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1 MAY-15" sheetId="1" r:id="rId1"/>
  </sheets>
  <externalReferences>
    <externalReference r:id="rId2"/>
    <externalReference r:id="rId3"/>
    <externalReference r:id="rId4"/>
    <externalReference r:id="rId5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NR1 MAY-15'!$A$13:$AA$849</definedName>
    <definedName name="Excel_BuiltIn__FilterDatabase_1">[1]DR_Genaral!#REF!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[2]Sheet4!#REF!</definedName>
    <definedName name="Excel_BuiltIn_Database">[2]Sheet4!#REF!</definedName>
    <definedName name="Excel_BuiltIn_Database_1" localSheetId="0">[3]Sheet4!#REF!</definedName>
    <definedName name="Excel_BuiltIn_Database_1">[3]Sheet4!#REF!</definedName>
    <definedName name="Excel_BuiltIn_Database_4" localSheetId="0">[4]Sheet4!#REF!</definedName>
    <definedName name="Excel_BuiltIn_Database_4">[4]Sheet4!#REF!</definedName>
    <definedName name="Excel_BuiltIn_Database_7" localSheetId="0">[4]Sheet4!#REF!</definedName>
    <definedName name="Excel_BuiltIn_Database_7">[4]Sheet4!#REF!</definedName>
    <definedName name="Excel_BuiltIn_Database_8" localSheetId="0">[4]Sheet4!#REF!</definedName>
    <definedName name="Excel_BuiltIn_Database_8">[4]Sheet4!#REF!</definedName>
    <definedName name="_xlnm.Print_Area" localSheetId="0">'SOP DATA NR1 MAY-15'!$A$1:$AA$848</definedName>
    <definedName name="_xlnm.Print_Titles" localSheetId="0">'SOP DATA NR1 MAY-15'!$9:$12</definedName>
  </definedNames>
  <calcPr calcId="125725"/>
</workbook>
</file>

<file path=xl/calcChain.xml><?xml version="1.0" encoding="utf-8"?>
<calcChain xmlns="http://schemas.openxmlformats.org/spreadsheetml/2006/main">
  <c r="O801" i="1"/>
  <c r="O802" s="1"/>
  <c r="N801"/>
  <c r="N802" s="1"/>
  <c r="V802" s="1"/>
  <c r="M801"/>
  <c r="M802" s="1"/>
  <c r="L801"/>
  <c r="L802" s="1"/>
  <c r="Y802"/>
  <c r="O627"/>
  <c r="O628" s="1"/>
  <c r="N627"/>
  <c r="N628" s="1"/>
  <c r="V628" s="1"/>
  <c r="M627"/>
  <c r="M628" s="1"/>
  <c r="L627"/>
  <c r="L628" s="1"/>
  <c r="Y628"/>
  <c r="O629"/>
  <c r="O630" s="1"/>
  <c r="N629"/>
  <c r="N630" s="1"/>
  <c r="V630" s="1"/>
  <c r="M629"/>
  <c r="M630" s="1"/>
  <c r="L629"/>
  <c r="L630" s="1"/>
  <c r="Y630"/>
  <c r="O647"/>
  <c r="N647"/>
  <c r="M647"/>
  <c r="L647"/>
  <c r="O646"/>
  <c r="N646"/>
  <c r="M646"/>
  <c r="L646"/>
  <c r="O614"/>
  <c r="O615" s="1"/>
  <c r="N614"/>
  <c r="N615" s="1"/>
  <c r="V615" s="1"/>
  <c r="M614"/>
  <c r="M615" s="1"/>
  <c r="L614"/>
  <c r="L615" s="1"/>
  <c r="Y615"/>
  <c r="L587"/>
  <c r="M587"/>
  <c r="N587"/>
  <c r="O587"/>
  <c r="O586"/>
  <c r="N586"/>
  <c r="M586"/>
  <c r="L586"/>
  <c r="O580"/>
  <c r="N580"/>
  <c r="L580"/>
  <c r="M580"/>
  <c r="O579"/>
  <c r="N579"/>
  <c r="M579"/>
  <c r="L579"/>
  <c r="O578"/>
  <c r="N578"/>
  <c r="M578"/>
  <c r="L578"/>
  <c r="O577"/>
  <c r="N577"/>
  <c r="M577"/>
  <c r="L577"/>
  <c r="O574"/>
  <c r="N574"/>
  <c r="M574"/>
  <c r="L574"/>
  <c r="O573"/>
  <c r="N573"/>
  <c r="M573"/>
  <c r="L573"/>
  <c r="O569"/>
  <c r="N569"/>
  <c r="M569"/>
  <c r="L569"/>
  <c r="O568"/>
  <c r="N568"/>
  <c r="M568"/>
  <c r="L568"/>
  <c r="O567"/>
  <c r="N567"/>
  <c r="M567"/>
  <c r="L567"/>
  <c r="O532"/>
  <c r="N532"/>
  <c r="M532"/>
  <c r="L532"/>
  <c r="O525"/>
  <c r="N525"/>
  <c r="M525"/>
  <c r="L525"/>
  <c r="O524"/>
  <c r="N524"/>
  <c r="M524"/>
  <c r="L524"/>
  <c r="O470"/>
  <c r="N470"/>
  <c r="M470"/>
  <c r="L470"/>
  <c r="O469"/>
  <c r="N469"/>
  <c r="M469"/>
  <c r="L469"/>
  <c r="O445"/>
  <c r="N445"/>
  <c r="M445"/>
  <c r="L445"/>
  <c r="O414"/>
  <c r="O415" s="1"/>
  <c r="N414"/>
  <c r="N415" s="1"/>
  <c r="M414"/>
  <c r="M415" s="1"/>
  <c r="L414"/>
  <c r="L415" s="1"/>
  <c r="O412"/>
  <c r="N412"/>
  <c r="M412"/>
  <c r="L412"/>
  <c r="O411"/>
  <c r="N411"/>
  <c r="M411"/>
  <c r="L411"/>
  <c r="O410"/>
  <c r="O413" s="1"/>
  <c r="N410"/>
  <c r="M410"/>
  <c r="M413" s="1"/>
  <c r="L410"/>
  <c r="L413" s="1"/>
  <c r="Y413"/>
  <c r="Y415"/>
  <c r="O377"/>
  <c r="N377"/>
  <c r="M377"/>
  <c r="L377"/>
  <c r="O376"/>
  <c r="N376"/>
  <c r="M376"/>
  <c r="L376"/>
  <c r="O353"/>
  <c r="O354" s="1"/>
  <c r="N353"/>
  <c r="M353"/>
  <c r="M354" s="1"/>
  <c r="L353"/>
  <c r="L354" s="1"/>
  <c r="Y354"/>
  <c r="O318"/>
  <c r="N318"/>
  <c r="M318"/>
  <c r="L318"/>
  <c r="O317"/>
  <c r="N317"/>
  <c r="M317"/>
  <c r="L317"/>
  <c r="O316"/>
  <c r="N316"/>
  <c r="M316"/>
  <c r="L316"/>
  <c r="O289"/>
  <c r="N289"/>
  <c r="M289"/>
  <c r="L289"/>
  <c r="O288"/>
  <c r="N288"/>
  <c r="M288"/>
  <c r="L288"/>
  <c r="O287"/>
  <c r="N287"/>
  <c r="M287"/>
  <c r="L287"/>
  <c r="O286"/>
  <c r="N286"/>
  <c r="M286"/>
  <c r="L286"/>
  <c r="O285"/>
  <c r="N285"/>
  <c r="M285"/>
  <c r="L285"/>
  <c r="O284"/>
  <c r="N284"/>
  <c r="M284"/>
  <c r="L284"/>
  <c r="O283"/>
  <c r="N283"/>
  <c r="M283"/>
  <c r="L283"/>
  <c r="O282"/>
  <c r="N282"/>
  <c r="M282"/>
  <c r="L282"/>
  <c r="O281"/>
  <c r="N281"/>
  <c r="M281"/>
  <c r="L281"/>
  <c r="O280"/>
  <c r="N280"/>
  <c r="M280"/>
  <c r="L280"/>
  <c r="O279"/>
  <c r="N279"/>
  <c r="M279"/>
  <c r="L279"/>
  <c r="O278"/>
  <c r="N278"/>
  <c r="M278"/>
  <c r="L278"/>
  <c r="O266"/>
  <c r="N266"/>
  <c r="M266"/>
  <c r="L266"/>
  <c r="O255"/>
  <c r="N255"/>
  <c r="M255"/>
  <c r="L255"/>
  <c r="O254"/>
  <c r="N254"/>
  <c r="M254"/>
  <c r="L254"/>
  <c r="O248"/>
  <c r="N248"/>
  <c r="M248"/>
  <c r="L248"/>
  <c r="O238"/>
  <c r="N238"/>
  <c r="M238"/>
  <c r="L238"/>
  <c r="O230"/>
  <c r="N230"/>
  <c r="M230"/>
  <c r="L230"/>
  <c r="O227"/>
  <c r="N227"/>
  <c r="M227"/>
  <c r="L227"/>
  <c r="O226"/>
  <c r="N226"/>
  <c r="M226"/>
  <c r="L226"/>
  <c r="O194"/>
  <c r="N194"/>
  <c r="M194"/>
  <c r="L194"/>
  <c r="O193"/>
  <c r="N193"/>
  <c r="M193"/>
  <c r="L193"/>
  <c r="O183"/>
  <c r="N183"/>
  <c r="M183"/>
  <c r="L183"/>
  <c r="O67"/>
  <c r="N67"/>
  <c r="M67"/>
  <c r="L67"/>
  <c r="O66"/>
  <c r="N66"/>
  <c r="M66"/>
  <c r="L66"/>
  <c r="O65"/>
  <c r="N65"/>
  <c r="M65"/>
  <c r="L65"/>
  <c r="O38"/>
  <c r="N38"/>
  <c r="M38"/>
  <c r="L38"/>
  <c r="O37"/>
  <c r="N37"/>
  <c r="M37"/>
  <c r="L37"/>
  <c r="O36"/>
  <c r="N36"/>
  <c r="M36"/>
  <c r="L36"/>
  <c r="O31"/>
  <c r="N31"/>
  <c r="M31"/>
  <c r="L31"/>
  <c r="O16"/>
  <c r="N16"/>
  <c r="M16"/>
  <c r="L16"/>
  <c r="O732"/>
  <c r="N732"/>
  <c r="M732"/>
  <c r="L732"/>
  <c r="O731"/>
  <c r="N731"/>
  <c r="M731"/>
  <c r="L731"/>
  <c r="O730"/>
  <c r="N730"/>
  <c r="M730"/>
  <c r="L730"/>
  <c r="O729"/>
  <c r="O733" s="1"/>
  <c r="N729"/>
  <c r="N733" s="1"/>
  <c r="M729"/>
  <c r="M733" s="1"/>
  <c r="L729"/>
  <c r="L733" s="1"/>
  <c r="O727"/>
  <c r="N727"/>
  <c r="M727"/>
  <c r="L727"/>
  <c r="O726"/>
  <c r="N726"/>
  <c r="M726"/>
  <c r="L726"/>
  <c r="O725"/>
  <c r="N725"/>
  <c r="M725"/>
  <c r="L725"/>
  <c r="O724"/>
  <c r="N724"/>
  <c r="M724"/>
  <c r="L724"/>
  <c r="O723"/>
  <c r="O728" s="1"/>
  <c r="N723"/>
  <c r="N728" s="1"/>
  <c r="M723"/>
  <c r="M728" s="1"/>
  <c r="L723"/>
  <c r="L728" s="1"/>
  <c r="AB15"/>
  <c r="X425"/>
  <c r="Y437"/>
  <c r="X588"/>
  <c r="O838"/>
  <c r="O839" s="1"/>
  <c r="N838"/>
  <c r="N839" s="1"/>
  <c r="M838"/>
  <c r="M839" s="1"/>
  <c r="L838"/>
  <c r="L839" s="1"/>
  <c r="Y839"/>
  <c r="O750"/>
  <c r="N750"/>
  <c r="M750"/>
  <c r="L750"/>
  <c r="L751" s="1"/>
  <c r="O751"/>
  <c r="N751"/>
  <c r="M751"/>
  <c r="Y751"/>
  <c r="O776"/>
  <c r="O777" s="1"/>
  <c r="N776"/>
  <c r="N777" s="1"/>
  <c r="M776"/>
  <c r="M777" s="1"/>
  <c r="L776"/>
  <c r="L777" s="1"/>
  <c r="Y777"/>
  <c r="Y847"/>
  <c r="O846"/>
  <c r="N846"/>
  <c r="M846"/>
  <c r="L846"/>
  <c r="O845"/>
  <c r="N845"/>
  <c r="M845"/>
  <c r="L845"/>
  <c r="O844"/>
  <c r="O847" s="1"/>
  <c r="N844"/>
  <c r="N847" s="1"/>
  <c r="M844"/>
  <c r="M847" s="1"/>
  <c r="L844"/>
  <c r="L847" s="1"/>
  <c r="O811"/>
  <c r="N811"/>
  <c r="M811"/>
  <c r="L811"/>
  <c r="O810"/>
  <c r="N810"/>
  <c r="M810"/>
  <c r="L810"/>
  <c r="O809"/>
  <c r="N809"/>
  <c r="M809"/>
  <c r="L809"/>
  <c r="O690"/>
  <c r="O691" s="1"/>
  <c r="N690"/>
  <c r="N691" s="1"/>
  <c r="M690"/>
  <c r="M691" s="1"/>
  <c r="L690"/>
  <c r="L691" s="1"/>
  <c r="Y691"/>
  <c r="O678"/>
  <c r="N678"/>
  <c r="M678"/>
  <c r="L678"/>
  <c r="Y671"/>
  <c r="O670"/>
  <c r="O671" s="1"/>
  <c r="N670"/>
  <c r="N671" s="1"/>
  <c r="M670"/>
  <c r="M671" s="1"/>
  <c r="L670"/>
  <c r="L671" s="1"/>
  <c r="O643"/>
  <c r="N643"/>
  <c r="M643"/>
  <c r="L643"/>
  <c r="O638"/>
  <c r="N638"/>
  <c r="M638"/>
  <c r="L638"/>
  <c r="O485"/>
  <c r="N485"/>
  <c r="M485"/>
  <c r="L485"/>
  <c r="O484"/>
  <c r="N484"/>
  <c r="M484"/>
  <c r="L484"/>
  <c r="O481"/>
  <c r="N481"/>
  <c r="M481"/>
  <c r="L481"/>
  <c r="O454"/>
  <c r="N454"/>
  <c r="M454"/>
  <c r="L454"/>
  <c r="O380"/>
  <c r="N380"/>
  <c r="M380"/>
  <c r="L380"/>
  <c r="O330"/>
  <c r="N330"/>
  <c r="M330"/>
  <c r="L330"/>
  <c r="O322"/>
  <c r="O323" s="1"/>
  <c r="N322"/>
  <c r="N323" s="1"/>
  <c r="M322"/>
  <c r="M323" s="1"/>
  <c r="L322"/>
  <c r="L323" s="1"/>
  <c r="O315"/>
  <c r="N315"/>
  <c r="M315"/>
  <c r="L315"/>
  <c r="O312"/>
  <c r="N312"/>
  <c r="M312"/>
  <c r="L312"/>
  <c r="O264"/>
  <c r="N264"/>
  <c r="M264"/>
  <c r="L264"/>
  <c r="O258"/>
  <c r="N258"/>
  <c r="M258"/>
  <c r="L258"/>
  <c r="O244"/>
  <c r="N244"/>
  <c r="M244"/>
  <c r="L244"/>
  <c r="O421"/>
  <c r="N421"/>
  <c r="M421"/>
  <c r="L421"/>
  <c r="O233"/>
  <c r="N233"/>
  <c r="M233"/>
  <c r="L233"/>
  <c r="O224"/>
  <c r="N224"/>
  <c r="M224"/>
  <c r="L224"/>
  <c r="O223"/>
  <c r="N223"/>
  <c r="M223"/>
  <c r="L223"/>
  <c r="O222"/>
  <c r="N222"/>
  <c r="M222"/>
  <c r="L222"/>
  <c r="O213"/>
  <c r="N213"/>
  <c r="M213"/>
  <c r="L213"/>
  <c r="O212"/>
  <c r="N212"/>
  <c r="M212"/>
  <c r="L212"/>
  <c r="O163"/>
  <c r="N163"/>
  <c r="M163"/>
  <c r="L163"/>
  <c r="O146"/>
  <c r="N146"/>
  <c r="M146"/>
  <c r="L146"/>
  <c r="O116"/>
  <c r="N116"/>
  <c r="M116"/>
  <c r="L116"/>
  <c r="O115"/>
  <c r="N115"/>
  <c r="M115"/>
  <c r="L115"/>
  <c r="O98"/>
  <c r="O99" s="1"/>
  <c r="N98"/>
  <c r="N99" s="1"/>
  <c r="M98"/>
  <c r="M99" s="1"/>
  <c r="L98"/>
  <c r="L99" s="1"/>
  <c r="Y99"/>
  <c r="O90"/>
  <c r="N90"/>
  <c r="M90"/>
  <c r="L90"/>
  <c r="O87"/>
  <c r="N87"/>
  <c r="M87"/>
  <c r="L87"/>
  <c r="O70"/>
  <c r="N70"/>
  <c r="M70"/>
  <c r="L70"/>
  <c r="O60"/>
  <c r="N60"/>
  <c r="M60"/>
  <c r="L60"/>
  <c r="O59"/>
  <c r="N59"/>
  <c r="M59"/>
  <c r="L59"/>
  <c r="O52"/>
  <c r="N52"/>
  <c r="M52"/>
  <c r="L52"/>
  <c r="M39"/>
  <c r="L39"/>
  <c r="Y20"/>
  <c r="Z20" s="1"/>
  <c r="AA20" s="1"/>
  <c r="O718"/>
  <c r="N718"/>
  <c r="M718"/>
  <c r="L718"/>
  <c r="O717"/>
  <c r="N717"/>
  <c r="M717"/>
  <c r="L717"/>
  <c r="L551"/>
  <c r="Y699"/>
  <c r="Y698"/>
  <c r="Y692"/>
  <c r="Y619"/>
  <c r="Y39"/>
  <c r="Y124"/>
  <c r="O123"/>
  <c r="N123"/>
  <c r="M123"/>
  <c r="L123"/>
  <c r="O122"/>
  <c r="O124" s="1"/>
  <c r="N122"/>
  <c r="M122"/>
  <c r="M124" s="1"/>
  <c r="L122"/>
  <c r="L124" s="1"/>
  <c r="Y121"/>
  <c r="O120"/>
  <c r="N120"/>
  <c r="M120"/>
  <c r="L120"/>
  <c r="O119"/>
  <c r="O121" s="1"/>
  <c r="N119"/>
  <c r="N121" s="1"/>
  <c r="M119"/>
  <c r="M121" s="1"/>
  <c r="L119"/>
  <c r="L121" s="1"/>
  <c r="Y118"/>
  <c r="Y101"/>
  <c r="O721"/>
  <c r="N721"/>
  <c r="M721"/>
  <c r="L721"/>
  <c r="O814"/>
  <c r="N814"/>
  <c r="M814"/>
  <c r="L814"/>
  <c r="O813"/>
  <c r="O815" s="1"/>
  <c r="N813"/>
  <c r="N815" s="1"/>
  <c r="M813"/>
  <c r="M815" s="1"/>
  <c r="L813"/>
  <c r="L815" s="1"/>
  <c r="Y815"/>
  <c r="O792"/>
  <c r="N792"/>
  <c r="M792"/>
  <c r="L792"/>
  <c r="O791"/>
  <c r="O793" s="1"/>
  <c r="N791"/>
  <c r="N793" s="1"/>
  <c r="M791"/>
  <c r="M793" s="1"/>
  <c r="L791"/>
  <c r="L793" s="1"/>
  <c r="Y793"/>
  <c r="O769"/>
  <c r="N769"/>
  <c r="M769"/>
  <c r="L769"/>
  <c r="O768"/>
  <c r="N768"/>
  <c r="M768"/>
  <c r="L768"/>
  <c r="O767"/>
  <c r="O770" s="1"/>
  <c r="N767"/>
  <c r="M767"/>
  <c r="M770" s="1"/>
  <c r="L767"/>
  <c r="L770" s="1"/>
  <c r="Y770"/>
  <c r="O783"/>
  <c r="O784" s="1"/>
  <c r="N783"/>
  <c r="M783"/>
  <c r="M784" s="1"/>
  <c r="L783"/>
  <c r="L784" s="1"/>
  <c r="Y784"/>
  <c r="O781"/>
  <c r="N781"/>
  <c r="M781"/>
  <c r="L781"/>
  <c r="O780"/>
  <c r="O782" s="1"/>
  <c r="N780"/>
  <c r="M780"/>
  <c r="M782" s="1"/>
  <c r="L780"/>
  <c r="Y782"/>
  <c r="O796"/>
  <c r="O797" s="1"/>
  <c r="N796"/>
  <c r="N797" s="1"/>
  <c r="M796"/>
  <c r="M797" s="1"/>
  <c r="L796"/>
  <c r="L797" s="1"/>
  <c r="Y797"/>
  <c r="O785"/>
  <c r="N785"/>
  <c r="M785"/>
  <c r="L785"/>
  <c r="Y786"/>
  <c r="O789"/>
  <c r="N789"/>
  <c r="M789"/>
  <c r="L789"/>
  <c r="O788"/>
  <c r="O790" s="1"/>
  <c r="N788"/>
  <c r="N790" s="1"/>
  <c r="M788"/>
  <c r="M790" s="1"/>
  <c r="L788"/>
  <c r="L790" s="1"/>
  <c r="Y790"/>
  <c r="O772"/>
  <c r="N772"/>
  <c r="M772"/>
  <c r="L772"/>
  <c r="O599"/>
  <c r="N599"/>
  <c r="M599"/>
  <c r="L599"/>
  <c r="O598"/>
  <c r="N598"/>
  <c r="M598"/>
  <c r="L598"/>
  <c r="O597"/>
  <c r="N597"/>
  <c r="M597"/>
  <c r="M600" s="1"/>
  <c r="L597"/>
  <c r="L600" s="1"/>
  <c r="Y600"/>
  <c r="Y596"/>
  <c r="O595"/>
  <c r="O596" s="1"/>
  <c r="N595"/>
  <c r="N596" s="1"/>
  <c r="M595"/>
  <c r="M596" s="1"/>
  <c r="L595"/>
  <c r="L596" s="1"/>
  <c r="O680"/>
  <c r="O681" s="1"/>
  <c r="N680"/>
  <c r="N681" s="1"/>
  <c r="M680"/>
  <c r="M681" s="1"/>
  <c r="L680"/>
  <c r="L681" s="1"/>
  <c r="Y681"/>
  <c r="O652"/>
  <c r="O653" s="1"/>
  <c r="N652"/>
  <c r="N653" s="1"/>
  <c r="M652"/>
  <c r="M653" s="1"/>
  <c r="L652"/>
  <c r="L653" s="1"/>
  <c r="Y653"/>
  <c r="O551"/>
  <c r="N551"/>
  <c r="M551"/>
  <c r="O550"/>
  <c r="N550"/>
  <c r="M550"/>
  <c r="L550"/>
  <c r="O547"/>
  <c r="O548" s="1"/>
  <c r="N547"/>
  <c r="M547"/>
  <c r="M548" s="1"/>
  <c r="L547"/>
  <c r="L548" s="1"/>
  <c r="Y548"/>
  <c r="O545"/>
  <c r="N545"/>
  <c r="M545"/>
  <c r="L545"/>
  <c r="O535"/>
  <c r="N535"/>
  <c r="M535"/>
  <c r="L535"/>
  <c r="O534"/>
  <c r="O536" s="1"/>
  <c r="N534"/>
  <c r="N536" s="1"/>
  <c r="M534"/>
  <c r="M536" s="1"/>
  <c r="L534"/>
  <c r="L536" s="1"/>
  <c r="Y536"/>
  <c r="O529"/>
  <c r="N529"/>
  <c r="M529"/>
  <c r="L529"/>
  <c r="O521"/>
  <c r="N521"/>
  <c r="M521"/>
  <c r="L521"/>
  <c r="O517"/>
  <c r="N517"/>
  <c r="M517"/>
  <c r="L517"/>
  <c r="O516"/>
  <c r="N516"/>
  <c r="M516"/>
  <c r="L516"/>
  <c r="O458"/>
  <c r="N458"/>
  <c r="M458"/>
  <c r="L458"/>
  <c r="O457"/>
  <c r="N457"/>
  <c r="M457"/>
  <c r="L457"/>
  <c r="O408"/>
  <c r="N408"/>
  <c r="M408"/>
  <c r="L408"/>
  <c r="O407"/>
  <c r="N407"/>
  <c r="M407"/>
  <c r="L407"/>
  <c r="O401"/>
  <c r="N401"/>
  <c r="M401"/>
  <c r="L401"/>
  <c r="O393"/>
  <c r="N393"/>
  <c r="M393"/>
  <c r="L393"/>
  <c r="Y396"/>
  <c r="O395"/>
  <c r="N395"/>
  <c r="M395"/>
  <c r="L395"/>
  <c r="Y394"/>
  <c r="O392"/>
  <c r="N392"/>
  <c r="M392"/>
  <c r="L392"/>
  <c r="O391"/>
  <c r="N391"/>
  <c r="M391"/>
  <c r="L391"/>
  <c r="O390"/>
  <c r="N390"/>
  <c r="M390"/>
  <c r="L390"/>
  <c r="O389"/>
  <c r="N389"/>
  <c r="M389"/>
  <c r="L389"/>
  <c r="O388"/>
  <c r="N388"/>
  <c r="M388"/>
  <c r="L388"/>
  <c r="O387"/>
  <c r="N387"/>
  <c r="M387"/>
  <c r="L387"/>
  <c r="O386"/>
  <c r="N386"/>
  <c r="M386"/>
  <c r="L386"/>
  <c r="O385"/>
  <c r="N385"/>
  <c r="M385"/>
  <c r="L385"/>
  <c r="O384"/>
  <c r="N384"/>
  <c r="M384"/>
  <c r="L384"/>
  <c r="O383"/>
  <c r="N383"/>
  <c r="M383"/>
  <c r="L383"/>
  <c r="O382"/>
  <c r="N382"/>
  <c r="M382"/>
  <c r="L382"/>
  <c r="O359"/>
  <c r="N359"/>
  <c r="M359"/>
  <c r="L359"/>
  <c r="O314"/>
  <c r="N314"/>
  <c r="N319" s="1"/>
  <c r="M314"/>
  <c r="L314"/>
  <c r="L319" s="1"/>
  <c r="Y319"/>
  <c r="L300"/>
  <c r="M300"/>
  <c r="N300"/>
  <c r="O300"/>
  <c r="L293"/>
  <c r="M293"/>
  <c r="N293"/>
  <c r="O293"/>
  <c r="O265"/>
  <c r="N265"/>
  <c r="M265"/>
  <c r="L265"/>
  <c r="O205"/>
  <c r="N205"/>
  <c r="M205"/>
  <c r="L205"/>
  <c r="O177"/>
  <c r="O178" s="1"/>
  <c r="N177"/>
  <c r="N178" s="1"/>
  <c r="M177"/>
  <c r="M178" s="1"/>
  <c r="L177"/>
  <c r="L178" s="1"/>
  <c r="Y178"/>
  <c r="Z802" l="1"/>
  <c r="AA802" s="1"/>
  <c r="Z628"/>
  <c r="AA628" s="1"/>
  <c r="Z630"/>
  <c r="AA630" s="1"/>
  <c r="Z615"/>
  <c r="AA615" s="1"/>
  <c r="N413"/>
  <c r="V413" s="1"/>
  <c r="M319"/>
  <c r="V415"/>
  <c r="Z415" s="1"/>
  <c r="AA415" s="1"/>
  <c r="Z413"/>
  <c r="AA413" s="1"/>
  <c r="N39"/>
  <c r="O319"/>
  <c r="N354"/>
  <c r="V354" s="1"/>
  <c r="Z354" s="1"/>
  <c r="AA354" s="1"/>
  <c r="O39"/>
  <c r="N770"/>
  <c r="O396"/>
  <c r="N396"/>
  <c r="V839"/>
  <c r="Z839" s="1"/>
  <c r="AA839" s="1"/>
  <c r="V751"/>
  <c r="Z751" s="1"/>
  <c r="AA751" s="1"/>
  <c r="V777"/>
  <c r="Z777" s="1"/>
  <c r="AA777" s="1"/>
  <c r="N394"/>
  <c r="L396"/>
  <c r="N782"/>
  <c r="O394"/>
  <c r="V847"/>
  <c r="Z847" s="1"/>
  <c r="AA847" s="1"/>
  <c r="V691"/>
  <c r="Z691" s="1"/>
  <c r="AA691" s="1"/>
  <c r="V671"/>
  <c r="Z671" s="1"/>
  <c r="AA671" s="1"/>
  <c r="L394"/>
  <c r="O600"/>
  <c r="M396"/>
  <c r="M394"/>
  <c r="N124"/>
  <c r="V99"/>
  <c r="Z99" s="1"/>
  <c r="AA99" s="1"/>
  <c r="O786"/>
  <c r="M786"/>
  <c r="N600"/>
  <c r="L786"/>
  <c r="N786"/>
  <c r="N784"/>
  <c r="L782"/>
  <c r="N548"/>
  <c r="O152"/>
  <c r="N152"/>
  <c r="M152"/>
  <c r="L152"/>
  <c r="O126"/>
  <c r="N126"/>
  <c r="M126"/>
  <c r="L126"/>
  <c r="O85"/>
  <c r="N85"/>
  <c r="M85"/>
  <c r="L85"/>
  <c r="Y85"/>
  <c r="Y625"/>
  <c r="O624"/>
  <c r="O625" s="1"/>
  <c r="N624"/>
  <c r="N625" s="1"/>
  <c r="M624"/>
  <c r="M625" s="1"/>
  <c r="L624"/>
  <c r="L625" s="1"/>
  <c r="O28"/>
  <c r="N28"/>
  <c r="V28" s="1"/>
  <c r="M28"/>
  <c r="L28"/>
  <c r="Y28"/>
  <c r="O416"/>
  <c r="O417" s="1"/>
  <c r="N416"/>
  <c r="N417" s="1"/>
  <c r="M416"/>
  <c r="M417" s="1"/>
  <c r="L416"/>
  <c r="L417" s="1"/>
  <c r="Y417"/>
  <c r="O373"/>
  <c r="O374" s="1"/>
  <c r="N373"/>
  <c r="N374" s="1"/>
  <c r="M373"/>
  <c r="M374" s="1"/>
  <c r="L373"/>
  <c r="L374" s="1"/>
  <c r="Y374"/>
  <c r="O362"/>
  <c r="N362"/>
  <c r="M362"/>
  <c r="L362"/>
  <c r="O356"/>
  <c r="N356"/>
  <c r="M356"/>
  <c r="L356"/>
  <c r="O348"/>
  <c r="N348"/>
  <c r="M348"/>
  <c r="L348"/>
  <c r="O344"/>
  <c r="N344"/>
  <c r="M344"/>
  <c r="L344"/>
  <c r="O343"/>
  <c r="O345" s="1"/>
  <c r="N343"/>
  <c r="N345" s="1"/>
  <c r="M343"/>
  <c r="M345" s="1"/>
  <c r="L343"/>
  <c r="L345" s="1"/>
  <c r="Y345"/>
  <c r="O337"/>
  <c r="N337"/>
  <c r="M337"/>
  <c r="L337"/>
  <c r="O327"/>
  <c r="N327"/>
  <c r="M327"/>
  <c r="L327"/>
  <c r="O326"/>
  <c r="N326"/>
  <c r="M326"/>
  <c r="L326"/>
  <c r="Y328"/>
  <c r="O292"/>
  <c r="N292"/>
  <c r="M292"/>
  <c r="L292"/>
  <c r="O241"/>
  <c r="N241"/>
  <c r="M241"/>
  <c r="L241"/>
  <c r="O237"/>
  <c r="O239" s="1"/>
  <c r="N237"/>
  <c r="N239" s="1"/>
  <c r="M237"/>
  <c r="M239" s="1"/>
  <c r="L237"/>
  <c r="L239" s="1"/>
  <c r="Y239"/>
  <c r="O229"/>
  <c r="O231" s="1"/>
  <c r="N229"/>
  <c r="N231" s="1"/>
  <c r="M229"/>
  <c r="M231" s="1"/>
  <c r="L229"/>
  <c r="L231" s="1"/>
  <c r="Y231"/>
  <c r="O202"/>
  <c r="N202"/>
  <c r="M202"/>
  <c r="L202"/>
  <c r="O199"/>
  <c r="N199"/>
  <c r="M199"/>
  <c r="L199"/>
  <c r="O189"/>
  <c r="N189"/>
  <c r="M189"/>
  <c r="L189"/>
  <c r="O186"/>
  <c r="N186"/>
  <c r="M186"/>
  <c r="L186"/>
  <c r="O185"/>
  <c r="N185"/>
  <c r="M185"/>
  <c r="L185"/>
  <c r="Y187"/>
  <c r="O180"/>
  <c r="N180"/>
  <c r="M180"/>
  <c r="L180"/>
  <c r="O179"/>
  <c r="N179"/>
  <c r="M179"/>
  <c r="L179"/>
  <c r="Y181"/>
  <c r="O173"/>
  <c r="N173"/>
  <c r="M173"/>
  <c r="L173"/>
  <c r="O162"/>
  <c r="O164" s="1"/>
  <c r="N162"/>
  <c r="N164" s="1"/>
  <c r="M162"/>
  <c r="M164" s="1"/>
  <c r="L162"/>
  <c r="L164" s="1"/>
  <c r="Y164"/>
  <c r="O149"/>
  <c r="N149"/>
  <c r="M149"/>
  <c r="L149"/>
  <c r="O132"/>
  <c r="N132"/>
  <c r="M132"/>
  <c r="L132"/>
  <c r="O129"/>
  <c r="N129"/>
  <c r="M129"/>
  <c r="L129"/>
  <c r="M187" l="1"/>
  <c r="M328"/>
  <c r="O187"/>
  <c r="N187"/>
  <c r="L328"/>
  <c r="L187"/>
  <c r="O328"/>
  <c r="L181"/>
  <c r="N328"/>
  <c r="M181"/>
  <c r="N181"/>
  <c r="O181"/>
  <c r="O105"/>
  <c r="N105"/>
  <c r="M105"/>
  <c r="L105"/>
  <c r="Y106"/>
  <c r="O103"/>
  <c r="N103"/>
  <c r="M103"/>
  <c r="L103"/>
  <c r="O102"/>
  <c r="O104" s="1"/>
  <c r="N102"/>
  <c r="M102"/>
  <c r="L102"/>
  <c r="L104" s="1"/>
  <c r="Y104"/>
  <c r="O55"/>
  <c r="N55"/>
  <c r="M55"/>
  <c r="L55"/>
  <c r="Y644"/>
  <c r="O642"/>
  <c r="O644" s="1"/>
  <c r="N642"/>
  <c r="N644" s="1"/>
  <c r="M642"/>
  <c r="M644" s="1"/>
  <c r="L642"/>
  <c r="L644" s="1"/>
  <c r="Y641"/>
  <c r="O640"/>
  <c r="O641" s="1"/>
  <c r="N640"/>
  <c r="N641" s="1"/>
  <c r="M640"/>
  <c r="M641" s="1"/>
  <c r="L640"/>
  <c r="L641" s="1"/>
  <c r="O622"/>
  <c r="O623" s="1"/>
  <c r="N622"/>
  <c r="N623" s="1"/>
  <c r="M622"/>
  <c r="M623" s="1"/>
  <c r="L622"/>
  <c r="L623" s="1"/>
  <c r="Y623"/>
  <c r="Y679"/>
  <c r="O677"/>
  <c r="O679" s="1"/>
  <c r="N677"/>
  <c r="N679" s="1"/>
  <c r="M677"/>
  <c r="M679" s="1"/>
  <c r="L677"/>
  <c r="L679" s="1"/>
  <c r="Y661"/>
  <c r="O660"/>
  <c r="O661" s="1"/>
  <c r="N660"/>
  <c r="N661" s="1"/>
  <c r="M660"/>
  <c r="M661" s="1"/>
  <c r="L660"/>
  <c r="L661" s="1"/>
  <c r="Y639"/>
  <c r="O637"/>
  <c r="O639" s="1"/>
  <c r="N637"/>
  <c r="N639" s="1"/>
  <c r="M637"/>
  <c r="M639" s="1"/>
  <c r="L637"/>
  <c r="L639" s="1"/>
  <c r="Y621"/>
  <c r="O620"/>
  <c r="O621" s="1"/>
  <c r="N620"/>
  <c r="N621" s="1"/>
  <c r="M620"/>
  <c r="M621" s="1"/>
  <c r="L620"/>
  <c r="L621" s="1"/>
  <c r="O570"/>
  <c r="N570"/>
  <c r="M570"/>
  <c r="L570"/>
  <c r="O562"/>
  <c r="N562"/>
  <c r="M562"/>
  <c r="L562"/>
  <c r="O559"/>
  <c r="N559"/>
  <c r="M559"/>
  <c r="L559"/>
  <c r="O558"/>
  <c r="N558"/>
  <c r="M558"/>
  <c r="L558"/>
  <c r="Y560"/>
  <c r="L556"/>
  <c r="M556"/>
  <c r="N556"/>
  <c r="O556"/>
  <c r="O544"/>
  <c r="O546" s="1"/>
  <c r="N544"/>
  <c r="N546" s="1"/>
  <c r="M544"/>
  <c r="M546" s="1"/>
  <c r="L544"/>
  <c r="L546" s="1"/>
  <c r="Y546"/>
  <c r="L526"/>
  <c r="M526"/>
  <c r="N526"/>
  <c r="O526"/>
  <c r="L518"/>
  <c r="M518"/>
  <c r="N518"/>
  <c r="O518"/>
  <c r="O509"/>
  <c r="O510" s="1"/>
  <c r="N509"/>
  <c r="N510" s="1"/>
  <c r="M509"/>
  <c r="M510" s="1"/>
  <c r="L509"/>
  <c r="L510" s="1"/>
  <c r="Y510"/>
  <c r="L511"/>
  <c r="O503"/>
  <c r="N503"/>
  <c r="M503"/>
  <c r="L503"/>
  <c r="O500"/>
  <c r="N500"/>
  <c r="M500"/>
  <c r="L500"/>
  <c r="O496"/>
  <c r="N496"/>
  <c r="M496"/>
  <c r="L496"/>
  <c r="Y498"/>
  <c r="O497"/>
  <c r="N497"/>
  <c r="M497"/>
  <c r="L497"/>
  <c r="O464"/>
  <c r="O465" s="1"/>
  <c r="N464"/>
  <c r="N465" s="1"/>
  <c r="M464"/>
  <c r="M465" s="1"/>
  <c r="L464"/>
  <c r="L465" s="1"/>
  <c r="Y465"/>
  <c r="O462"/>
  <c r="O463" s="1"/>
  <c r="N462"/>
  <c r="N463" s="1"/>
  <c r="M462"/>
  <c r="M463" s="1"/>
  <c r="L462"/>
  <c r="L463" s="1"/>
  <c r="Y463"/>
  <c r="O460"/>
  <c r="O461" s="1"/>
  <c r="N460"/>
  <c r="M460"/>
  <c r="L460"/>
  <c r="Y461"/>
  <c r="Y452"/>
  <c r="O451"/>
  <c r="N451"/>
  <c r="M451"/>
  <c r="L451"/>
  <c r="O450"/>
  <c r="N450"/>
  <c r="M450"/>
  <c r="L450"/>
  <c r="L448"/>
  <c r="M448"/>
  <c r="N448"/>
  <c r="O448"/>
  <c r="L442"/>
  <c r="M442"/>
  <c r="N442"/>
  <c r="O442"/>
  <c r="L439"/>
  <c r="M439"/>
  <c r="N439"/>
  <c r="O439"/>
  <c r="M452" l="1"/>
  <c r="L560"/>
  <c r="M498"/>
  <c r="O498"/>
  <c r="N498"/>
  <c r="L461"/>
  <c r="N452"/>
  <c r="L452"/>
  <c r="N104"/>
  <c r="N106" s="1"/>
  <c r="M461"/>
  <c r="M560"/>
  <c r="O560"/>
  <c r="O106"/>
  <c r="N461"/>
  <c r="L106"/>
  <c r="O452"/>
  <c r="M104"/>
  <c r="M106" s="1"/>
  <c r="L498"/>
  <c r="N560"/>
  <c r="O736"/>
  <c r="O737" s="1"/>
  <c r="N736"/>
  <c r="N737" s="1"/>
  <c r="M736"/>
  <c r="M737" s="1"/>
  <c r="L736"/>
  <c r="L737" s="1"/>
  <c r="Y737"/>
  <c r="O29"/>
  <c r="N29"/>
  <c r="M29"/>
  <c r="L29"/>
  <c r="Y32"/>
  <c r="O30"/>
  <c r="N30"/>
  <c r="M30"/>
  <c r="L30"/>
  <c r="O15"/>
  <c r="O17" s="1"/>
  <c r="N15"/>
  <c r="N17" s="1"/>
  <c r="M15"/>
  <c r="M17" s="1"/>
  <c r="L15"/>
  <c r="L17" s="1"/>
  <c r="Y17"/>
  <c r="O604"/>
  <c r="O605" s="1"/>
  <c r="N604"/>
  <c r="N605" s="1"/>
  <c r="M604"/>
  <c r="M605" s="1"/>
  <c r="L604"/>
  <c r="Y605"/>
  <c r="L138"/>
  <c r="L139" s="1"/>
  <c r="M138"/>
  <c r="M139" s="1"/>
  <c r="N138"/>
  <c r="N139" s="1"/>
  <c r="O138"/>
  <c r="O139" s="1"/>
  <c r="Y139"/>
  <c r="L140"/>
  <c r="M140"/>
  <c r="N140"/>
  <c r="O140"/>
  <c r="O418"/>
  <c r="O419" s="1"/>
  <c r="N418"/>
  <c r="N419" s="1"/>
  <c r="M418"/>
  <c r="M419" s="1"/>
  <c r="L418"/>
  <c r="L419" s="1"/>
  <c r="Y419"/>
  <c r="O404"/>
  <c r="N404"/>
  <c r="M404"/>
  <c r="L404"/>
  <c r="Y313"/>
  <c r="O311"/>
  <c r="O313" s="1"/>
  <c r="N311"/>
  <c r="N313" s="1"/>
  <c r="M311"/>
  <c r="M313" s="1"/>
  <c r="L311"/>
  <c r="L313" s="1"/>
  <c r="O309"/>
  <c r="N309"/>
  <c r="M309"/>
  <c r="L309"/>
  <c r="O308"/>
  <c r="O310" s="1"/>
  <c r="N308"/>
  <c r="M308"/>
  <c r="M310" s="1"/>
  <c r="L308"/>
  <c r="L310" s="1"/>
  <c r="Y310"/>
  <c r="O276"/>
  <c r="N276"/>
  <c r="M276"/>
  <c r="L276"/>
  <c r="Y290"/>
  <c r="O277"/>
  <c r="N277"/>
  <c r="M277"/>
  <c r="L277"/>
  <c r="O274"/>
  <c r="N274"/>
  <c r="M274"/>
  <c r="L274"/>
  <c r="O273"/>
  <c r="N273"/>
  <c r="M273"/>
  <c r="L273"/>
  <c r="O272"/>
  <c r="N272"/>
  <c r="M272"/>
  <c r="L272"/>
  <c r="O271"/>
  <c r="N271"/>
  <c r="M271"/>
  <c r="L271"/>
  <c r="O270"/>
  <c r="N270"/>
  <c r="M270"/>
  <c r="L270"/>
  <c r="O269"/>
  <c r="N269"/>
  <c r="M269"/>
  <c r="L269"/>
  <c r="O260"/>
  <c r="O261" s="1"/>
  <c r="N260"/>
  <c r="N261" s="1"/>
  <c r="M260"/>
  <c r="M261" s="1"/>
  <c r="L260"/>
  <c r="L261" s="1"/>
  <c r="Y261"/>
  <c r="L251"/>
  <c r="M251"/>
  <c r="N251"/>
  <c r="O251"/>
  <c r="L247"/>
  <c r="M247"/>
  <c r="N247"/>
  <c r="O247"/>
  <c r="O235"/>
  <c r="O236" s="1"/>
  <c r="N235"/>
  <c r="N236" s="1"/>
  <c r="M235"/>
  <c r="M236" s="1"/>
  <c r="L235"/>
  <c r="L236" s="1"/>
  <c r="Y236"/>
  <c r="L221"/>
  <c r="M221"/>
  <c r="N221"/>
  <c r="O221"/>
  <c r="L225"/>
  <c r="M225"/>
  <c r="N225"/>
  <c r="O225"/>
  <c r="L192"/>
  <c r="M192"/>
  <c r="N192"/>
  <c r="O192"/>
  <c r="O143"/>
  <c r="N143"/>
  <c r="M143"/>
  <c r="L143"/>
  <c r="O136"/>
  <c r="O137" s="1"/>
  <c r="N136"/>
  <c r="N137" s="1"/>
  <c r="M136"/>
  <c r="M137" s="1"/>
  <c r="L136"/>
  <c r="L137" s="1"/>
  <c r="Y137"/>
  <c r="O131"/>
  <c r="N131"/>
  <c r="M131"/>
  <c r="L131"/>
  <c r="Y133"/>
  <c r="L76"/>
  <c r="M76"/>
  <c r="N76"/>
  <c r="O76"/>
  <c r="L77"/>
  <c r="M77"/>
  <c r="N77"/>
  <c r="O77"/>
  <c r="O49"/>
  <c r="O50" s="1"/>
  <c r="N49"/>
  <c r="N50" s="1"/>
  <c r="M49"/>
  <c r="L49"/>
  <c r="L50" s="1"/>
  <c r="Y50"/>
  <c r="P46"/>
  <c r="Q46"/>
  <c r="R46"/>
  <c r="L45"/>
  <c r="M45"/>
  <c r="N45"/>
  <c r="O45"/>
  <c r="L42"/>
  <c r="M42"/>
  <c r="N42"/>
  <c r="O42"/>
  <c r="O662"/>
  <c r="O663" s="1"/>
  <c r="N662"/>
  <c r="N663" s="1"/>
  <c r="M662"/>
  <c r="M663" s="1"/>
  <c r="L662"/>
  <c r="L663" s="1"/>
  <c r="Y663"/>
  <c r="Y543"/>
  <c r="O542"/>
  <c r="N542"/>
  <c r="M542"/>
  <c r="L542"/>
  <c r="O541"/>
  <c r="O543" s="1"/>
  <c r="N541"/>
  <c r="N543" s="1"/>
  <c r="M541"/>
  <c r="M543" s="1"/>
  <c r="L541"/>
  <c r="O539"/>
  <c r="O540" s="1"/>
  <c r="N539"/>
  <c r="N540" s="1"/>
  <c r="M539"/>
  <c r="M540" s="1"/>
  <c r="L539"/>
  <c r="L540" s="1"/>
  <c r="Y540"/>
  <c r="Y491"/>
  <c r="O489"/>
  <c r="N489"/>
  <c r="M489"/>
  <c r="L489"/>
  <c r="O490"/>
  <c r="N490"/>
  <c r="M490"/>
  <c r="L490"/>
  <c r="O453"/>
  <c r="O455" s="1"/>
  <c r="N453"/>
  <c r="N455" s="1"/>
  <c r="M453"/>
  <c r="M455" s="1"/>
  <c r="L453"/>
  <c r="L455" s="1"/>
  <c r="Y455"/>
  <c r="Y440"/>
  <c r="O438"/>
  <c r="O440" s="1"/>
  <c r="N438"/>
  <c r="N440" s="1"/>
  <c r="M438"/>
  <c r="M440" s="1"/>
  <c r="L438"/>
  <c r="L440" s="1"/>
  <c r="O436"/>
  <c r="N436"/>
  <c r="M436"/>
  <c r="L436"/>
  <c r="Y434"/>
  <c r="O433"/>
  <c r="O434" s="1"/>
  <c r="N433"/>
  <c r="N434" s="1"/>
  <c r="M433"/>
  <c r="M434" s="1"/>
  <c r="L433"/>
  <c r="L434" s="1"/>
  <c r="O431"/>
  <c r="N431"/>
  <c r="M431"/>
  <c r="L431"/>
  <c r="O708"/>
  <c r="O709" s="1"/>
  <c r="N708"/>
  <c r="N709" s="1"/>
  <c r="M708"/>
  <c r="M709" s="1"/>
  <c r="L708"/>
  <c r="L709" s="1"/>
  <c r="Y709"/>
  <c r="O423"/>
  <c r="O424" s="1"/>
  <c r="N423"/>
  <c r="N424" s="1"/>
  <c r="M423"/>
  <c r="M424" s="1"/>
  <c r="L423"/>
  <c r="L424" s="1"/>
  <c r="Y424"/>
  <c r="O720"/>
  <c r="O722" s="1"/>
  <c r="N720"/>
  <c r="N722" s="1"/>
  <c r="M720"/>
  <c r="M722" s="1"/>
  <c r="L720"/>
  <c r="L722" s="1"/>
  <c r="Y722"/>
  <c r="O719"/>
  <c r="N719"/>
  <c r="M719"/>
  <c r="L719"/>
  <c r="Y719"/>
  <c r="Y35"/>
  <c r="O23"/>
  <c r="O24" s="1"/>
  <c r="N23"/>
  <c r="N24" s="1"/>
  <c r="V24" s="1"/>
  <c r="M23"/>
  <c r="M24" s="1"/>
  <c r="L23"/>
  <c r="L24" s="1"/>
  <c r="Y24"/>
  <c r="L403"/>
  <c r="O403"/>
  <c r="N403"/>
  <c r="M403"/>
  <c r="L367"/>
  <c r="N110"/>
  <c r="N111" s="1"/>
  <c r="Y405"/>
  <c r="O397"/>
  <c r="O398" s="1"/>
  <c r="N397"/>
  <c r="N398" s="1"/>
  <c r="M397"/>
  <c r="M398" s="1"/>
  <c r="L397"/>
  <c r="L398" s="1"/>
  <c r="Y398"/>
  <c r="O379"/>
  <c r="O381" s="1"/>
  <c r="N379"/>
  <c r="N381" s="1"/>
  <c r="M379"/>
  <c r="M381" s="1"/>
  <c r="L379"/>
  <c r="L381" s="1"/>
  <c r="Y381"/>
  <c r="O375"/>
  <c r="O378" s="1"/>
  <c r="N375"/>
  <c r="N378" s="1"/>
  <c r="M375"/>
  <c r="M378" s="1"/>
  <c r="L375"/>
  <c r="L378" s="1"/>
  <c r="Y378"/>
  <c r="O351"/>
  <c r="N351"/>
  <c r="M351"/>
  <c r="L351"/>
  <c r="O350"/>
  <c r="N350"/>
  <c r="N352" s="1"/>
  <c r="M350"/>
  <c r="L350"/>
  <c r="L352" s="1"/>
  <c r="Y352"/>
  <c r="O347"/>
  <c r="O349" s="1"/>
  <c r="N347"/>
  <c r="N349" s="1"/>
  <c r="M347"/>
  <c r="M349" s="1"/>
  <c r="L347"/>
  <c r="L349" s="1"/>
  <c r="Y349"/>
  <c r="O341"/>
  <c r="O342" s="1"/>
  <c r="N341"/>
  <c r="N342" s="1"/>
  <c r="M341"/>
  <c r="M342" s="1"/>
  <c r="L341"/>
  <c r="L342" s="1"/>
  <c r="Y342"/>
  <c r="P352"/>
  <c r="Q352"/>
  <c r="R352"/>
  <c r="O339"/>
  <c r="O340" s="1"/>
  <c r="N339"/>
  <c r="N340" s="1"/>
  <c r="M339"/>
  <c r="M340" s="1"/>
  <c r="L339"/>
  <c r="L340" s="1"/>
  <c r="Y340"/>
  <c r="O336"/>
  <c r="O338" s="1"/>
  <c r="N336"/>
  <c r="N338" s="1"/>
  <c r="M336"/>
  <c r="M338" s="1"/>
  <c r="L336"/>
  <c r="L338" s="1"/>
  <c r="Y338"/>
  <c r="O332"/>
  <c r="O333" s="1"/>
  <c r="N332"/>
  <c r="N333" s="1"/>
  <c r="M332"/>
  <c r="M333" s="1"/>
  <c r="L332"/>
  <c r="L333" s="1"/>
  <c r="Y333"/>
  <c r="O299"/>
  <c r="O301" s="1"/>
  <c r="N299"/>
  <c r="N301" s="1"/>
  <c r="M299"/>
  <c r="M301" s="1"/>
  <c r="L299"/>
  <c r="L301" s="1"/>
  <c r="Y301"/>
  <c r="O297"/>
  <c r="O298" s="1"/>
  <c r="N297"/>
  <c r="N298" s="1"/>
  <c r="M297"/>
  <c r="M298" s="1"/>
  <c r="L297"/>
  <c r="L298" s="1"/>
  <c r="Y298"/>
  <c r="O257"/>
  <c r="O259" s="1"/>
  <c r="N257"/>
  <c r="N259" s="1"/>
  <c r="M257"/>
  <c r="M259" s="1"/>
  <c r="L257"/>
  <c r="L259" s="1"/>
  <c r="Y259"/>
  <c r="O420"/>
  <c r="O422" s="1"/>
  <c r="N420"/>
  <c r="N422" s="1"/>
  <c r="M420"/>
  <c r="M422" s="1"/>
  <c r="L420"/>
  <c r="L422" s="1"/>
  <c r="Y422"/>
  <c r="O217"/>
  <c r="O218" s="1"/>
  <c r="N217"/>
  <c r="M217"/>
  <c r="L217"/>
  <c r="Y218"/>
  <c r="O211"/>
  <c r="O214" s="1"/>
  <c r="N211"/>
  <c r="N214" s="1"/>
  <c r="M211"/>
  <c r="M214" s="1"/>
  <c r="L211"/>
  <c r="L214" s="1"/>
  <c r="Y214"/>
  <c r="O209"/>
  <c r="O210" s="1"/>
  <c r="N209"/>
  <c r="N210" s="1"/>
  <c r="M209"/>
  <c r="M210" s="1"/>
  <c r="L209"/>
  <c r="L210" s="1"/>
  <c r="Y210"/>
  <c r="O207"/>
  <c r="O208" s="1"/>
  <c r="N207"/>
  <c r="N208" s="1"/>
  <c r="M207"/>
  <c r="M208" s="1"/>
  <c r="L207"/>
  <c r="L208" s="1"/>
  <c r="Y208"/>
  <c r="O201"/>
  <c r="O203" s="1"/>
  <c r="N201"/>
  <c r="N203" s="1"/>
  <c r="M201"/>
  <c r="M203" s="1"/>
  <c r="L201"/>
  <c r="L203" s="1"/>
  <c r="Y203"/>
  <c r="O160"/>
  <c r="O161" s="1"/>
  <c r="N160"/>
  <c r="M160"/>
  <c r="L160"/>
  <c r="Y161"/>
  <c r="O89"/>
  <c r="O91" s="1"/>
  <c r="N89"/>
  <c r="N91" s="1"/>
  <c r="M89"/>
  <c r="M91" s="1"/>
  <c r="L89"/>
  <c r="L91" s="1"/>
  <c r="Y91"/>
  <c r="Y46"/>
  <c r="O44"/>
  <c r="N44"/>
  <c r="M44"/>
  <c r="L44"/>
  <c r="Y689"/>
  <c r="O688"/>
  <c r="O689" s="1"/>
  <c r="N688"/>
  <c r="N689" s="1"/>
  <c r="M688"/>
  <c r="M689" s="1"/>
  <c r="L688"/>
  <c r="L689" s="1"/>
  <c r="O686"/>
  <c r="O687" s="1"/>
  <c r="N686"/>
  <c r="N687" s="1"/>
  <c r="M686"/>
  <c r="M687" s="1"/>
  <c r="L686"/>
  <c r="L687" s="1"/>
  <c r="Y687"/>
  <c r="L158"/>
  <c r="M158"/>
  <c r="N158"/>
  <c r="O158"/>
  <c r="L155"/>
  <c r="M155"/>
  <c r="N155"/>
  <c r="O155"/>
  <c r="O145"/>
  <c r="O147" s="1"/>
  <c r="N145"/>
  <c r="N147" s="1"/>
  <c r="M145"/>
  <c r="M147" s="1"/>
  <c r="L145"/>
  <c r="L147" s="1"/>
  <c r="Y147"/>
  <c r="O112"/>
  <c r="O113" s="1"/>
  <c r="N112"/>
  <c r="N113" s="1"/>
  <c r="M112"/>
  <c r="M113" s="1"/>
  <c r="L112"/>
  <c r="L113" s="1"/>
  <c r="Y113"/>
  <c r="O110"/>
  <c r="O111" s="1"/>
  <c r="M110"/>
  <c r="M111" s="1"/>
  <c r="L110"/>
  <c r="L111" s="1"/>
  <c r="Y111"/>
  <c r="L108"/>
  <c r="M108"/>
  <c r="N108"/>
  <c r="O108"/>
  <c r="O96"/>
  <c r="O97" s="1"/>
  <c r="N96"/>
  <c r="N97" s="1"/>
  <c r="M96"/>
  <c r="M97" s="1"/>
  <c r="L96"/>
  <c r="L97" s="1"/>
  <c r="Y97"/>
  <c r="Y743"/>
  <c r="O742"/>
  <c r="O743" s="1"/>
  <c r="N742"/>
  <c r="N743" s="1"/>
  <c r="M742"/>
  <c r="M743" s="1"/>
  <c r="L742"/>
  <c r="Y703"/>
  <c r="O702"/>
  <c r="N702"/>
  <c r="M702"/>
  <c r="L702"/>
  <c r="Y636"/>
  <c r="O635"/>
  <c r="O636" s="1"/>
  <c r="N635"/>
  <c r="N636" s="1"/>
  <c r="M635"/>
  <c r="M636" s="1"/>
  <c r="L635"/>
  <c r="L636" s="1"/>
  <c r="Y634"/>
  <c r="O633"/>
  <c r="O634" s="1"/>
  <c r="N633"/>
  <c r="N634" s="1"/>
  <c r="M633"/>
  <c r="M634" s="1"/>
  <c r="L633"/>
  <c r="L634" s="1"/>
  <c r="Y632"/>
  <c r="O631"/>
  <c r="O632" s="1"/>
  <c r="N631"/>
  <c r="N632" s="1"/>
  <c r="M631"/>
  <c r="M632" s="1"/>
  <c r="L631"/>
  <c r="L632" s="1"/>
  <c r="Y580"/>
  <c r="O576"/>
  <c r="N576"/>
  <c r="M576"/>
  <c r="L576"/>
  <c r="Y575"/>
  <c r="O572"/>
  <c r="O575" s="1"/>
  <c r="N572"/>
  <c r="N575" s="1"/>
  <c r="M572"/>
  <c r="M575" s="1"/>
  <c r="L572"/>
  <c r="L575" s="1"/>
  <c r="Y571"/>
  <c r="O566"/>
  <c r="O571" s="1"/>
  <c r="N566"/>
  <c r="N571" s="1"/>
  <c r="M566"/>
  <c r="M571" s="1"/>
  <c r="L566"/>
  <c r="L571" s="1"/>
  <c r="Y557"/>
  <c r="O555"/>
  <c r="O557" s="1"/>
  <c r="N555"/>
  <c r="N557" s="1"/>
  <c r="M555"/>
  <c r="M557" s="1"/>
  <c r="L555"/>
  <c r="L557" s="1"/>
  <c r="Y554"/>
  <c r="O553"/>
  <c r="O554" s="1"/>
  <c r="N553"/>
  <c r="N554" s="1"/>
  <c r="M553"/>
  <c r="M554" s="1"/>
  <c r="L553"/>
  <c r="L554" s="1"/>
  <c r="Y533"/>
  <c r="O531"/>
  <c r="O533" s="1"/>
  <c r="N531"/>
  <c r="N533" s="1"/>
  <c r="M531"/>
  <c r="M533" s="1"/>
  <c r="L531"/>
  <c r="L533" s="1"/>
  <c r="Y527"/>
  <c r="O523"/>
  <c r="O527" s="1"/>
  <c r="N523"/>
  <c r="N527" s="1"/>
  <c r="M523"/>
  <c r="M527" s="1"/>
  <c r="L523"/>
  <c r="L527" s="1"/>
  <c r="Y514"/>
  <c r="O513"/>
  <c r="O514" s="1"/>
  <c r="N513"/>
  <c r="N514" s="1"/>
  <c r="M513"/>
  <c r="M514" s="1"/>
  <c r="L513"/>
  <c r="L514" s="1"/>
  <c r="Y512"/>
  <c r="O511"/>
  <c r="O512" s="1"/>
  <c r="N511"/>
  <c r="N512" s="1"/>
  <c r="M511"/>
  <c r="M512" s="1"/>
  <c r="L512"/>
  <c r="Y508"/>
  <c r="O507"/>
  <c r="O508" s="1"/>
  <c r="N507"/>
  <c r="N508" s="1"/>
  <c r="M507"/>
  <c r="M508" s="1"/>
  <c r="L507"/>
  <c r="L508" s="1"/>
  <c r="Y506"/>
  <c r="O505"/>
  <c r="O506" s="1"/>
  <c r="N505"/>
  <c r="N506" s="1"/>
  <c r="M505"/>
  <c r="M506" s="1"/>
  <c r="L505"/>
  <c r="L506" s="1"/>
  <c r="Y488"/>
  <c r="O487"/>
  <c r="O488" s="1"/>
  <c r="N487"/>
  <c r="N488" s="1"/>
  <c r="M487"/>
  <c r="M488" s="1"/>
  <c r="L487"/>
  <c r="L488" s="1"/>
  <c r="Y482"/>
  <c r="O480"/>
  <c r="O482" s="1"/>
  <c r="N480"/>
  <c r="N482" s="1"/>
  <c r="M480"/>
  <c r="M482" s="1"/>
  <c r="L480"/>
  <c r="L482" s="1"/>
  <c r="Y479"/>
  <c r="O478"/>
  <c r="O479" s="1"/>
  <c r="N478"/>
  <c r="N479" s="1"/>
  <c r="M478"/>
  <c r="M479" s="1"/>
  <c r="L478"/>
  <c r="L479" s="1"/>
  <c r="Y477"/>
  <c r="O476"/>
  <c r="O477" s="1"/>
  <c r="N476"/>
  <c r="N477" s="1"/>
  <c r="M476"/>
  <c r="M477" s="1"/>
  <c r="L476"/>
  <c r="Y471"/>
  <c r="O468"/>
  <c r="O471" s="1"/>
  <c r="N468"/>
  <c r="N471" s="1"/>
  <c r="M468"/>
  <c r="M471" s="1"/>
  <c r="L468"/>
  <c r="L471" s="1"/>
  <c r="Y467"/>
  <c r="O466"/>
  <c r="N466"/>
  <c r="M466"/>
  <c r="L466"/>
  <c r="Y459"/>
  <c r="O456"/>
  <c r="O459" s="1"/>
  <c r="N456"/>
  <c r="N459" s="1"/>
  <c r="M456"/>
  <c r="M459" s="1"/>
  <c r="L456"/>
  <c r="L459" s="1"/>
  <c r="Y449"/>
  <c r="O447"/>
  <c r="O449" s="1"/>
  <c r="N447"/>
  <c r="N449" s="1"/>
  <c r="M447"/>
  <c r="M449" s="1"/>
  <c r="L447"/>
  <c r="L449" s="1"/>
  <c r="Y443"/>
  <c r="O441"/>
  <c r="O443" s="1"/>
  <c r="N441"/>
  <c r="N443" s="1"/>
  <c r="M441"/>
  <c r="M443" s="1"/>
  <c r="L441"/>
  <c r="L443" s="1"/>
  <c r="O435"/>
  <c r="N435"/>
  <c r="M435"/>
  <c r="L435"/>
  <c r="Y82"/>
  <c r="O81"/>
  <c r="N81"/>
  <c r="M81"/>
  <c r="L81"/>
  <c r="O80"/>
  <c r="N80"/>
  <c r="M80"/>
  <c r="L80"/>
  <c r="O79"/>
  <c r="N79"/>
  <c r="M79"/>
  <c r="L79"/>
  <c r="Y78"/>
  <c r="O75"/>
  <c r="N75"/>
  <c r="M75"/>
  <c r="L75"/>
  <c r="O74"/>
  <c r="N74"/>
  <c r="M74"/>
  <c r="L74"/>
  <c r="O73"/>
  <c r="N73"/>
  <c r="M73"/>
  <c r="L73"/>
  <c r="Y72"/>
  <c r="O71"/>
  <c r="N71"/>
  <c r="M71"/>
  <c r="L71"/>
  <c r="O69"/>
  <c r="N69"/>
  <c r="M69"/>
  <c r="L69"/>
  <c r="Y63"/>
  <c r="O62"/>
  <c r="O63" s="1"/>
  <c r="N62"/>
  <c r="N63" s="1"/>
  <c r="M62"/>
  <c r="M63" s="1"/>
  <c r="L62"/>
  <c r="L63" s="1"/>
  <c r="Y61"/>
  <c r="O58"/>
  <c r="N58"/>
  <c r="M58"/>
  <c r="L58"/>
  <c r="O57"/>
  <c r="N57"/>
  <c r="M57"/>
  <c r="L57"/>
  <c r="Y53"/>
  <c r="O51"/>
  <c r="N51"/>
  <c r="M51"/>
  <c r="L51"/>
  <c r="Y48"/>
  <c r="O47"/>
  <c r="N47"/>
  <c r="M47"/>
  <c r="L47"/>
  <c r="Y775"/>
  <c r="O290" l="1"/>
  <c r="M290"/>
  <c r="N290"/>
  <c r="L290"/>
  <c r="O228"/>
  <c r="L228"/>
  <c r="M228"/>
  <c r="N228"/>
  <c r="L32"/>
  <c r="M50"/>
  <c r="O32"/>
  <c r="N32"/>
  <c r="M32"/>
  <c r="O82"/>
  <c r="M352"/>
  <c r="V619"/>
  <c r="Z619" s="1"/>
  <c r="AA619" s="1"/>
  <c r="V698"/>
  <c r="Z698" s="1"/>
  <c r="AA698" s="1"/>
  <c r="V699"/>
  <c r="Z699" s="1"/>
  <c r="AA699" s="1"/>
  <c r="V692"/>
  <c r="Z692" s="1"/>
  <c r="AA692" s="1"/>
  <c r="V39"/>
  <c r="Z39" s="1"/>
  <c r="AA39" s="1"/>
  <c r="V118"/>
  <c r="Z118" s="1"/>
  <c r="AA118" s="1"/>
  <c r="V101"/>
  <c r="Z101" s="1"/>
  <c r="AA101" s="1"/>
  <c r="V121"/>
  <c r="Z121" s="1"/>
  <c r="AA121" s="1"/>
  <c r="V124"/>
  <c r="Z124" s="1"/>
  <c r="AA124" s="1"/>
  <c r="L605"/>
  <c r="V815"/>
  <c r="Z815" s="1"/>
  <c r="AA815" s="1"/>
  <c r="V782"/>
  <c r="Z782" s="1"/>
  <c r="AA782" s="1"/>
  <c r="V797"/>
  <c r="Z797" s="1"/>
  <c r="AA797" s="1"/>
  <c r="V600"/>
  <c r="Z600" s="1"/>
  <c r="AA600" s="1"/>
  <c r="V653"/>
  <c r="Z653" s="1"/>
  <c r="AA653" s="1"/>
  <c r="V770"/>
  <c r="Z770" s="1"/>
  <c r="AA770" s="1"/>
  <c r="V786"/>
  <c r="Z786" s="1"/>
  <c r="AA786" s="1"/>
  <c r="V681"/>
  <c r="Z681" s="1"/>
  <c r="AA681" s="1"/>
  <c r="V596"/>
  <c r="Z596" s="1"/>
  <c r="AA596" s="1"/>
  <c r="V793"/>
  <c r="V790"/>
  <c r="Z790" s="1"/>
  <c r="AA790" s="1"/>
  <c r="V784"/>
  <c r="Z784" s="1"/>
  <c r="AA784" s="1"/>
  <c r="V536"/>
  <c r="Z536" s="1"/>
  <c r="AA536" s="1"/>
  <c r="V548"/>
  <c r="Z548" s="1"/>
  <c r="AA548" s="1"/>
  <c r="V394"/>
  <c r="Z394" s="1"/>
  <c r="AA394" s="1"/>
  <c r="V396"/>
  <c r="Z396" s="1"/>
  <c r="AA396" s="1"/>
  <c r="V178"/>
  <c r="Z178" s="1"/>
  <c r="AA178" s="1"/>
  <c r="V319"/>
  <c r="Z319" s="1"/>
  <c r="AA319" s="1"/>
  <c r="L405"/>
  <c r="V85"/>
  <c r="Z85" s="1"/>
  <c r="AA85" s="1"/>
  <c r="O405"/>
  <c r="N405"/>
  <c r="O35"/>
  <c r="V625"/>
  <c r="Z625" s="1"/>
  <c r="AA625" s="1"/>
  <c r="V417"/>
  <c r="Z417" s="1"/>
  <c r="AA417" s="1"/>
  <c r="V374"/>
  <c r="Z374" s="1"/>
  <c r="AA374" s="1"/>
  <c r="Z28"/>
  <c r="AA28" s="1"/>
  <c r="V231"/>
  <c r="Z231" s="1"/>
  <c r="AA231" s="1"/>
  <c r="V328"/>
  <c r="Z328" s="1"/>
  <c r="AA328" s="1"/>
  <c r="V345"/>
  <c r="Z345" s="1"/>
  <c r="AA345" s="1"/>
  <c r="M46"/>
  <c r="N35"/>
  <c r="V187"/>
  <c r="Z187" s="1"/>
  <c r="AA187" s="1"/>
  <c r="V239"/>
  <c r="Z239" s="1"/>
  <c r="AA239" s="1"/>
  <c r="V452"/>
  <c r="Z452" s="1"/>
  <c r="AA452" s="1"/>
  <c r="V181"/>
  <c r="Z181" s="1"/>
  <c r="AA181" s="1"/>
  <c r="V106"/>
  <c r="Z106" s="1"/>
  <c r="AA106" s="1"/>
  <c r="V104"/>
  <c r="Z104" s="1"/>
  <c r="AA104" s="1"/>
  <c r="N48"/>
  <c r="O46"/>
  <c r="V641"/>
  <c r="Z641" s="1"/>
  <c r="AA641" s="1"/>
  <c r="V623"/>
  <c r="Z623" s="1"/>
  <c r="AA623" s="1"/>
  <c r="V644"/>
  <c r="Z644" s="1"/>
  <c r="AA644" s="1"/>
  <c r="V661"/>
  <c r="Z661" s="1"/>
  <c r="AA661" s="1"/>
  <c r="V546"/>
  <c r="Z546" s="1"/>
  <c r="AA546" s="1"/>
  <c r="V621"/>
  <c r="Z621" s="1"/>
  <c r="AA621" s="1"/>
  <c r="V560"/>
  <c r="Z560" s="1"/>
  <c r="AA560" s="1"/>
  <c r="V679"/>
  <c r="Z679" s="1"/>
  <c r="AA679" s="1"/>
  <c r="V639"/>
  <c r="Z639" s="1"/>
  <c r="AA639" s="1"/>
  <c r="L35"/>
  <c r="V465"/>
  <c r="Z465" s="1"/>
  <c r="AA465" s="1"/>
  <c r="V461"/>
  <c r="Z461" s="1"/>
  <c r="AA461" s="1"/>
  <c r="V510"/>
  <c r="Z510" s="1"/>
  <c r="AA510" s="1"/>
  <c r="V463"/>
  <c r="Z463" s="1"/>
  <c r="AA463" s="1"/>
  <c r="O352"/>
  <c r="M35"/>
  <c r="M405"/>
  <c r="N437"/>
  <c r="V437" s="1"/>
  <c r="N310"/>
  <c r="M48"/>
  <c r="L48"/>
  <c r="O437"/>
  <c r="N46"/>
  <c r="O72"/>
  <c r="L437"/>
  <c r="O48"/>
  <c r="L53"/>
  <c r="L72"/>
  <c r="M437"/>
  <c r="L46"/>
  <c r="N133"/>
  <c r="M133"/>
  <c r="L133"/>
  <c r="O133"/>
  <c r="L543"/>
  <c r="L491"/>
  <c r="O491"/>
  <c r="N491"/>
  <c r="M491"/>
  <c r="L61"/>
  <c r="L743"/>
  <c r="N467"/>
  <c r="N53"/>
  <c r="M78"/>
  <c r="O61"/>
  <c r="M72"/>
  <c r="M82"/>
  <c r="N82"/>
  <c r="O78"/>
  <c r="N61"/>
  <c r="N78"/>
  <c r="M53"/>
  <c r="L78"/>
  <c r="L467"/>
  <c r="O53"/>
  <c r="M61"/>
  <c r="N72"/>
  <c r="L82"/>
  <c r="O467"/>
  <c r="M467"/>
  <c r="L477"/>
  <c r="L703"/>
  <c r="N703"/>
  <c r="M703"/>
  <c r="O703"/>
  <c r="A715"/>
  <c r="Y843"/>
  <c r="Y842"/>
  <c r="Y841"/>
  <c r="Y840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2"/>
  <c r="O808"/>
  <c r="O812" s="1"/>
  <c r="N808"/>
  <c r="N812" s="1"/>
  <c r="M808"/>
  <c r="M812" s="1"/>
  <c r="L808"/>
  <c r="L812" s="1"/>
  <c r="Y807"/>
  <c r="Y806"/>
  <c r="O805"/>
  <c r="O806" s="1"/>
  <c r="N805"/>
  <c r="N806" s="1"/>
  <c r="M805"/>
  <c r="M806" s="1"/>
  <c r="L805"/>
  <c r="L806" s="1"/>
  <c r="Y804"/>
  <c r="Y803"/>
  <c r="Y800"/>
  <c r="Y799"/>
  <c r="Y798"/>
  <c r="Y795"/>
  <c r="Y794"/>
  <c r="Y787"/>
  <c r="Y779"/>
  <c r="Y778"/>
  <c r="Y774"/>
  <c r="Y773"/>
  <c r="O771"/>
  <c r="O773" s="1"/>
  <c r="N771"/>
  <c r="N773" s="1"/>
  <c r="M771"/>
  <c r="M773" s="1"/>
  <c r="L771"/>
  <c r="L773" s="1"/>
  <c r="Y766"/>
  <c r="Y765"/>
  <c r="Y764"/>
  <c r="O763"/>
  <c r="O764" s="1"/>
  <c r="N763"/>
  <c r="N764" s="1"/>
  <c r="M763"/>
  <c r="M764" s="1"/>
  <c r="L763"/>
  <c r="L764" s="1"/>
  <c r="Y762"/>
  <c r="Y761"/>
  <c r="O760"/>
  <c r="O761" s="1"/>
  <c r="N760"/>
  <c r="N761" s="1"/>
  <c r="M760"/>
  <c r="M761" s="1"/>
  <c r="L760"/>
  <c r="L761" s="1"/>
  <c r="Y759"/>
  <c r="Y758"/>
  <c r="Y757"/>
  <c r="O756"/>
  <c r="N756"/>
  <c r="M756"/>
  <c r="L756"/>
  <c r="Y755"/>
  <c r="Y754"/>
  <c r="Y753"/>
  <c r="Y752"/>
  <c r="Y749"/>
  <c r="Y748"/>
  <c r="Y745"/>
  <c r="O744"/>
  <c r="N744"/>
  <c r="M744"/>
  <c r="L744"/>
  <c r="Y739"/>
  <c r="O739"/>
  <c r="N739"/>
  <c r="M739"/>
  <c r="L739"/>
  <c r="X734"/>
  <c r="Y733"/>
  <c r="Y728"/>
  <c r="W715"/>
  <c r="Y713"/>
  <c r="Y712"/>
  <c r="Y711"/>
  <c r="Y710"/>
  <c r="Y707"/>
  <c r="Y706"/>
  <c r="Y704"/>
  <c r="Y701"/>
  <c r="Y700"/>
  <c r="Y697"/>
  <c r="Y696"/>
  <c r="Y695"/>
  <c r="Y694"/>
  <c r="Y693"/>
  <c r="Y685"/>
  <c r="Y684"/>
  <c r="Y683"/>
  <c r="Y682"/>
  <c r="Y676"/>
  <c r="Y675"/>
  <c r="Y674"/>
  <c r="Y673"/>
  <c r="Y672"/>
  <c r="Y669"/>
  <c r="Y668"/>
  <c r="Y667"/>
  <c r="Y666"/>
  <c r="Y665"/>
  <c r="Y664"/>
  <c r="Y659"/>
  <c r="Y658"/>
  <c r="Y657"/>
  <c r="Y656"/>
  <c r="Y655"/>
  <c r="Y654"/>
  <c r="Y651"/>
  <c r="Y650"/>
  <c r="Y649"/>
  <c r="Y648"/>
  <c r="Y647"/>
  <c r="O645"/>
  <c r="N645"/>
  <c r="M645"/>
  <c r="L645"/>
  <c r="Y626"/>
  <c r="Y618"/>
  <c r="Y617"/>
  <c r="Y613"/>
  <c r="Y612"/>
  <c r="Y611"/>
  <c r="Y610"/>
  <c r="Y609"/>
  <c r="Y608"/>
  <c r="Y607"/>
  <c r="Y606"/>
  <c r="Y603"/>
  <c r="Y602"/>
  <c r="Y601"/>
  <c r="Y590"/>
  <c r="Y587"/>
  <c r="O585"/>
  <c r="N585"/>
  <c r="M585"/>
  <c r="L585"/>
  <c r="Y584"/>
  <c r="O583"/>
  <c r="O584" s="1"/>
  <c r="N583"/>
  <c r="N584" s="1"/>
  <c r="M583"/>
  <c r="M584" s="1"/>
  <c r="L583"/>
  <c r="L584" s="1"/>
  <c r="Y582"/>
  <c r="O581"/>
  <c r="O582" s="1"/>
  <c r="N581"/>
  <c r="N582" s="1"/>
  <c r="M581"/>
  <c r="M582" s="1"/>
  <c r="L581"/>
  <c r="L582" s="1"/>
  <c r="Y565"/>
  <c r="O564"/>
  <c r="O565" s="1"/>
  <c r="N564"/>
  <c r="N565" s="1"/>
  <c r="M564"/>
  <c r="M565" s="1"/>
  <c r="L564"/>
  <c r="L565" s="1"/>
  <c r="Y563"/>
  <c r="O561"/>
  <c r="O563" s="1"/>
  <c r="N561"/>
  <c r="N563" s="1"/>
  <c r="M561"/>
  <c r="M563" s="1"/>
  <c r="L561"/>
  <c r="L563" s="1"/>
  <c r="Y552"/>
  <c r="O549"/>
  <c r="O552" s="1"/>
  <c r="N549"/>
  <c r="N552" s="1"/>
  <c r="M549"/>
  <c r="M552" s="1"/>
  <c r="L549"/>
  <c r="L552" s="1"/>
  <c r="Y538"/>
  <c r="O537"/>
  <c r="O538" s="1"/>
  <c r="N537"/>
  <c r="N538" s="1"/>
  <c r="M537"/>
  <c r="M538" s="1"/>
  <c r="L537"/>
  <c r="L538" s="1"/>
  <c r="Y530"/>
  <c r="O528"/>
  <c r="O530" s="1"/>
  <c r="N528"/>
  <c r="N530" s="1"/>
  <c r="M528"/>
  <c r="M530" s="1"/>
  <c r="L528"/>
  <c r="L530" s="1"/>
  <c r="Y522"/>
  <c r="O520"/>
  <c r="O522" s="1"/>
  <c r="N520"/>
  <c r="N522" s="1"/>
  <c r="M520"/>
  <c r="M522" s="1"/>
  <c r="L520"/>
  <c r="L522" s="1"/>
  <c r="Y519"/>
  <c r="O515"/>
  <c r="O519" s="1"/>
  <c r="N515"/>
  <c r="N519" s="1"/>
  <c r="M515"/>
  <c r="M519" s="1"/>
  <c r="L515"/>
  <c r="L519" s="1"/>
  <c r="Y504"/>
  <c r="O502"/>
  <c r="O504" s="1"/>
  <c r="N502"/>
  <c r="N504" s="1"/>
  <c r="M502"/>
  <c r="M504" s="1"/>
  <c r="L502"/>
  <c r="L504" s="1"/>
  <c r="Y501"/>
  <c r="O499"/>
  <c r="O501" s="1"/>
  <c r="N499"/>
  <c r="N501" s="1"/>
  <c r="M499"/>
  <c r="M501" s="1"/>
  <c r="L499"/>
  <c r="L501" s="1"/>
  <c r="Y495"/>
  <c r="O494"/>
  <c r="O495" s="1"/>
  <c r="N494"/>
  <c r="N495" s="1"/>
  <c r="V498" s="1"/>
  <c r="Z498" s="1"/>
  <c r="AA498" s="1"/>
  <c r="M494"/>
  <c r="M495" s="1"/>
  <c r="L494"/>
  <c r="L495" s="1"/>
  <c r="Y493"/>
  <c r="Y492"/>
  <c r="Y486"/>
  <c r="O483"/>
  <c r="O486" s="1"/>
  <c r="N483"/>
  <c r="N486" s="1"/>
  <c r="M483"/>
  <c r="M486" s="1"/>
  <c r="L483"/>
  <c r="L486" s="1"/>
  <c r="Y475"/>
  <c r="O474"/>
  <c r="O475" s="1"/>
  <c r="N474"/>
  <c r="N475" s="1"/>
  <c r="M474"/>
  <c r="M475" s="1"/>
  <c r="L474"/>
  <c r="L475" s="1"/>
  <c r="Y473"/>
  <c r="O472"/>
  <c r="N472"/>
  <c r="N473" s="1"/>
  <c r="M472"/>
  <c r="M473" s="1"/>
  <c r="L472"/>
  <c r="L473" s="1"/>
  <c r="Y446"/>
  <c r="O444"/>
  <c r="O446" s="1"/>
  <c r="N444"/>
  <c r="N446" s="1"/>
  <c r="M444"/>
  <c r="M446" s="1"/>
  <c r="L444"/>
  <c r="L446" s="1"/>
  <c r="Y432"/>
  <c r="O430"/>
  <c r="O432" s="1"/>
  <c r="N430"/>
  <c r="N432" s="1"/>
  <c r="M430"/>
  <c r="M432" s="1"/>
  <c r="L430"/>
  <c r="L432" s="1"/>
  <c r="Y429"/>
  <c r="Y428"/>
  <c r="O427"/>
  <c r="O428" s="1"/>
  <c r="N427"/>
  <c r="N428" s="1"/>
  <c r="M427"/>
  <c r="M428" s="1"/>
  <c r="L427"/>
  <c r="L428" s="1"/>
  <c r="Y409"/>
  <c r="O406"/>
  <c r="O409" s="1"/>
  <c r="N406"/>
  <c r="N409" s="1"/>
  <c r="M406"/>
  <c r="M409" s="1"/>
  <c r="L406"/>
  <c r="L409" s="1"/>
  <c r="Y402"/>
  <c r="O400"/>
  <c r="O402" s="1"/>
  <c r="N400"/>
  <c r="N402" s="1"/>
  <c r="M400"/>
  <c r="M402" s="1"/>
  <c r="L400"/>
  <c r="L402" s="1"/>
  <c r="Y399"/>
  <c r="Y372"/>
  <c r="O371"/>
  <c r="O372" s="1"/>
  <c r="N371"/>
  <c r="N372" s="1"/>
  <c r="M371"/>
  <c r="M372" s="1"/>
  <c r="L371"/>
  <c r="L372" s="1"/>
  <c r="Y370"/>
  <c r="O369"/>
  <c r="O370" s="1"/>
  <c r="N369"/>
  <c r="N370" s="1"/>
  <c r="M369"/>
  <c r="M370" s="1"/>
  <c r="L369"/>
  <c r="L370" s="1"/>
  <c r="Y368"/>
  <c r="O367"/>
  <c r="N367"/>
  <c r="M367"/>
  <c r="O366"/>
  <c r="N366"/>
  <c r="M366"/>
  <c r="L366"/>
  <c r="Y365"/>
  <c r="O364"/>
  <c r="O365" s="1"/>
  <c r="N364"/>
  <c r="N365" s="1"/>
  <c r="M364"/>
  <c r="M365" s="1"/>
  <c r="L364"/>
  <c r="L365" s="1"/>
  <c r="Y363"/>
  <c r="O361"/>
  <c r="O363" s="1"/>
  <c r="N361"/>
  <c r="N363" s="1"/>
  <c r="M361"/>
  <c r="M363" s="1"/>
  <c r="L361"/>
  <c r="L363" s="1"/>
  <c r="Y360"/>
  <c r="O358"/>
  <c r="O360" s="1"/>
  <c r="N358"/>
  <c r="N360" s="1"/>
  <c r="M358"/>
  <c r="M360" s="1"/>
  <c r="L358"/>
  <c r="L360" s="1"/>
  <c r="Y357"/>
  <c r="O355"/>
  <c r="O357" s="1"/>
  <c r="N355"/>
  <c r="N357" s="1"/>
  <c r="M355"/>
  <c r="M357" s="1"/>
  <c r="L355"/>
  <c r="L357" s="1"/>
  <c r="Y346"/>
  <c r="Y335"/>
  <c r="O334"/>
  <c r="O335" s="1"/>
  <c r="N334"/>
  <c r="N335" s="1"/>
  <c r="M334"/>
  <c r="M335" s="1"/>
  <c r="L334"/>
  <c r="L335" s="1"/>
  <c r="Y331"/>
  <c r="O329"/>
  <c r="O331" s="1"/>
  <c r="N329"/>
  <c r="M329"/>
  <c r="M331" s="1"/>
  <c r="L329"/>
  <c r="L331" s="1"/>
  <c r="Y325"/>
  <c r="O324"/>
  <c r="O325" s="1"/>
  <c r="N324"/>
  <c r="N325" s="1"/>
  <c r="M324"/>
  <c r="M325" s="1"/>
  <c r="L324"/>
  <c r="L325" s="1"/>
  <c r="Y323"/>
  <c r="Y321"/>
  <c r="O320"/>
  <c r="O321" s="1"/>
  <c r="N320"/>
  <c r="N321" s="1"/>
  <c r="M320"/>
  <c r="M321" s="1"/>
  <c r="L320"/>
  <c r="L321" s="1"/>
  <c r="Y307"/>
  <c r="Y306"/>
  <c r="Y305"/>
  <c r="O304"/>
  <c r="O305" s="1"/>
  <c r="N304"/>
  <c r="N305" s="1"/>
  <c r="M304"/>
  <c r="M305" s="1"/>
  <c r="L304"/>
  <c r="L305" s="1"/>
  <c r="Y303"/>
  <c r="O302"/>
  <c r="O303" s="1"/>
  <c r="N302"/>
  <c r="N303" s="1"/>
  <c r="M302"/>
  <c r="M303" s="1"/>
  <c r="L302"/>
  <c r="L303" s="1"/>
  <c r="Y296"/>
  <c r="O295"/>
  <c r="O296" s="1"/>
  <c r="N295"/>
  <c r="N296" s="1"/>
  <c r="M295"/>
  <c r="M296" s="1"/>
  <c r="L295"/>
  <c r="L296" s="1"/>
  <c r="Y294"/>
  <c r="O291"/>
  <c r="O294" s="1"/>
  <c r="N291"/>
  <c r="N294" s="1"/>
  <c r="M291"/>
  <c r="M294" s="1"/>
  <c r="L291"/>
  <c r="L294" s="1"/>
  <c r="Y275"/>
  <c r="O268"/>
  <c r="O275" s="1"/>
  <c r="N268"/>
  <c r="N275" s="1"/>
  <c r="M268"/>
  <c r="M275" s="1"/>
  <c r="L268"/>
  <c r="L275" s="1"/>
  <c r="Y267"/>
  <c r="O263"/>
  <c r="O267" s="1"/>
  <c r="N263"/>
  <c r="N267" s="1"/>
  <c r="M263"/>
  <c r="M267" s="1"/>
  <c r="L263"/>
  <c r="L267" s="1"/>
  <c r="Y262"/>
  <c r="Y256"/>
  <c r="O253"/>
  <c r="O256" s="1"/>
  <c r="N253"/>
  <c r="N256" s="1"/>
  <c r="M253"/>
  <c r="M256" s="1"/>
  <c r="L253"/>
  <c r="L256" s="1"/>
  <c r="Y252"/>
  <c r="O250"/>
  <c r="O252" s="1"/>
  <c r="N250"/>
  <c r="N252" s="1"/>
  <c r="M250"/>
  <c r="M252" s="1"/>
  <c r="L250"/>
  <c r="L252" s="1"/>
  <c r="Y249"/>
  <c r="O246"/>
  <c r="O249" s="1"/>
  <c r="N246"/>
  <c r="N249" s="1"/>
  <c r="M246"/>
  <c r="M249" s="1"/>
  <c r="L246"/>
  <c r="L249" s="1"/>
  <c r="Y245"/>
  <c r="O243"/>
  <c r="N243"/>
  <c r="M243"/>
  <c r="L243"/>
  <c r="Y242"/>
  <c r="O240"/>
  <c r="O242" s="1"/>
  <c r="N240"/>
  <c r="N242" s="1"/>
  <c r="M240"/>
  <c r="M242" s="1"/>
  <c r="L240"/>
  <c r="L242" s="1"/>
  <c r="Y234"/>
  <c r="O232"/>
  <c r="O234" s="1"/>
  <c r="N232"/>
  <c r="N234" s="1"/>
  <c r="M232"/>
  <c r="M234" s="1"/>
  <c r="L232"/>
  <c r="L234" s="1"/>
  <c r="Y228"/>
  <c r="Y220"/>
  <c r="O219"/>
  <c r="O220" s="1"/>
  <c r="N219"/>
  <c r="N220" s="1"/>
  <c r="M219"/>
  <c r="M220" s="1"/>
  <c r="L219"/>
  <c r="L220" s="1"/>
  <c r="Y216"/>
  <c r="O215"/>
  <c r="O216" s="1"/>
  <c r="N215"/>
  <c r="N216" s="1"/>
  <c r="M215"/>
  <c r="M216" s="1"/>
  <c r="L215"/>
  <c r="L216" s="1"/>
  <c r="Y206"/>
  <c r="O204"/>
  <c r="O206" s="1"/>
  <c r="N204"/>
  <c r="N206" s="1"/>
  <c r="M204"/>
  <c r="M206" s="1"/>
  <c r="L204"/>
  <c r="L206" s="1"/>
  <c r="Y200"/>
  <c r="O198"/>
  <c r="O200" s="1"/>
  <c r="N198"/>
  <c r="N200" s="1"/>
  <c r="M198"/>
  <c r="M200" s="1"/>
  <c r="L198"/>
  <c r="L200" s="1"/>
  <c r="Y197"/>
  <c r="O196"/>
  <c r="O197" s="1"/>
  <c r="N196"/>
  <c r="M196"/>
  <c r="M197" s="1"/>
  <c r="L196"/>
  <c r="L197" s="1"/>
  <c r="Y195"/>
  <c r="O191"/>
  <c r="O195" s="1"/>
  <c r="N191"/>
  <c r="N195" s="1"/>
  <c r="M191"/>
  <c r="M195" s="1"/>
  <c r="L191"/>
  <c r="L195" s="1"/>
  <c r="Y190"/>
  <c r="O188"/>
  <c r="O190" s="1"/>
  <c r="N188"/>
  <c r="N190" s="1"/>
  <c r="M188"/>
  <c r="M190" s="1"/>
  <c r="L188"/>
  <c r="L190" s="1"/>
  <c r="Y184"/>
  <c r="O182"/>
  <c r="O184" s="1"/>
  <c r="N182"/>
  <c r="N184" s="1"/>
  <c r="M182"/>
  <c r="M184" s="1"/>
  <c r="L182"/>
  <c r="L184" s="1"/>
  <c r="Y176"/>
  <c r="O175"/>
  <c r="O176" s="1"/>
  <c r="N175"/>
  <c r="N176" s="1"/>
  <c r="M175"/>
  <c r="M176" s="1"/>
  <c r="L175"/>
  <c r="L176" s="1"/>
  <c r="Y174"/>
  <c r="O172"/>
  <c r="O174" s="1"/>
  <c r="N172"/>
  <c r="N174" s="1"/>
  <c r="M172"/>
  <c r="M174" s="1"/>
  <c r="L172"/>
  <c r="L174" s="1"/>
  <c r="Y171"/>
  <c r="O170"/>
  <c r="O171" s="1"/>
  <c r="N170"/>
  <c r="N171" s="1"/>
  <c r="V171" s="1"/>
  <c r="M170"/>
  <c r="M171" s="1"/>
  <c r="L170"/>
  <c r="L171" s="1"/>
  <c r="Y169"/>
  <c r="O168"/>
  <c r="N168"/>
  <c r="M168"/>
  <c r="L168"/>
  <c r="O167"/>
  <c r="N167"/>
  <c r="M167"/>
  <c r="L167"/>
  <c r="Y166"/>
  <c r="O165"/>
  <c r="O166" s="1"/>
  <c r="N165"/>
  <c r="N166" s="1"/>
  <c r="M165"/>
  <c r="M166" s="1"/>
  <c r="L165"/>
  <c r="L166" s="1"/>
  <c r="Y159"/>
  <c r="O157"/>
  <c r="O159" s="1"/>
  <c r="N157"/>
  <c r="N159" s="1"/>
  <c r="N161" s="1"/>
  <c r="V164" s="1"/>
  <c r="M157"/>
  <c r="M159" s="1"/>
  <c r="M161" s="1"/>
  <c r="L157"/>
  <c r="L159" s="1"/>
  <c r="L161" s="1"/>
  <c r="Y156"/>
  <c r="O154"/>
  <c r="O156" s="1"/>
  <c r="N154"/>
  <c r="N156" s="1"/>
  <c r="M154"/>
  <c r="M156" s="1"/>
  <c r="L154"/>
  <c r="L156" s="1"/>
  <c r="Y153"/>
  <c r="O151"/>
  <c r="O153" s="1"/>
  <c r="N151"/>
  <c r="N153" s="1"/>
  <c r="M151"/>
  <c r="M153" s="1"/>
  <c r="L151"/>
  <c r="L153" s="1"/>
  <c r="Y150"/>
  <c r="O148"/>
  <c r="O150" s="1"/>
  <c r="N148"/>
  <c r="N150" s="1"/>
  <c r="M148"/>
  <c r="M150" s="1"/>
  <c r="L148"/>
  <c r="L150" s="1"/>
  <c r="Y144"/>
  <c r="O142"/>
  <c r="O144" s="1"/>
  <c r="N142"/>
  <c r="N144" s="1"/>
  <c r="M142"/>
  <c r="M144" s="1"/>
  <c r="L142"/>
  <c r="L144" s="1"/>
  <c r="Y141"/>
  <c r="O141"/>
  <c r="N141"/>
  <c r="M141"/>
  <c r="L141"/>
  <c r="Y135"/>
  <c r="O134"/>
  <c r="O135" s="1"/>
  <c r="N134"/>
  <c r="M134"/>
  <c r="L134"/>
  <c r="Y130"/>
  <c r="O128"/>
  <c r="O130" s="1"/>
  <c r="N128"/>
  <c r="N130" s="1"/>
  <c r="M128"/>
  <c r="M130" s="1"/>
  <c r="L128"/>
  <c r="L130" s="1"/>
  <c r="Y127"/>
  <c r="O125"/>
  <c r="N125"/>
  <c r="M125"/>
  <c r="L125"/>
  <c r="L127" s="1"/>
  <c r="Y117"/>
  <c r="O114"/>
  <c r="O117" s="1"/>
  <c r="N114"/>
  <c r="N117" s="1"/>
  <c r="M114"/>
  <c r="M117" s="1"/>
  <c r="L114"/>
  <c r="L117" s="1"/>
  <c r="Y109"/>
  <c r="O107"/>
  <c r="O109" s="1"/>
  <c r="N107"/>
  <c r="N109" s="1"/>
  <c r="M107"/>
  <c r="M109" s="1"/>
  <c r="L107"/>
  <c r="L109" s="1"/>
  <c r="Y100"/>
  <c r="Y95"/>
  <c r="O94"/>
  <c r="O95" s="1"/>
  <c r="N94"/>
  <c r="N95" s="1"/>
  <c r="M94"/>
  <c r="M95" s="1"/>
  <c r="L94"/>
  <c r="L95" s="1"/>
  <c r="Y93"/>
  <c r="O92"/>
  <c r="O93" s="1"/>
  <c r="N92"/>
  <c r="N93" s="1"/>
  <c r="M92"/>
  <c r="M93" s="1"/>
  <c r="L92"/>
  <c r="L93" s="1"/>
  <c r="Y88"/>
  <c r="O86"/>
  <c r="O88" s="1"/>
  <c r="N86"/>
  <c r="N88" s="1"/>
  <c r="M86"/>
  <c r="M88" s="1"/>
  <c r="L86"/>
  <c r="L88" s="1"/>
  <c r="Y83"/>
  <c r="Y68"/>
  <c r="O64"/>
  <c r="O68" s="1"/>
  <c r="N64"/>
  <c r="N68" s="1"/>
  <c r="M64"/>
  <c r="M68" s="1"/>
  <c r="L64"/>
  <c r="L68" s="1"/>
  <c r="Y56"/>
  <c r="O54"/>
  <c r="O56" s="1"/>
  <c r="N54"/>
  <c r="N56" s="1"/>
  <c r="M54"/>
  <c r="M56" s="1"/>
  <c r="L54"/>
  <c r="L56" s="1"/>
  <c r="Y43"/>
  <c r="O41"/>
  <c r="O43" s="1"/>
  <c r="N41"/>
  <c r="N43" s="1"/>
  <c r="M41"/>
  <c r="M43" s="1"/>
  <c r="L41"/>
  <c r="L43" s="1"/>
  <c r="Y22"/>
  <c r="O22"/>
  <c r="N22"/>
  <c r="M22"/>
  <c r="L22"/>
  <c r="V737"/>
  <c r="Z737" s="1"/>
  <c r="AA737" s="1"/>
  <c r="Y592" l="1"/>
  <c r="Z437"/>
  <c r="AA437" s="1"/>
  <c r="X592"/>
  <c r="N331"/>
  <c r="V331" s="1"/>
  <c r="Z331" s="1"/>
  <c r="AA331" s="1"/>
  <c r="L20"/>
  <c r="L715"/>
  <c r="L245"/>
  <c r="Z171"/>
  <c r="AA171" s="1"/>
  <c r="N20"/>
  <c r="L169"/>
  <c r="Z164"/>
  <c r="AA164" s="1"/>
  <c r="V17"/>
  <c r="Z17" s="1"/>
  <c r="AA17" s="1"/>
  <c r="V32"/>
  <c r="Z32" s="1"/>
  <c r="AA32" s="1"/>
  <c r="V419"/>
  <c r="Z419" s="1"/>
  <c r="AA419" s="1"/>
  <c r="V605"/>
  <c r="Z605" s="1"/>
  <c r="AA605" s="1"/>
  <c r="L368"/>
  <c r="V139"/>
  <c r="Z139" s="1"/>
  <c r="AA139" s="1"/>
  <c r="O368"/>
  <c r="V310"/>
  <c r="Z310" s="1"/>
  <c r="AA310" s="1"/>
  <c r="V313"/>
  <c r="V290"/>
  <c r="Z290" s="1"/>
  <c r="AA290" s="1"/>
  <c r="V236"/>
  <c r="Z236" s="1"/>
  <c r="AA236" s="1"/>
  <c r="V261"/>
  <c r="Z261" s="1"/>
  <c r="AA261" s="1"/>
  <c r="O245"/>
  <c r="V663"/>
  <c r="Z663" s="1"/>
  <c r="AA663" s="1"/>
  <c r="V137"/>
  <c r="Z137" s="1"/>
  <c r="AA137" s="1"/>
  <c r="V133"/>
  <c r="Z133" s="1"/>
  <c r="AA133" s="1"/>
  <c r="O127"/>
  <c r="V50"/>
  <c r="Z50" s="1"/>
  <c r="AA50" s="1"/>
  <c r="N169"/>
  <c r="V169" s="1"/>
  <c r="V491"/>
  <c r="Z491" s="1"/>
  <c r="AA491" s="1"/>
  <c r="V543"/>
  <c r="Z543" s="1"/>
  <c r="AA543" s="1"/>
  <c r="V540"/>
  <c r="Z540" s="1"/>
  <c r="AA540" s="1"/>
  <c r="N245"/>
  <c r="V245" s="1"/>
  <c r="V455"/>
  <c r="Z455" s="1"/>
  <c r="AA455" s="1"/>
  <c r="V519"/>
  <c r="V709"/>
  <c r="Z709" s="1"/>
  <c r="AA709" s="1"/>
  <c r="V440"/>
  <c r="Z440" s="1"/>
  <c r="AA440" s="1"/>
  <c r="V434"/>
  <c r="Z434" s="1"/>
  <c r="AA434" s="1"/>
  <c r="M169"/>
  <c r="M245"/>
  <c r="N135"/>
  <c r="V135" s="1"/>
  <c r="M135"/>
  <c r="V117"/>
  <c r="Z117" s="1"/>
  <c r="AA117" s="1"/>
  <c r="V275"/>
  <c r="V733"/>
  <c r="Z733" s="1"/>
  <c r="AA733" s="1"/>
  <c r="Z24"/>
  <c r="AA24" s="1"/>
  <c r="V424"/>
  <c r="Z424" s="1"/>
  <c r="AA424" s="1"/>
  <c r="V381"/>
  <c r="Z381" s="1"/>
  <c r="AA381" s="1"/>
  <c r="V719"/>
  <c r="Z719" s="1"/>
  <c r="AA719" s="1"/>
  <c r="V722"/>
  <c r="Z722" s="1"/>
  <c r="AA722" s="1"/>
  <c r="V35"/>
  <c r="Z35" s="1"/>
  <c r="AA35" s="1"/>
  <c r="N368"/>
  <c r="V368" s="1"/>
  <c r="V405"/>
  <c r="Z405" s="1"/>
  <c r="AA405" s="1"/>
  <c r="M368"/>
  <c r="L135"/>
  <c r="V378"/>
  <c r="Z378" s="1"/>
  <c r="AA378" s="1"/>
  <c r="V398"/>
  <c r="Z398" s="1"/>
  <c r="AA398" s="1"/>
  <c r="V352"/>
  <c r="Z352" s="1"/>
  <c r="AA352" s="1"/>
  <c r="V338"/>
  <c r="Z338" s="1"/>
  <c r="AA338" s="1"/>
  <c r="V349"/>
  <c r="Z349" s="1"/>
  <c r="AA349" s="1"/>
  <c r="V342"/>
  <c r="Z342" s="1"/>
  <c r="AA342" s="1"/>
  <c r="V340"/>
  <c r="Z340" s="1"/>
  <c r="AA340" s="1"/>
  <c r="V301"/>
  <c r="Z301" s="1"/>
  <c r="AA301" s="1"/>
  <c r="V687"/>
  <c r="Z687" s="1"/>
  <c r="AA687" s="1"/>
  <c r="V298"/>
  <c r="Z298" s="1"/>
  <c r="AA298" s="1"/>
  <c r="V130"/>
  <c r="Z130" s="1"/>
  <c r="AA130" s="1"/>
  <c r="V294"/>
  <c r="Z294" s="1"/>
  <c r="AA294" s="1"/>
  <c r="N218"/>
  <c r="V218" s="1"/>
  <c r="V210"/>
  <c r="Z210" s="1"/>
  <c r="AA210" s="1"/>
  <c r="M218"/>
  <c r="V208"/>
  <c r="Z208" s="1"/>
  <c r="AA208" s="1"/>
  <c r="V422"/>
  <c r="Z422" s="1"/>
  <c r="AA422" s="1"/>
  <c r="O169"/>
  <c r="V203"/>
  <c r="Z203" s="1"/>
  <c r="AA203" s="1"/>
  <c r="L218"/>
  <c r="V214"/>
  <c r="Z214" s="1"/>
  <c r="AA214" s="1"/>
  <c r="V259"/>
  <c r="Z259" s="1"/>
  <c r="AA259" s="1"/>
  <c r="V228"/>
  <c r="Z228" s="1"/>
  <c r="AA228" s="1"/>
  <c r="N197"/>
  <c r="V197" s="1"/>
  <c r="Z197" s="1"/>
  <c r="AA197" s="1"/>
  <c r="V161"/>
  <c r="Z161" s="1"/>
  <c r="AA161" s="1"/>
  <c r="O473"/>
  <c r="M127"/>
  <c r="N127"/>
  <c r="V127" s="1"/>
  <c r="V91"/>
  <c r="Z91" s="1"/>
  <c r="AA91" s="1"/>
  <c r="V46"/>
  <c r="Z46" s="1"/>
  <c r="AA46" s="1"/>
  <c r="V689"/>
  <c r="Z689" s="1"/>
  <c r="AA689" s="1"/>
  <c r="V587"/>
  <c r="Z587" s="1"/>
  <c r="AA587" s="1"/>
  <c r="V97"/>
  <c r="Z97" s="1"/>
  <c r="AA97" s="1"/>
  <c r="V147"/>
  <c r="Z147" s="1"/>
  <c r="AA147" s="1"/>
  <c r="V113"/>
  <c r="Z113" s="1"/>
  <c r="AA113" s="1"/>
  <c r="V111"/>
  <c r="Z111" s="1"/>
  <c r="AA111" s="1"/>
  <c r="V743"/>
  <c r="Z743" s="1"/>
  <c r="AA743" s="1"/>
  <c r="V703"/>
  <c r="Z703" s="1"/>
  <c r="AA703" s="1"/>
  <c r="V636"/>
  <c r="Z636" s="1"/>
  <c r="AA636" s="1"/>
  <c r="V632"/>
  <c r="Z632" s="1"/>
  <c r="AA632" s="1"/>
  <c r="V634"/>
  <c r="Z634" s="1"/>
  <c r="AA634" s="1"/>
  <c r="V580"/>
  <c r="Z580" s="1"/>
  <c r="AA580" s="1"/>
  <c r="V575"/>
  <c r="Z575" s="1"/>
  <c r="AA575" s="1"/>
  <c r="V571"/>
  <c r="Z571" s="1"/>
  <c r="AA571" s="1"/>
  <c r="V557"/>
  <c r="Z557" s="1"/>
  <c r="AA557" s="1"/>
  <c r="V554"/>
  <c r="Z554" s="1"/>
  <c r="AA554" s="1"/>
  <c r="V533"/>
  <c r="Z533" s="1"/>
  <c r="AA533" s="1"/>
  <c r="V527"/>
  <c r="Z527" s="1"/>
  <c r="AA527" s="1"/>
  <c r="V514"/>
  <c r="Z514" s="1"/>
  <c r="AA514" s="1"/>
  <c r="V512"/>
  <c r="Z512" s="1"/>
  <c r="AA512" s="1"/>
  <c r="V508"/>
  <c r="Z508" s="1"/>
  <c r="AA508" s="1"/>
  <c r="V506"/>
  <c r="Z506" s="1"/>
  <c r="AA506" s="1"/>
  <c r="V488"/>
  <c r="Z488" s="1"/>
  <c r="AA488" s="1"/>
  <c r="V482"/>
  <c r="Z482" s="1"/>
  <c r="AA482" s="1"/>
  <c r="V479"/>
  <c r="Z479" s="1"/>
  <c r="AA479" s="1"/>
  <c r="V477"/>
  <c r="Z477" s="1"/>
  <c r="AA477" s="1"/>
  <c r="V459"/>
  <c r="Z459" s="1"/>
  <c r="AA459" s="1"/>
  <c r="V467"/>
  <c r="Z467" s="1"/>
  <c r="AA467" s="1"/>
  <c r="V471"/>
  <c r="Z471" s="1"/>
  <c r="AA471" s="1"/>
  <c r="V449"/>
  <c r="Z449" s="1"/>
  <c r="AA449" s="1"/>
  <c r="V443"/>
  <c r="Z443" s="1"/>
  <c r="AA443" s="1"/>
  <c r="V82"/>
  <c r="Z82" s="1"/>
  <c r="AA82" s="1"/>
  <c r="V78"/>
  <c r="Z78" s="1"/>
  <c r="AA78" s="1"/>
  <c r="V72"/>
  <c r="Z72" s="1"/>
  <c r="AA72" s="1"/>
  <c r="V63"/>
  <c r="Z63" s="1"/>
  <c r="AA63" s="1"/>
  <c r="V53"/>
  <c r="Z53" s="1"/>
  <c r="AA53" s="1"/>
  <c r="V48"/>
  <c r="Z48" s="1"/>
  <c r="AA48" s="1"/>
  <c r="V61"/>
  <c r="Z61" s="1"/>
  <c r="AA61" s="1"/>
  <c r="V775"/>
  <c r="Z775" s="1"/>
  <c r="AA775" s="1"/>
  <c r="V43"/>
  <c r="Z43" s="1"/>
  <c r="AA43" s="1"/>
  <c r="V22"/>
  <c r="Z22" s="1"/>
  <c r="AA22" s="1"/>
  <c r="V56"/>
  <c r="Z56" s="1"/>
  <c r="AA56" s="1"/>
  <c r="V68"/>
  <c r="Z68" s="1"/>
  <c r="AA68" s="1"/>
  <c r="Y740"/>
  <c r="Y746"/>
  <c r="Y715"/>
  <c r="Y734"/>
  <c r="Y848"/>
  <c r="V590"/>
  <c r="Z590" s="1"/>
  <c r="AA590" s="1"/>
  <c r="V843"/>
  <c r="Z843" s="1"/>
  <c r="AA843" s="1"/>
  <c r="V842"/>
  <c r="Z842" s="1"/>
  <c r="AA842" s="1"/>
  <c r="V841"/>
  <c r="Z841" s="1"/>
  <c r="AA841" s="1"/>
  <c r="V840"/>
  <c r="Z840" s="1"/>
  <c r="AA840" s="1"/>
  <c r="V837"/>
  <c r="Z837" s="1"/>
  <c r="AA837" s="1"/>
  <c r="V836"/>
  <c r="Z836" s="1"/>
  <c r="AA836" s="1"/>
  <c r="V835"/>
  <c r="Z835" s="1"/>
  <c r="AA835" s="1"/>
  <c r="V834"/>
  <c r="Z834" s="1"/>
  <c r="AA834" s="1"/>
  <c r="V833"/>
  <c r="Z833" s="1"/>
  <c r="AA833" s="1"/>
  <c r="V832"/>
  <c r="Z832" s="1"/>
  <c r="AA832" s="1"/>
  <c r="V831"/>
  <c r="Z831" s="1"/>
  <c r="AA831" s="1"/>
  <c r="V830"/>
  <c r="Z830" s="1"/>
  <c r="AA830" s="1"/>
  <c r="V829"/>
  <c r="Z829" s="1"/>
  <c r="AA829" s="1"/>
  <c r="V828"/>
  <c r="Z828" s="1"/>
  <c r="AA828" s="1"/>
  <c r="V827"/>
  <c r="Z827" s="1"/>
  <c r="AA827" s="1"/>
  <c r="V826"/>
  <c r="Z826" s="1"/>
  <c r="AA826" s="1"/>
  <c r="V825"/>
  <c r="Z825" s="1"/>
  <c r="AA825" s="1"/>
  <c r="V824"/>
  <c r="Z824" s="1"/>
  <c r="AA824" s="1"/>
  <c r="V823"/>
  <c r="Z823" s="1"/>
  <c r="AA823" s="1"/>
  <c r="V822"/>
  <c r="Z822" s="1"/>
  <c r="AA822" s="1"/>
  <c r="V821"/>
  <c r="Z821" s="1"/>
  <c r="AA821" s="1"/>
  <c r="V820"/>
  <c r="Z820" s="1"/>
  <c r="AA820" s="1"/>
  <c r="V819"/>
  <c r="Z819" s="1"/>
  <c r="AA819" s="1"/>
  <c r="V818"/>
  <c r="Z818" s="1"/>
  <c r="AA818" s="1"/>
  <c r="V817"/>
  <c r="Z817" s="1"/>
  <c r="AA817" s="1"/>
  <c r="V816"/>
  <c r="Z816" s="1"/>
  <c r="AA816" s="1"/>
  <c r="V812"/>
  <c r="V807"/>
  <c r="Z807" s="1"/>
  <c r="AA807" s="1"/>
  <c r="V806"/>
  <c r="Z806" s="1"/>
  <c r="AA806" s="1"/>
  <c r="V804"/>
  <c r="Z804" s="1"/>
  <c r="AA804" s="1"/>
  <c r="V803"/>
  <c r="Z803" s="1"/>
  <c r="AA803" s="1"/>
  <c r="V800"/>
  <c r="Z800" s="1"/>
  <c r="AA800" s="1"/>
  <c r="V799"/>
  <c r="Z799" s="1"/>
  <c r="AA799" s="1"/>
  <c r="V798"/>
  <c r="Z798" s="1"/>
  <c r="AA798" s="1"/>
  <c r="V795"/>
  <c r="Z795" s="1"/>
  <c r="AA795" s="1"/>
  <c r="V794"/>
  <c r="Z794" s="1"/>
  <c r="AA794" s="1"/>
  <c r="V787"/>
  <c r="Z787" s="1"/>
  <c r="AA787" s="1"/>
  <c r="V779"/>
  <c r="Z779" s="1"/>
  <c r="AA779" s="1"/>
  <c r="V778"/>
  <c r="Z778" s="1"/>
  <c r="AA778" s="1"/>
  <c r="V774"/>
  <c r="Z774" s="1"/>
  <c r="AA774" s="1"/>
  <c r="V773"/>
  <c r="Z773" s="1"/>
  <c r="AA773" s="1"/>
  <c r="V766"/>
  <c r="Z766" s="1"/>
  <c r="AA766" s="1"/>
  <c r="V765"/>
  <c r="Z765" s="1"/>
  <c r="AA765" s="1"/>
  <c r="V764"/>
  <c r="Z764" s="1"/>
  <c r="AA764" s="1"/>
  <c r="V762"/>
  <c r="Z762" s="1"/>
  <c r="AA762" s="1"/>
  <c r="V761"/>
  <c r="Z761" s="1"/>
  <c r="AA761" s="1"/>
  <c r="V759"/>
  <c r="Z759" s="1"/>
  <c r="AA759" s="1"/>
  <c r="V758"/>
  <c r="Z758" s="1"/>
  <c r="AA758" s="1"/>
  <c r="V755"/>
  <c r="Z755" s="1"/>
  <c r="AA755" s="1"/>
  <c r="V754"/>
  <c r="Z754" s="1"/>
  <c r="AA754" s="1"/>
  <c r="V753"/>
  <c r="Z753" s="1"/>
  <c r="AA753" s="1"/>
  <c r="V752"/>
  <c r="Z752" s="1"/>
  <c r="AA752" s="1"/>
  <c r="V749"/>
  <c r="Z749" s="1"/>
  <c r="AA749" s="1"/>
  <c r="V748"/>
  <c r="Z748" s="1"/>
  <c r="V713"/>
  <c r="Z713" s="1"/>
  <c r="AA713" s="1"/>
  <c r="V712"/>
  <c r="Z712" s="1"/>
  <c r="AA712" s="1"/>
  <c r="V711"/>
  <c r="Z711" s="1"/>
  <c r="AA711" s="1"/>
  <c r="V710"/>
  <c r="Z710" s="1"/>
  <c r="AA710" s="1"/>
  <c r="V707"/>
  <c r="Z707" s="1"/>
  <c r="AA707" s="1"/>
  <c r="V706"/>
  <c r="Z706" s="1"/>
  <c r="AA706" s="1"/>
  <c r="V704"/>
  <c r="Z704" s="1"/>
  <c r="AA704" s="1"/>
  <c r="V701"/>
  <c r="Z701" s="1"/>
  <c r="AA701" s="1"/>
  <c r="V700"/>
  <c r="Z700" s="1"/>
  <c r="AA700" s="1"/>
  <c r="V697"/>
  <c r="Z697" s="1"/>
  <c r="AA697" s="1"/>
  <c r="V696"/>
  <c r="Z696" s="1"/>
  <c r="AA696" s="1"/>
  <c r="V695"/>
  <c r="Z695" s="1"/>
  <c r="AA695" s="1"/>
  <c r="V694"/>
  <c r="Z694" s="1"/>
  <c r="AA694" s="1"/>
  <c r="V693"/>
  <c r="Z693" s="1"/>
  <c r="AA693" s="1"/>
  <c r="V685"/>
  <c r="Z685" s="1"/>
  <c r="AA685" s="1"/>
  <c r="V684"/>
  <c r="Z684" s="1"/>
  <c r="AA684" s="1"/>
  <c r="V683"/>
  <c r="Z683" s="1"/>
  <c r="AA683" s="1"/>
  <c r="V682"/>
  <c r="Z682" s="1"/>
  <c r="AA682" s="1"/>
  <c r="V676"/>
  <c r="Z676" s="1"/>
  <c r="AA676" s="1"/>
  <c r="V675"/>
  <c r="Z675" s="1"/>
  <c r="AA675" s="1"/>
  <c r="V674"/>
  <c r="Z674" s="1"/>
  <c r="AA674" s="1"/>
  <c r="V673"/>
  <c r="Z673" s="1"/>
  <c r="AA673" s="1"/>
  <c r="V672"/>
  <c r="Z672" s="1"/>
  <c r="AA672" s="1"/>
  <c r="V669"/>
  <c r="Z669" s="1"/>
  <c r="AA669" s="1"/>
  <c r="V668"/>
  <c r="Z668" s="1"/>
  <c r="AA668" s="1"/>
  <c r="V667"/>
  <c r="Z667" s="1"/>
  <c r="AA667" s="1"/>
  <c r="V666"/>
  <c r="Z666" s="1"/>
  <c r="AA666" s="1"/>
  <c r="V665"/>
  <c r="Z665" s="1"/>
  <c r="AA665" s="1"/>
  <c r="V664"/>
  <c r="Z664" s="1"/>
  <c r="AA664" s="1"/>
  <c r="V659"/>
  <c r="Z659" s="1"/>
  <c r="AA659" s="1"/>
  <c r="V658"/>
  <c r="Z658" s="1"/>
  <c r="AA658" s="1"/>
  <c r="V657"/>
  <c r="Z657" s="1"/>
  <c r="AA657" s="1"/>
  <c r="V656"/>
  <c r="Z656" s="1"/>
  <c r="AA656" s="1"/>
  <c r="V655"/>
  <c r="Z655" s="1"/>
  <c r="AA655" s="1"/>
  <c r="V654"/>
  <c r="Z654" s="1"/>
  <c r="AA654" s="1"/>
  <c r="V651"/>
  <c r="Z651" s="1"/>
  <c r="AA651" s="1"/>
  <c r="V650"/>
  <c r="Z650" s="1"/>
  <c r="AA650" s="1"/>
  <c r="V649"/>
  <c r="Z649" s="1"/>
  <c r="AA649" s="1"/>
  <c r="V648"/>
  <c r="Z648" s="1"/>
  <c r="AA648" s="1"/>
  <c r="V647"/>
  <c r="V626"/>
  <c r="Z626" s="1"/>
  <c r="AA626" s="1"/>
  <c r="V618"/>
  <c r="Z618" s="1"/>
  <c r="AA618" s="1"/>
  <c r="V617"/>
  <c r="Z617" s="1"/>
  <c r="AA617" s="1"/>
  <c r="V613"/>
  <c r="Z613" s="1"/>
  <c r="AA613" s="1"/>
  <c r="V612"/>
  <c r="Z612" s="1"/>
  <c r="AA612" s="1"/>
  <c r="V611"/>
  <c r="Z611" s="1"/>
  <c r="AA611" s="1"/>
  <c r="V610"/>
  <c r="Z610" s="1"/>
  <c r="AA610" s="1"/>
  <c r="V609"/>
  <c r="Z609" s="1"/>
  <c r="AA609" s="1"/>
  <c r="V608"/>
  <c r="Z608" s="1"/>
  <c r="AA608" s="1"/>
  <c r="V607"/>
  <c r="Z607" s="1"/>
  <c r="AA607" s="1"/>
  <c r="V606"/>
  <c r="Z606" s="1"/>
  <c r="AA606" s="1"/>
  <c r="V603"/>
  <c r="Z603" s="1"/>
  <c r="AA603" s="1"/>
  <c r="V602"/>
  <c r="Z602" s="1"/>
  <c r="AA602" s="1"/>
  <c r="V601"/>
  <c r="Z601" s="1"/>
  <c r="AA601" s="1"/>
  <c r="V584"/>
  <c r="Z584" s="1"/>
  <c r="AA584" s="1"/>
  <c r="V582"/>
  <c r="Z582" s="1"/>
  <c r="AA582" s="1"/>
  <c r="V565"/>
  <c r="Z565" s="1"/>
  <c r="AA565" s="1"/>
  <c r="V563"/>
  <c r="Z563" s="1"/>
  <c r="AA563" s="1"/>
  <c r="V552"/>
  <c r="Z552" s="1"/>
  <c r="AA552" s="1"/>
  <c r="V538"/>
  <c r="Z538" s="1"/>
  <c r="AA538" s="1"/>
  <c r="V530"/>
  <c r="Z530" s="1"/>
  <c r="AA530" s="1"/>
  <c r="V522"/>
  <c r="Z522" s="1"/>
  <c r="AA522" s="1"/>
  <c r="V504"/>
  <c r="Z504" s="1"/>
  <c r="AA504" s="1"/>
  <c r="V501"/>
  <c r="Z501" s="1"/>
  <c r="AA501" s="1"/>
  <c r="V495"/>
  <c r="Z495" s="1"/>
  <c r="AA495" s="1"/>
  <c r="V493"/>
  <c r="Z493" s="1"/>
  <c r="AA493" s="1"/>
  <c r="V492"/>
  <c r="Z492" s="1"/>
  <c r="AA492" s="1"/>
  <c r="V486"/>
  <c r="Z486" s="1"/>
  <c r="AA486" s="1"/>
  <c r="V475"/>
  <c r="Z475" s="1"/>
  <c r="AA475" s="1"/>
  <c r="V473"/>
  <c r="Z473" s="1"/>
  <c r="AA473" s="1"/>
  <c r="V446"/>
  <c r="Z446" s="1"/>
  <c r="AA446" s="1"/>
  <c r="V409"/>
  <c r="Z409" s="1"/>
  <c r="AA409" s="1"/>
  <c r="V402"/>
  <c r="V399"/>
  <c r="Z399" s="1"/>
  <c r="AA399" s="1"/>
  <c r="V372"/>
  <c r="Z372" s="1"/>
  <c r="AA372" s="1"/>
  <c r="V370"/>
  <c r="Z370" s="1"/>
  <c r="AA370" s="1"/>
  <c r="V365"/>
  <c r="Z365" s="1"/>
  <c r="AA365" s="1"/>
  <c r="V363"/>
  <c r="Z363" s="1"/>
  <c r="AA363" s="1"/>
  <c r="V360"/>
  <c r="Z360" s="1"/>
  <c r="AA360" s="1"/>
  <c r="V357"/>
  <c r="Z357" s="1"/>
  <c r="AA357" s="1"/>
  <c r="V346"/>
  <c r="Z346" s="1"/>
  <c r="AA346" s="1"/>
  <c r="V335"/>
  <c r="Z335" s="1"/>
  <c r="AA335" s="1"/>
  <c r="V325"/>
  <c r="Z325" s="1"/>
  <c r="AA325" s="1"/>
  <c r="V323"/>
  <c r="Z323" s="1"/>
  <c r="AA323" s="1"/>
  <c r="V321"/>
  <c r="Z321" s="1"/>
  <c r="AA321" s="1"/>
  <c r="V307"/>
  <c r="Z307" s="1"/>
  <c r="AA307" s="1"/>
  <c r="V306"/>
  <c r="Z306" s="1"/>
  <c r="AA306" s="1"/>
  <c r="V305"/>
  <c r="Z305" s="1"/>
  <c r="AA305" s="1"/>
  <c r="V303"/>
  <c r="Z303" s="1"/>
  <c r="AA303" s="1"/>
  <c r="V296"/>
  <c r="Z296" s="1"/>
  <c r="AA296" s="1"/>
  <c r="V267"/>
  <c r="Z267" s="1"/>
  <c r="AA267" s="1"/>
  <c r="V262"/>
  <c r="Z262" s="1"/>
  <c r="AA262" s="1"/>
  <c r="V256"/>
  <c r="Z256" s="1"/>
  <c r="AA256" s="1"/>
  <c r="V252"/>
  <c r="Z252" s="1"/>
  <c r="AA252" s="1"/>
  <c r="V249"/>
  <c r="Z249" s="1"/>
  <c r="AA249" s="1"/>
  <c r="V242"/>
  <c r="Z242" s="1"/>
  <c r="AA242" s="1"/>
  <c r="V234"/>
  <c r="Z234" s="1"/>
  <c r="AA234" s="1"/>
  <c r="V220"/>
  <c r="Z220" s="1"/>
  <c r="AA220" s="1"/>
  <c r="V216"/>
  <c r="Z216" s="1"/>
  <c r="AA216" s="1"/>
  <c r="V206"/>
  <c r="Z206" s="1"/>
  <c r="AA206" s="1"/>
  <c r="V200"/>
  <c r="Z200" s="1"/>
  <c r="AA200" s="1"/>
  <c r="V195"/>
  <c r="Z195" s="1"/>
  <c r="AA195" s="1"/>
  <c r="V190"/>
  <c r="Z190" s="1"/>
  <c r="AA190" s="1"/>
  <c r="V184"/>
  <c r="Z184" s="1"/>
  <c r="AA184" s="1"/>
  <c r="V176"/>
  <c r="Z176" s="1"/>
  <c r="AA176" s="1"/>
  <c r="V174"/>
  <c r="Z174" s="1"/>
  <c r="AA174" s="1"/>
  <c r="V166"/>
  <c r="V159"/>
  <c r="Z159" s="1"/>
  <c r="AA159" s="1"/>
  <c r="V156"/>
  <c r="Z156" s="1"/>
  <c r="AA156" s="1"/>
  <c r="V153"/>
  <c r="Z153" s="1"/>
  <c r="AA153" s="1"/>
  <c r="V150"/>
  <c r="Z150" s="1"/>
  <c r="AA150" s="1"/>
  <c r="V144"/>
  <c r="Z144" s="1"/>
  <c r="AA144" s="1"/>
  <c r="V141"/>
  <c r="Z141" s="1"/>
  <c r="AA141" s="1"/>
  <c r="V109"/>
  <c r="Z109" s="1"/>
  <c r="AA109" s="1"/>
  <c r="V100"/>
  <c r="Z100" s="1"/>
  <c r="AA100" s="1"/>
  <c r="V95"/>
  <c r="Z95" s="1"/>
  <c r="AA95" s="1"/>
  <c r="V93"/>
  <c r="Z93" s="1"/>
  <c r="AA93" s="1"/>
  <c r="V88"/>
  <c r="Z88" s="1"/>
  <c r="AA88" s="1"/>
  <c r="V83"/>
  <c r="Z83" s="1"/>
  <c r="AA83" s="1"/>
  <c r="V432"/>
  <c r="V429"/>
  <c r="Z429" s="1"/>
  <c r="AA429" s="1"/>
  <c r="V428"/>
  <c r="Z428" s="1"/>
  <c r="AA428" s="1"/>
  <c r="O20"/>
  <c r="M20"/>
  <c r="O715"/>
  <c r="O740"/>
  <c r="M745"/>
  <c r="M746" s="1"/>
  <c r="N757"/>
  <c r="V757" s="1"/>
  <c r="N715"/>
  <c r="L745"/>
  <c r="L746" s="1"/>
  <c r="M757"/>
  <c r="M848" s="1"/>
  <c r="M715"/>
  <c r="M740"/>
  <c r="O745"/>
  <c r="O746" s="1"/>
  <c r="L757"/>
  <c r="L734"/>
  <c r="N745"/>
  <c r="O757"/>
  <c r="Z313" l="1"/>
  <c r="AA313" s="1"/>
  <c r="Z245"/>
  <c r="AA245" s="1"/>
  <c r="Z169"/>
  <c r="AA169" s="1"/>
  <c r="N734"/>
  <c r="M734"/>
  <c r="Z135"/>
  <c r="AA135" s="1"/>
  <c r="Z519"/>
  <c r="AA519" s="1"/>
  <c r="Z275"/>
  <c r="AA275" s="1"/>
  <c r="O734"/>
  <c r="Z432"/>
  <c r="AA432" s="1"/>
  <c r="Z166"/>
  <c r="AA166" s="1"/>
  <c r="V739"/>
  <c r="N740"/>
  <c r="V745"/>
  <c r="Z745" s="1"/>
  <c r="AA745" s="1"/>
  <c r="N746"/>
  <c r="Z368"/>
  <c r="AA368" s="1"/>
  <c r="Z402"/>
  <c r="AA402" s="1"/>
  <c r="Z218"/>
  <c r="AA218" s="1"/>
  <c r="O848"/>
  <c r="Z812"/>
  <c r="AA812" s="1"/>
  <c r="Z127"/>
  <c r="AA127" s="1"/>
  <c r="Z647"/>
  <c r="AA647" s="1"/>
  <c r="Z757"/>
  <c r="AA757" s="1"/>
  <c r="AA748"/>
  <c r="N848"/>
  <c r="V728"/>
  <c r="Z728" s="1"/>
  <c r="AA728" l="1"/>
  <c r="Z734"/>
  <c r="AA734" s="1"/>
  <c r="Z715"/>
  <c r="AA715" s="1"/>
  <c r="Z746"/>
  <c r="AA746" s="1"/>
  <c r="N592" l="1"/>
  <c r="N849" s="1"/>
  <c r="L592"/>
  <c r="M592"/>
  <c r="M849" s="1"/>
  <c r="O592"/>
  <c r="O849" s="1"/>
  <c r="V333"/>
  <c r="Z333" s="1"/>
  <c r="Z592" l="1"/>
  <c r="AA592" s="1"/>
  <c r="AA333"/>
  <c r="L848"/>
  <c r="Z793"/>
  <c r="AA793" s="1"/>
  <c r="Z848" l="1"/>
  <c r="AA848" s="1"/>
  <c r="M593" s="1"/>
  <c r="L740"/>
  <c r="L849" s="1"/>
  <c r="Z739"/>
  <c r="AA739" s="1"/>
  <c r="Z740" l="1"/>
  <c r="AA740" s="1"/>
  <c r="O593" s="1"/>
</calcChain>
</file>

<file path=xl/comments1.xml><?xml version="1.0" encoding="utf-8"?>
<comments xmlns="http://schemas.openxmlformats.org/spreadsheetml/2006/main">
  <authors>
    <author>admi n</author>
  </authors>
  <commentList>
    <comment ref="C118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395" authorId="0">
      <text>
        <r>
          <rPr>
            <b/>
            <sz val="9"/>
            <color indexed="81"/>
            <rFont val="Tahoma"/>
            <family val="2"/>
          </rPr>
          <t>DOC-11-02-15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3" authorId="0">
      <text>
        <r>
          <rPr>
            <sz val="9"/>
            <color indexed="81"/>
            <rFont val="Tahoma"/>
            <family val="2"/>
          </rPr>
          <t>LILO of Anta-Dausa at LALKOT by RRVPNL DOC-01-02-14</t>
        </r>
      </text>
    </comment>
    <comment ref="C698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699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sharedStrings.xml><?xml version="1.0" encoding="utf-8"?>
<sst xmlns="http://schemas.openxmlformats.org/spreadsheetml/2006/main" count="4569" uniqueCount="992">
  <si>
    <t xml:space="preserve"> POWERGRID CORPORATION OF INDIA LIMITED.</t>
  </si>
  <si>
    <t>SUMMARY OF ELEMENT WISE OUTAGES &amp; AVAILABILITY</t>
  </si>
  <si>
    <t xml:space="preserve"> NAME OF REGION : NR-I</t>
  </si>
  <si>
    <t xml:space="preserve"> NAME OF REGION : NRTS-I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</si>
  <si>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</si>
  <si>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</si>
  <si>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</si>
  <si>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</si>
  <si>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</si>
  <si>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</si>
  <si>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</si>
  <si>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</si>
  <si>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</si>
  <si>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</si>
  <si>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</si>
  <si>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</si>
  <si>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</si>
  <si>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</si>
  <si>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</si>
  <si>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</si>
  <si>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</si>
  <si>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</si>
  <si>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</si>
  <si>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</si>
  <si>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</si>
  <si>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</si>
  <si>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</si>
  <si>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</si>
  <si>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</si>
  <si>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</si>
  <si>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</si>
  <si>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</si>
  <si>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</si>
  <si>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</si>
  <si>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</si>
  <si>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</si>
  <si>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</si>
  <si>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</si>
  <si>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</si>
  <si>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</si>
  <si>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</si>
  <si>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</si>
  <si>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</si>
  <si>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</si>
  <si>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</si>
  <si>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</si>
  <si>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</si>
  <si>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</si>
  <si>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</si>
  <si>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</si>
  <si>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</si>
  <si>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NR176505</t>
  </si>
  <si>
    <t>765 KV AGRA- MEERUT</t>
  </si>
  <si>
    <t>NR1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</si>
  <si>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</si>
  <si>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</si>
  <si>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</si>
  <si>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</si>
  <si>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</si>
  <si>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</si>
  <si>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</si>
  <si>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</si>
  <si>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</si>
  <si>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</si>
  <si>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</si>
  <si>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</si>
  <si>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</si>
  <si>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</si>
  <si>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</si>
  <si>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</si>
  <si>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</si>
  <si>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</si>
  <si>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</si>
  <si>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OSPD</t>
  </si>
  <si>
    <t>NR140002</t>
  </si>
  <si>
    <t>400KV AGRA-AGRA(UP)-II</t>
  </si>
  <si>
    <t>NR140003</t>
  </si>
  <si>
    <t>400KV AGRA-AURAIYA-I</t>
  </si>
  <si>
    <t>OMSU</t>
  </si>
  <si>
    <t>NR140004</t>
  </si>
  <si>
    <t>400KV AGRA-AURAIYA-II</t>
  </si>
  <si>
    <t>NR140005</t>
  </si>
  <si>
    <t>400KV AGRA-BASSI-I</t>
  </si>
  <si>
    <t>GOVC</t>
  </si>
  <si>
    <t>NR140008</t>
  </si>
  <si>
    <t>400KV AGRA-BHIWADI-I</t>
  </si>
  <si>
    <t>NR140009</t>
  </si>
  <si>
    <t>400KV AGRA-BHIWADI-II</t>
  </si>
  <si>
    <t>NR140010</t>
  </si>
  <si>
    <t>400KV AGRA-BLBGRH</t>
  </si>
  <si>
    <t>NR140116</t>
  </si>
  <si>
    <t>400KV AGRA-JAIPUR(S)-I</t>
  </si>
  <si>
    <t>NR140126</t>
  </si>
  <si>
    <t>400KV AGRA-JAIPUR(S)-II</t>
  </si>
  <si>
    <t>NR140144</t>
  </si>
  <si>
    <t>400KV AGRA-SIKAR-I</t>
  </si>
  <si>
    <t>NR140145</t>
  </si>
  <si>
    <t>400KV AGRA-SIKAR-II</t>
  </si>
  <si>
    <t>NR140122</t>
  </si>
  <si>
    <t>400KV ALLD-FATEHPUR-I</t>
  </si>
  <si>
    <t>NR140123</t>
  </si>
  <si>
    <t>400KV ALLD-FATEHPUR-II</t>
  </si>
  <si>
    <t>NR140104</t>
  </si>
  <si>
    <t>400KV ALLD-FATEHPUR-III</t>
  </si>
  <si>
    <t>OSPT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</si>
  <si>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</si>
  <si>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</si>
  <si>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</si>
  <si>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</si>
  <si>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</si>
  <si>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</si>
  <si>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</si>
  <si>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</si>
  <si>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</si>
  <si>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</si>
  <si>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</si>
  <si>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</si>
  <si>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</si>
  <si>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</si>
  <si>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</si>
  <si>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</si>
  <si>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</si>
  <si>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</si>
  <si>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</si>
  <si>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</si>
  <si>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</si>
  <si>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</si>
  <si>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</si>
  <si>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</si>
  <si>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OSFT</t>
  </si>
  <si>
    <t>NR140028</t>
  </si>
  <si>
    <t>400KV BASSI-BHIWADI-I</t>
  </si>
  <si>
    <t>NR140030</t>
  </si>
  <si>
    <t>400KV BASSI-HIRAPURA-I</t>
  </si>
  <si>
    <t>NR140031</t>
  </si>
  <si>
    <t>400KV BASSI-HIRAPURA-II</t>
  </si>
  <si>
    <t>NR140117</t>
  </si>
  <si>
    <t>400KV BASSI-JAIPUR(S)-I</t>
  </si>
  <si>
    <t>NR140127</t>
  </si>
  <si>
    <t>400KV BASSI-JAIPUR(S)-II</t>
  </si>
  <si>
    <t>NR140148</t>
  </si>
  <si>
    <t>400KV BASSI-KOTPUTLI</t>
  </si>
  <si>
    <t>LCSD</t>
  </si>
  <si>
    <t>NR140146</t>
  </si>
  <si>
    <t>400KV BASSI-PHAGI-I (Kalisindh)</t>
  </si>
  <si>
    <t>OSFD</t>
  </si>
  <si>
    <t>NR140147</t>
  </si>
  <si>
    <t>400KV BASSI-PHAGI-II (Kawai)</t>
  </si>
  <si>
    <t>NR140032</t>
  </si>
  <si>
    <t>400KV BHIWADI-GURGAON</t>
  </si>
  <si>
    <t>NR140033</t>
  </si>
  <si>
    <t>400KV BHIWADI-HISAR</t>
  </si>
  <si>
    <t>NR140149</t>
  </si>
  <si>
    <t>400KV BHIWADI-KOTPUTLI</t>
  </si>
  <si>
    <t>NR140106</t>
  </si>
  <si>
    <t>400KV BHIWADI-NIMRANA-I</t>
  </si>
  <si>
    <t>NR140107</t>
  </si>
  <si>
    <t>400KV BHIWADI-NIMRANA-II</t>
  </si>
  <si>
    <t>NR140035</t>
  </si>
  <si>
    <t>400KV BLBGRH-GURGAON</t>
  </si>
  <si>
    <t>NR140036</t>
  </si>
  <si>
    <t>400KV BLBGRH-MAHRANIBG</t>
  </si>
  <si>
    <t>NR140037</t>
  </si>
  <si>
    <t xml:space="preserve">400KV BLBGRH-MAINPURI-I </t>
  </si>
  <si>
    <t>NR140038</t>
  </si>
  <si>
    <t xml:space="preserve">400KV BLBGRH-MAINPURI-II  </t>
  </si>
  <si>
    <t>NR140138</t>
  </si>
  <si>
    <t xml:space="preserve">400KV BLBGRH-NAVADA </t>
  </si>
  <si>
    <t>NR140039</t>
  </si>
  <si>
    <t xml:space="preserve">400KV DAD-GR.NOIDA      </t>
  </si>
  <si>
    <t>NR140040</t>
  </si>
  <si>
    <t>400KV DAD-MAHRANIBG</t>
  </si>
  <si>
    <t>NR140041</t>
  </si>
  <si>
    <t>400KV DAD-MANDOLA-I</t>
  </si>
  <si>
    <t>NR140042</t>
  </si>
  <si>
    <t>400KV DAD-MANDOLA-II</t>
  </si>
  <si>
    <t>NR140043</t>
  </si>
  <si>
    <t>400KV DAD-MURADNGR</t>
  </si>
  <si>
    <t>NR140044</t>
  </si>
  <si>
    <t>400KV DAD-PANIPAT-I</t>
  </si>
  <si>
    <t>NR140045</t>
  </si>
  <si>
    <t xml:space="preserve">400KV DAD-PANIPAT-II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</si>
  <si>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</si>
  <si>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</si>
  <si>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</si>
  <si>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</si>
  <si>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</si>
  <si>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</si>
  <si>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</si>
  <si>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</si>
  <si>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NR140128</t>
  </si>
  <si>
    <t>400KV GURGAON-MANESAR-I</t>
  </si>
  <si>
    <t>NR140129</t>
  </si>
  <si>
    <t>400KV GURGAON-MANESAR-II</t>
  </si>
  <si>
    <t>NR140132</t>
  </si>
  <si>
    <t>400KV JHATIKALA-BAMNOLI-I</t>
  </si>
  <si>
    <t>NR140133</t>
  </si>
  <si>
    <t>400KV JHATIKALA-BAMNOLI-II</t>
  </si>
  <si>
    <t>NR140134</t>
  </si>
  <si>
    <t>400KV JHATIKALA-MUNDKA-I</t>
  </si>
  <si>
    <t>NR140135</t>
  </si>
  <si>
    <t>400KV JHATIKALA-MUNDKA-II</t>
  </si>
  <si>
    <t>NR140048</t>
  </si>
  <si>
    <t>400KV KANKROLI-BHINMAL</t>
  </si>
  <si>
    <t>NR140049</t>
  </si>
  <si>
    <t>400KV KANKROLI-JODHPUR</t>
  </si>
  <si>
    <t>NR140050</t>
  </si>
  <si>
    <t>400KV KANKROLI-RAPPC-I</t>
  </si>
  <si>
    <t>NR140051</t>
  </si>
  <si>
    <t>400KV KANKROLI-RAPPC-II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</si>
  <si>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</si>
  <si>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</si>
  <si>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</si>
  <si>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</si>
  <si>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</si>
  <si>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</si>
  <si>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</si>
  <si>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</si>
  <si>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LEFT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</si>
  <si>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</si>
  <si>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</si>
  <si>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</si>
  <si>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</si>
  <si>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</si>
  <si>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</si>
  <si>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</si>
  <si>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</si>
  <si>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</si>
  <si>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</si>
  <si>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</si>
  <si>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</si>
  <si>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NR140102</t>
  </si>
  <si>
    <t>400KV KOTA-BEAWAR</t>
  </si>
  <si>
    <t>NR140060</t>
  </si>
  <si>
    <t>400KV KOTA-MERTA-I</t>
  </si>
  <si>
    <t>NR140062</t>
  </si>
  <si>
    <t>400KV KOTA-RAPPC</t>
  </si>
  <si>
    <t>NR140063</t>
  </si>
  <si>
    <t>400KV KOTESHWR-KHEP-I</t>
  </si>
  <si>
    <t>NR140064</t>
  </si>
  <si>
    <t>400KV KOTESHWR-KHEP-II</t>
  </si>
  <si>
    <t>NR140065</t>
  </si>
  <si>
    <t>400KV KOTESHWR-TEHRI-I</t>
  </si>
  <si>
    <t>NR140098</t>
  </si>
  <si>
    <t>400KV KOTESHWR-TEHRI-II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</si>
  <si>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</si>
  <si>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</si>
  <si>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</si>
  <si>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</si>
  <si>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</si>
  <si>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</si>
  <si>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</si>
  <si>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</si>
  <si>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</si>
  <si>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</si>
  <si>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</si>
  <si>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</si>
  <si>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</si>
  <si>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</si>
  <si>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</si>
  <si>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</si>
  <si>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</si>
  <si>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</si>
  <si>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</si>
  <si>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</si>
  <si>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</si>
  <si>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</si>
  <si>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NR140076</t>
  </si>
  <si>
    <t>400KV MBAD-MURADNGR</t>
  </si>
  <si>
    <t>NR140142</t>
  </si>
  <si>
    <t>400KV MEERUT-BAREILLY-I</t>
  </si>
  <si>
    <t>NR140130</t>
  </si>
  <si>
    <t>400KV MEERUT-BAREILLY-II</t>
  </si>
  <si>
    <t>NR140077</t>
  </si>
  <si>
    <t>400KV MEERUT-KOTESHWR-I</t>
  </si>
  <si>
    <t>NR140099</t>
  </si>
  <si>
    <t>400KV MEERUT-KOTESHWR-II</t>
  </si>
  <si>
    <t>NR140078</t>
  </si>
  <si>
    <t xml:space="preserve">400KV MEERUT-MND-I </t>
  </si>
  <si>
    <t>NR140079</t>
  </si>
  <si>
    <t>400KV MEERUT-MND-II</t>
  </si>
  <si>
    <t>NR140143</t>
  </si>
  <si>
    <t>400KV MEERUT-MND-III</t>
  </si>
  <si>
    <t>NR140131</t>
  </si>
  <si>
    <t>400KV MEERUT-MND-IV</t>
  </si>
  <si>
    <t>NR140080</t>
  </si>
  <si>
    <t>400KV MEERUT-MUZFRNGR</t>
  </si>
  <si>
    <t>NR140103</t>
  </si>
  <si>
    <t>400KV MERTA-BEAWAR</t>
  </si>
  <si>
    <t>NR140139</t>
  </si>
  <si>
    <t>400KV NAVADA-GR.NOIDA</t>
  </si>
  <si>
    <t>NR140118</t>
  </si>
  <si>
    <t>400KV NIMRANA-MANESAR-I</t>
  </si>
  <si>
    <t>NR140119</t>
  </si>
  <si>
    <t>400KV NIMRANA-MANESAR-II</t>
  </si>
  <si>
    <t>NR140108</t>
  </si>
  <si>
    <t>400KV NIMRANA-SIKAR-I</t>
  </si>
  <si>
    <t>NR140109</t>
  </si>
  <si>
    <t>400KV NIMRANA-SIKAR-II</t>
  </si>
  <si>
    <t>NR140084</t>
  </si>
  <si>
    <t xml:space="preserve">400KV RIHAND-ALLD-I               </t>
  </si>
  <si>
    <t>NR140085</t>
  </si>
  <si>
    <t xml:space="preserve">400KV RIHAND-ALLD-II         </t>
  </si>
  <si>
    <t>NR140086</t>
  </si>
  <si>
    <t>400KV ROORKI-MUZFRNGR</t>
  </si>
  <si>
    <t>NR140087</t>
  </si>
  <si>
    <t>400KV ROORKI-RISHIKESH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</si>
  <si>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</si>
  <si>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</si>
  <si>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</si>
  <si>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</si>
  <si>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</si>
  <si>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</si>
  <si>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</si>
  <si>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</si>
  <si>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</si>
  <si>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</si>
  <si>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</si>
  <si>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</si>
  <si>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</si>
  <si>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</si>
  <si>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</si>
  <si>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</si>
  <si>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</si>
  <si>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</si>
  <si>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N-W40003</t>
  </si>
  <si>
    <t>400KV KANKROLI-ZERDA-I</t>
  </si>
  <si>
    <t>N-W40004</t>
  </si>
  <si>
    <t>400KV BHINMAL-ZERDA</t>
  </si>
  <si>
    <t>220 KV TRANS LINES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</si>
  <si>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</si>
  <si>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</si>
  <si>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</si>
  <si>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</si>
  <si>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</si>
  <si>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</si>
  <si>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</si>
  <si>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</si>
  <si>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NR122001</t>
  </si>
  <si>
    <t>220KV ANTA-BHIL-I</t>
  </si>
  <si>
    <t>NR122002</t>
  </si>
  <si>
    <t>220KV ANTA-BHIL-II</t>
  </si>
  <si>
    <t>NR122038</t>
  </si>
  <si>
    <t>220KV ANTA-LALSOT</t>
  </si>
  <si>
    <t>NR122004</t>
  </si>
  <si>
    <t>220KV ANTA-RAPPC</t>
  </si>
  <si>
    <t>NR122005</t>
  </si>
  <si>
    <t>220KV ANTA-S.MDHPR</t>
  </si>
  <si>
    <t>NR122006</t>
  </si>
  <si>
    <t>220KV AUR-SIKANDARA-I</t>
  </si>
  <si>
    <t>NR122007</t>
  </si>
  <si>
    <t>220KV AUR-SIKANDARA-II</t>
  </si>
  <si>
    <t>NR122008</t>
  </si>
  <si>
    <t xml:space="preserve">220KV BASSI-BAGRU </t>
  </si>
  <si>
    <t>NR122009</t>
  </si>
  <si>
    <t>220KV BASSI-DAUSA-I</t>
  </si>
  <si>
    <t>NR122010</t>
  </si>
  <si>
    <t>220KV BASSI-DAUSA-II</t>
  </si>
  <si>
    <t>NR122011</t>
  </si>
  <si>
    <t>220KV BASSI-IG NAGAR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</si>
  <si>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</si>
  <si>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</si>
  <si>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</si>
  <si>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</si>
  <si>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</si>
  <si>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</si>
  <si>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</si>
  <si>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</si>
  <si>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</si>
  <si>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</si>
  <si>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</si>
  <si>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BILHY2201</t>
  </si>
  <si>
    <t>220KV FGPP-PALLA-I</t>
  </si>
  <si>
    <t>BILHY2202</t>
  </si>
  <si>
    <t>220KV FGPP-PALLA-II</t>
  </si>
  <si>
    <t>BILHY2203</t>
  </si>
  <si>
    <t>220KV FGPP-SPUR-I</t>
  </si>
  <si>
    <t>BILHY2204</t>
  </si>
  <si>
    <t>220KV FGPP-SPUR-II</t>
  </si>
  <si>
    <t>NR122014</t>
  </si>
  <si>
    <t>220KV HIRAPURA-IG NAGAR</t>
  </si>
  <si>
    <t>NR122015</t>
  </si>
  <si>
    <t>220KV HIRAPURA-SANGANER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</si>
  <si>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</si>
  <si>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</si>
  <si>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</si>
  <si>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</si>
  <si>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</si>
  <si>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</si>
  <si>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</si>
  <si>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</si>
  <si>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</si>
  <si>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</si>
  <si>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</si>
  <si>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</si>
  <si>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</si>
  <si>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</si>
  <si>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</si>
  <si>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</si>
  <si>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NR122047</t>
  </si>
  <si>
    <t>220KV LALSOT-DAUSA</t>
  </si>
  <si>
    <t>BILUP2204</t>
  </si>
  <si>
    <t>220KV MEERUT-MPURAM-I</t>
  </si>
  <si>
    <t>LPRD</t>
  </si>
  <si>
    <t>BILUP2205</t>
  </si>
  <si>
    <t>220KV MEERUT-MPURAM-II</t>
  </si>
  <si>
    <t>BILUP2206</t>
  </si>
  <si>
    <t>220KV MEERUT-NARA</t>
  </si>
  <si>
    <t>BILUP2207</t>
  </si>
  <si>
    <t>220KV MEERUT-SHTBDNGR</t>
  </si>
  <si>
    <t>BILUP2208</t>
  </si>
  <si>
    <t>220KV MEERUT-SIMBHOLI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</si>
  <si>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</si>
  <si>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</si>
  <si>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</si>
  <si>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</si>
  <si>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</si>
  <si>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</si>
  <si>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NR122027</t>
  </si>
  <si>
    <t>220KV RAPPB-CHITT-I</t>
  </si>
  <si>
    <t>NR122028</t>
  </si>
  <si>
    <t>220KV RAPPB-CHITT-II</t>
  </si>
  <si>
    <t>NR122029</t>
  </si>
  <si>
    <t>220KV RAPPB-RAPPC</t>
  </si>
  <si>
    <t>NR122030</t>
  </si>
  <si>
    <t>220KV RAPPB-UDAIPUR</t>
  </si>
  <si>
    <t>NR122031</t>
  </si>
  <si>
    <t>220KV S.MDHPR-DAUSA-I</t>
  </si>
  <si>
    <t>NR122042</t>
  </si>
  <si>
    <t>220KV SIKAR-RATANGARH-I</t>
  </si>
  <si>
    <t>NR122044</t>
  </si>
  <si>
    <t>220KV SIKAR-RATANGARH-II</t>
  </si>
  <si>
    <t>NR122043</t>
  </si>
  <si>
    <t>220KV SIKAR-SIKAR(RJ)-I</t>
  </si>
  <si>
    <t>NR122045</t>
  </si>
  <si>
    <t>220KV SIKAR-SIKAR(RJ)-II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</si>
  <si>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</si>
  <si>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</si>
  <si>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</si>
  <si>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</si>
  <si>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</si>
  <si>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</si>
  <si>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</si>
  <si>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</si>
  <si>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</si>
  <si>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</si>
  <si>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</si>
  <si>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</si>
  <si>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</si>
  <si>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</si>
  <si>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</si>
  <si>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</si>
  <si>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</si>
  <si>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</si>
  <si>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</si>
  <si>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</si>
  <si>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</si>
  <si>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</si>
  <si>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</si>
  <si>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</si>
  <si>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</si>
  <si>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</si>
  <si>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400/765KV ICT-I   AGRA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</si>
  <si>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</si>
  <si>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</si>
  <si>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</si>
  <si>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</si>
  <si>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</si>
  <si>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</si>
  <si>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</si>
  <si>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</si>
  <si>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</si>
  <si>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</si>
  <si>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NR1ICT709</t>
  </si>
  <si>
    <t>765/400kv ICT-I  JHATIKALA</t>
  </si>
  <si>
    <t>NR1ICT710</t>
  </si>
  <si>
    <t>765/400kv ICT-II JHATIKALA</t>
  </si>
  <si>
    <t>NR1ICT711</t>
  </si>
  <si>
    <t>765/400kv ICT-III JHATIKALA</t>
  </si>
  <si>
    <t>NR1ICT712</t>
  </si>
  <si>
    <t>765/400kv ICT-IV JHATIKALA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</si>
  <si>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</si>
  <si>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</si>
  <si>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</si>
  <si>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</si>
  <si>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</si>
  <si>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</si>
  <si>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</si>
  <si>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</si>
  <si>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</si>
  <si>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</si>
  <si>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</si>
  <si>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</si>
  <si>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</si>
  <si>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</si>
  <si>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315MVA ICT-I  BASSI</t>
  </si>
  <si>
    <t>NR1ICT04</t>
  </si>
  <si>
    <t>315MVA ICT-II BASSI</t>
  </si>
  <si>
    <t>NR1ICT05</t>
  </si>
  <si>
    <t>315MVA ICT-III BAWANA</t>
  </si>
  <si>
    <t>NR1ICT06</t>
  </si>
  <si>
    <t>315MVA ICT-I BHINMAL</t>
  </si>
  <si>
    <t>NR1ICT07</t>
  </si>
  <si>
    <t>315MVA ICT-II BHINMAL</t>
  </si>
  <si>
    <t>NR1ICT08</t>
  </si>
  <si>
    <t>315MVA ICT-I  BHIWADI</t>
  </si>
  <si>
    <t>NR1ICT09</t>
  </si>
  <si>
    <t>315MVA ICT-II BHIWADI</t>
  </si>
  <si>
    <t>NR1ICT54</t>
  </si>
  <si>
    <t>315MVA ICT-III BHIWADI</t>
  </si>
  <si>
    <t>NR1ICT10</t>
  </si>
  <si>
    <t>315MVA ICT-I  BLBGARH</t>
  </si>
  <si>
    <t>NR1ICT11</t>
  </si>
  <si>
    <t>315MVA ICT-II BLBGARH</t>
  </si>
  <si>
    <t>NR1ICT12</t>
  </si>
  <si>
    <t>315MVA ICT-III BLBGARH</t>
  </si>
  <si>
    <t>NR1ICT13</t>
  </si>
  <si>
    <t>315MVA ICT-IV BLBGARH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</si>
  <si>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</si>
  <si>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</si>
  <si>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</si>
  <si>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</si>
  <si>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</si>
  <si>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</si>
  <si>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</si>
  <si>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</si>
  <si>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NR1ICT42</t>
  </si>
  <si>
    <t>315MVA ICT-I  GURGAON</t>
  </si>
  <si>
    <t>NR1ICT51</t>
  </si>
  <si>
    <t>315MVA ICT-II  GURGAON</t>
  </si>
  <si>
    <t>NR1ICT57</t>
  </si>
  <si>
    <t>500MVA ICT-I JAIPUR(S)</t>
  </si>
  <si>
    <t>NR1ICT62</t>
  </si>
  <si>
    <t>500MVA ICT-II JAIPUR(S)</t>
  </si>
  <si>
    <t>NR1ICT16</t>
  </si>
  <si>
    <t>315MVA ICT-I  KANKROLI</t>
  </si>
  <si>
    <t>NR1ICT17</t>
  </si>
  <si>
    <t>315MVA ICT-II KANKROLI</t>
  </si>
  <si>
    <t>NR1ICT18</t>
  </si>
  <si>
    <t>315MVA ICT-III KANKROLI</t>
  </si>
  <si>
    <t>NR1ICT19</t>
  </si>
  <si>
    <t>315MVA ICT-I  KANPUR</t>
  </si>
  <si>
    <t>NR1ICT20</t>
  </si>
  <si>
    <t>315MVA ICT-II KANPUR</t>
  </si>
  <si>
    <t>NR1ICT21</t>
  </si>
  <si>
    <t>315MVA ICT-I  KOTA</t>
  </si>
  <si>
    <t>NR1ICT22</t>
  </si>
  <si>
    <t>315MVA ICT-II KOTA</t>
  </si>
  <si>
    <t>NR1ICT63</t>
  </si>
  <si>
    <t>315MVA ICT-I  KOTPUTLI</t>
  </si>
  <si>
    <t>NR1ICT64</t>
  </si>
  <si>
    <t>315MVA ICT-II  KOTPUTLI</t>
  </si>
  <si>
    <t>NR1ICT23</t>
  </si>
  <si>
    <t>315MVA ICT-I  LUCKNOW</t>
  </si>
  <si>
    <t>NR1ICT53</t>
  </si>
  <si>
    <t>500MVA ICT-II  LUCKNOW</t>
  </si>
  <si>
    <t>NR1ICT24</t>
  </si>
  <si>
    <t>315MVA ICT-I  MAHRANIBAG</t>
  </si>
  <si>
    <t>NR1ICT25</t>
  </si>
  <si>
    <t>315MVA ICT-II MAHRANIBAG</t>
  </si>
  <si>
    <t>NR1ICT45</t>
  </si>
  <si>
    <t>500MVA ICT-III MAHRANIBAG</t>
  </si>
  <si>
    <t>NR1ICT46</t>
  </si>
  <si>
    <t>500MVA ICT-IV MAHRANIBAG</t>
  </si>
  <si>
    <t>NR1ICT26</t>
  </si>
  <si>
    <t>315MVA ICT-I  MAINPURI</t>
  </si>
  <si>
    <t>NR1ICT27</t>
  </si>
  <si>
    <t>315MVA ICT-II MAINPURI</t>
  </si>
  <si>
    <t>NR1ICT28</t>
  </si>
  <si>
    <t>315MVA ICT-I  MANDOLA</t>
  </si>
  <si>
    <t>NR1ICT29</t>
  </si>
  <si>
    <t>315MVA ICT-II MANDOLA</t>
  </si>
  <si>
    <t>NR1ICT30</t>
  </si>
  <si>
    <t>315MVA ICT-III MANDOLA</t>
  </si>
  <si>
    <t>NR1ICT31</t>
  </si>
  <si>
    <t>315MVA ICT-IV MANDOLA</t>
  </si>
  <si>
    <t>NR1ICT58</t>
  </si>
  <si>
    <t>500MVA ICT-I MANESAR</t>
  </si>
  <si>
    <t>NR1ICT61</t>
  </si>
  <si>
    <t>500MVA ICT-II MANESAR</t>
  </si>
  <si>
    <t>NR1ICT32</t>
  </si>
  <si>
    <t>315MVA ICT-I  MEERUT</t>
  </si>
  <si>
    <t>NR1ICT33</t>
  </si>
  <si>
    <t>315MVA ICT-II MEERUT</t>
  </si>
  <si>
    <t>NR1ICT34</t>
  </si>
  <si>
    <t>315MVA ICT-III MEERUT</t>
  </si>
  <si>
    <t>NR1ICT35</t>
  </si>
  <si>
    <t>315MVA ICT-I  MUZFRNGR</t>
  </si>
  <si>
    <t>NR1ICT55</t>
  </si>
  <si>
    <t>500MVA ICT-I NIMRANA</t>
  </si>
  <si>
    <t>NR1ICT50</t>
  </si>
  <si>
    <t>315MVA ICT-II NIMRANA</t>
  </si>
  <si>
    <t>NR1ICT36</t>
  </si>
  <si>
    <t>315MVA ICT-I  ROORKI</t>
  </si>
  <si>
    <t>NR1ICT37</t>
  </si>
  <si>
    <t>315MVA ICT-II ROORKI</t>
  </si>
  <si>
    <t>NR1ICT59</t>
  </si>
  <si>
    <t>315MVA ICT-I  SOHAWAL</t>
  </si>
  <si>
    <t>NR1ICT60</t>
  </si>
  <si>
    <t>315MVA ICT-II SOHAWAL</t>
  </si>
  <si>
    <t>NR1ICT56</t>
  </si>
  <si>
    <t>315MVA ICT-I SIKAR</t>
  </si>
  <si>
    <t>NR1ICT52</t>
  </si>
  <si>
    <t>315MVA ICT-II  SIKAR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</si>
  <si>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</si>
  <si>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</si>
  <si>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</si>
  <si>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</si>
  <si>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</si>
  <si>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</si>
  <si>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</si>
  <si>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</si>
  <si>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</si>
  <si>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</si>
  <si>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</si>
  <si>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</si>
  <si>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</si>
  <si>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</si>
  <si>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</si>
  <si>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</si>
  <si>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</si>
  <si>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</si>
  <si>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</si>
  <si>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</si>
  <si>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</si>
  <si>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</si>
  <si>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</si>
  <si>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</si>
  <si>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</si>
  <si>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</si>
  <si>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</si>
  <si>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</si>
  <si>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</si>
  <si>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</si>
  <si>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</si>
  <si>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 xml:space="preserve">  +/-250MW HVDC B/B BLOCK-I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</si>
  <si>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</si>
  <si>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</si>
  <si>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</si>
  <si>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</si>
  <si>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</si>
  <si>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</si>
  <si>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</si>
  <si>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</si>
  <si>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</si>
  <si>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</si>
  <si>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</si>
  <si>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</si>
  <si>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</si>
  <si>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</si>
  <si>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</si>
  <si>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</si>
  <si>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</si>
  <si>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125MVAR B/Reactor-III AGRA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</si>
  <si>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</si>
  <si>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</si>
  <si>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</si>
  <si>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</si>
  <si>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</si>
  <si>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</si>
  <si>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</si>
  <si>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</si>
  <si>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</si>
  <si>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</si>
  <si>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</si>
  <si>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</si>
  <si>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</si>
  <si>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</si>
  <si>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</si>
  <si>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</si>
  <si>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</si>
  <si>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</si>
  <si>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</si>
  <si>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</si>
  <si>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</si>
  <si>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</si>
  <si>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</si>
  <si>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</si>
  <si>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</si>
  <si>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</si>
  <si>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NR1BRT04</t>
  </si>
  <si>
    <t>50MVAR B/Reactor BASSI</t>
  </si>
  <si>
    <t>NR1BRT05</t>
  </si>
  <si>
    <t>80MVAR B/Reactor BHINMAL</t>
  </si>
  <si>
    <t>NR1BRT15</t>
  </si>
  <si>
    <t>80MVAR B/Reactor BHIWADI</t>
  </si>
  <si>
    <t>NR1BRT06</t>
  </si>
  <si>
    <t>80MVAR B/Reactor BIHARSHRF</t>
  </si>
  <si>
    <t>NR1BRT07</t>
  </si>
  <si>
    <t>80MVAR B/Reactor BLBGARH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</si>
  <si>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</si>
  <si>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</si>
  <si>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</si>
  <si>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</si>
  <si>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</si>
  <si>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</si>
  <si>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</si>
  <si>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125MVAR B/Reactor GORAKHPUR</t>
  </si>
  <si>
    <t>NR1BRT37</t>
  </si>
  <si>
    <t>125MVAR B/Reactor-1 JAIPUR(S)</t>
  </si>
  <si>
    <t>NR1BRT31</t>
  </si>
  <si>
    <t>240MVAR B/Reactor JHATIKALA-765</t>
  </si>
  <si>
    <t>NR1BRT08</t>
  </si>
  <si>
    <t>50MVAR B/Reactor KANKROLI</t>
  </si>
  <si>
    <t>NR1BRT34</t>
  </si>
  <si>
    <t>125MVAR B/Reactor-II KANKROLI</t>
  </si>
  <si>
    <t>NR1BRT09</t>
  </si>
  <si>
    <t>80MVAR B/Reactor KOTA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</si>
  <si>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</si>
  <si>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</si>
  <si>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</si>
  <si>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</si>
  <si>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</si>
  <si>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</si>
  <si>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</si>
  <si>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</si>
  <si>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</si>
  <si>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</si>
  <si>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NR1BRT11</t>
  </si>
  <si>
    <t>50MVAR B/Reactor MANDOLA</t>
  </si>
  <si>
    <t>NR1BRT30</t>
  </si>
  <si>
    <t>125MVAR B/Reactor MANESAR</t>
  </si>
  <si>
    <t>NR1BRT41</t>
  </si>
  <si>
    <t>240MVAR B/Reactor-I MEERUT-765</t>
  </si>
  <si>
    <t>NR1BRT12</t>
  </si>
  <si>
    <t>50MVAR B/Reactor MURADNGR</t>
  </si>
  <si>
    <t>NR1BRT24</t>
  </si>
  <si>
    <t>80MVAR B/Reactor NIMRANA</t>
  </si>
  <si>
    <t>NR1BRT40</t>
  </si>
  <si>
    <t>125MVAR B/Reactor Roorki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</si>
  <si>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</si>
  <si>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</si>
  <si>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</si>
  <si>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</si>
  <si>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</si>
  <si>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</si>
  <si>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</si>
  <si>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</si>
  <si>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</si>
  <si>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</si>
  <si>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NR1SRT01</t>
  </si>
  <si>
    <t>AGRA 50MVAR S/R BHIWADI-Ckt-I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</si>
  <si>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</si>
  <si>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</si>
  <si>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</si>
  <si>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</si>
  <si>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</si>
  <si>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</si>
  <si>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</si>
  <si>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</si>
  <si>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</si>
  <si>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</si>
  <si>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NR1SRT04</t>
  </si>
  <si>
    <t>BARLLY  50MVAR S/R MND Ckt-I</t>
  </si>
  <si>
    <t>NR1SRT05</t>
  </si>
  <si>
    <t>BARLLY  50MVAR S/R MND Ckt-II</t>
  </si>
  <si>
    <t>NR1SRT06</t>
  </si>
  <si>
    <t>BHINML 50MVAR S/R KANKROLI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</si>
  <si>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</si>
  <si>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</si>
  <si>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</si>
  <si>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</si>
  <si>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</si>
  <si>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</si>
  <si>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</si>
  <si>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</si>
  <si>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</si>
  <si>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</si>
  <si>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</si>
  <si>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</si>
  <si>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</si>
  <si>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</si>
  <si>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</si>
  <si>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</si>
  <si>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</si>
  <si>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</si>
  <si>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NR1SRT09</t>
  </si>
  <si>
    <t>MEERUT 50MVAR S/R Kotesh Ckt-I</t>
  </si>
  <si>
    <t>NR1SRT10</t>
  </si>
  <si>
    <t>MEERUT 50MVAR S/R Kotesh Ckt-II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</si>
  <si>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</si>
  <si>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</si>
  <si>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</si>
  <si>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</si>
  <si>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</si>
  <si>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</si>
  <si>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</si>
  <si>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</si>
  <si>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SBBU</t>
  </si>
  <si>
    <t>NR1ICT68</t>
  </si>
  <si>
    <t>500MVA ICT-III BASSI</t>
  </si>
  <si>
    <t>NR140155</t>
  </si>
  <si>
    <t>400KV SIKAR-RATANGARH-I</t>
  </si>
  <si>
    <t>NR140156</t>
  </si>
  <si>
    <t>400KV SIKAR-RATANGARH-II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</si>
  <si>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</si>
  <si>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</si>
  <si>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</si>
  <si>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</si>
  <si>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</si>
  <si>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</si>
  <si>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SVRD</t>
  </si>
  <si>
    <t>H/ tripped for voltage regulation&lt;395kv. (Standing Instrn)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</si>
  <si>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</si>
  <si>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</si>
  <si>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</si>
  <si>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</si>
  <si>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</si>
  <si>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</si>
  <si>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</si>
  <si>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</si>
  <si>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</si>
  <si>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</si>
  <si>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NR1ICT69</t>
  </si>
  <si>
    <t>500MVA ICT-IV MEERUT</t>
  </si>
  <si>
    <t>NR1ICT65</t>
  </si>
  <si>
    <t>500MVA ICT-I  SHAHJHNPR</t>
  </si>
  <si>
    <t>NR1ICT66</t>
  </si>
  <si>
    <t>500MVA ICT-II SHAHJHNPR</t>
  </si>
  <si>
    <t xml:space="preserve"> Availability calculation for the Period :  From 01.06.2015 to 30.06.2015</t>
  </si>
  <si>
    <t>S/D by DTL for maintenance work at Bmnoli end. Open since 16.03.15 at 13:04hrs.</t>
  </si>
  <si>
    <t>Line hand tripped for Voltage regulation.Rtngrh-425kV</t>
  </si>
  <si>
    <t>Line hand tripped for Power regulation.</t>
  </si>
  <si>
    <t>NR1BRT47</t>
  </si>
  <si>
    <t>80MVAR B/Reactor-I KOTPUTLI</t>
  </si>
  <si>
    <t>S/D to replace faulty Thyristor in valve hall at Rh/HVDC.</t>
  </si>
  <si>
    <t>OMST</t>
  </si>
  <si>
    <t>Pole blocked on External protn trip at Balia.</t>
  </si>
  <si>
    <t>S/D for stringing work of 765 KV KNP-Jhatikra line.</t>
  </si>
  <si>
    <t>S/D for stringing work of 765 KV KNP-Jhatikra line</t>
  </si>
  <si>
    <t>Tripped due to Valve cooling problem at Balia.</t>
  </si>
  <si>
    <t>Pole tripped due to problem in auxillary supply at Ballia.</t>
  </si>
  <si>
    <t>Line hand tripped for Voltage regulation.MRT-805 KV</t>
  </si>
  <si>
    <t>S/D for tightening of wave trap jumper at Agra.</t>
  </si>
  <si>
    <t>S/D for attending hot spot in R-Ph jumper on Loc no-678.</t>
  </si>
  <si>
    <t xml:space="preserve">Tripped on L/Reactor PRV Mal-opeartion at Fthpur due to moisture developed during Rain. </t>
  </si>
  <si>
    <t>L/Reactor PRV relay mall operated at Fatehpur. Charged without line reactor.</t>
  </si>
  <si>
    <t>S/D for taking L/R in service at Fatehpur.</t>
  </si>
  <si>
    <t>S/D for line maintenance/ missing part fixing work.</t>
  </si>
  <si>
    <t>S/D for erection &amp; comisioning of 765kv B/Reactor at BLY.</t>
  </si>
  <si>
    <t>S/D for L/R bushing replacement at Agra.</t>
  </si>
  <si>
    <t>S/D for taking L/Reactor in service at Agra.</t>
  </si>
  <si>
    <t>S/D for retro-fitment of all relay panels under Addcap after completion of 25 yrs at Bassi.</t>
  </si>
  <si>
    <t>Line hand tripped for Voltage regulation.Agra-430 KV</t>
  </si>
  <si>
    <t>Line hand tripped for Voltage regulation.Agra-431 kV</t>
  </si>
  <si>
    <t>Line hand tripped for Voltage regulation.Agra-436 KV</t>
  </si>
  <si>
    <t>Line hand tripped for Voltage regulation.Agra-433 KV</t>
  </si>
  <si>
    <t>S/D for implementation of L/R NGR bypass scheme at Jpr-s.</t>
  </si>
  <si>
    <t>S/D for taking L/R in service after NGR by pass at Jaipur-s</t>
  </si>
  <si>
    <t>Line hand tripped for Voltage regulation.Agra-431 KV</t>
  </si>
  <si>
    <t>S/D for replacement of faulty B-ph CVT at Agra.</t>
  </si>
  <si>
    <t>CB A/trip only at Mau-UPPCL end. No flag/facia reported. Line remain charged from Balia end.</t>
  </si>
  <si>
    <t>S/D for FSC erection work at Soahwal.</t>
  </si>
  <si>
    <t>S/D for isolating L/R to implement NGR bypass at Bareily.</t>
  </si>
  <si>
    <t>S/D for taking in L/R after NGR bypassing at Bareily.</t>
  </si>
  <si>
    <t>CB autotrip at MBD/UPPCL end only. Remain charged from BLY. No flag/facia reported.</t>
  </si>
  <si>
    <t>S/D taken by Rosa-UPPCL to attend hot spot at loc -29.</t>
  </si>
  <si>
    <t>CB A/Trip at Roja-UPPCL end only. No flag facia reported. Line remain charged from Bareilly.</t>
  </si>
  <si>
    <t>S/D to attend hotspot in B-ph line isolator at Jaipur(S).</t>
  </si>
  <si>
    <t>S/D to attend sparking in R-Ph line isolator at Bassi.</t>
  </si>
  <si>
    <t>S/D for stringing of 765kv KNP-Jhatikala line.</t>
  </si>
  <si>
    <t>Line hand tripped for Voltage regulation.BWD-431 KV</t>
  </si>
  <si>
    <t>Line hand tripped for Voltage regulation.BWD-428 KV</t>
  </si>
  <si>
    <t>Line hand tripped for Voltage regulation.MNP-432 KV</t>
  </si>
  <si>
    <t>Line hand tripped for Voltage regulation.MNP-428 KV</t>
  </si>
  <si>
    <t>Busbar protn opted at Kashipur/PITCUL stn.</t>
  </si>
  <si>
    <t>Busbar protn opted at Kashipur/PITCUL stn. Remain out in want of clearance from PITCUL.</t>
  </si>
  <si>
    <t>Bus Bar Protection operated at Gr. Noida UPPCL end.</t>
  </si>
  <si>
    <t>Line tripped on R-Y fault due to kite thread, reported by Mahranibag, FLR:Dadri-54.2km.</t>
  </si>
  <si>
    <t>Line A/R at Dadri-NTPC but tripped from Panipat-BBMB due to A/R problem on B-N fault, Dadri-26.38km, Pnpt-84km</t>
  </si>
  <si>
    <t>Line A/R at Dadri-NTPC but tripped from Panipat-BBMB due to A/R problem on B-N fault. Dad-85.7km,Pnpt-24.54km</t>
  </si>
  <si>
    <t>Tripped at Dadri-NTPC on CVT fuse failure.</t>
  </si>
  <si>
    <t xml:space="preserve">Forced S/D Taken by NTPC-Dadri for CVT testing. </t>
  </si>
  <si>
    <t xml:space="preserve">NGR bucholz operated in L/R at Mainpuri end. </t>
  </si>
  <si>
    <t>S/D for attending hot spot in B-ph L/R jumper at Mnp end.</t>
  </si>
  <si>
    <t>SRET</t>
  </si>
  <si>
    <t>Line reactor REF protection operated at MNP.</t>
  </si>
  <si>
    <t>Line hand tripped for Voltage regulation. MNP-432KV</t>
  </si>
  <si>
    <t>S/D to attend the R-phase line isolator hot spot at Mainpuri.</t>
  </si>
  <si>
    <t>Tripped only from Bamnoli (DTL) end on relay maloperation</t>
  </si>
  <si>
    <t>Tripped only at Bamnoli-DTL end due to relay mal operation.</t>
  </si>
  <si>
    <t>Line tripped due to snapping of Y-ph conductor on ERS at Bhamnauli DTL end.</t>
  </si>
  <si>
    <t>S/D by RRVPNL to attend isolator hotspot at Jodhpur.</t>
  </si>
  <si>
    <t>S/D to attend the hot spot at loc no. 132 by Kankroli.</t>
  </si>
  <si>
    <t>Line hand tripped for Voltage regulation.Jodhpur-430 KV</t>
  </si>
  <si>
    <t>Line hand tripped for Voltage regulation. Kankroli-427kv.</t>
  </si>
  <si>
    <t>Tripped on O/Voltage protn at Jodhpur. D/T recd at Kota</t>
  </si>
  <si>
    <t>Line kept open for Voltage regulation. Jodhpur=434kv</t>
  </si>
  <si>
    <t>Line A/R at Kank but tripped due to relay problem at RAPPC during B-N transient fault. FLR:Knk-178.4km.</t>
  </si>
  <si>
    <t>Line hand tripped for Voltage regulation. Kank-428 KV</t>
  </si>
  <si>
    <t>S/D for replacement of Y-Ph defective CT at Kanpur.</t>
  </si>
  <si>
    <t>Line hand tripped for Voltage regulation.BLB-431 KV</t>
  </si>
  <si>
    <t>S/D for L/reactor CSD relay retrofitment at BLB.</t>
  </si>
  <si>
    <t>S/D for taking L/R out for NGR bypassing at BLB.</t>
  </si>
  <si>
    <t>S/D for L/R  taking in service after NGR bypass at Blb</t>
  </si>
  <si>
    <t>S/D for L/R out of service for NGR bypass at BLB</t>
  </si>
  <si>
    <t xml:space="preserve">S/D for isolator de-jumpering for retrofitment at KNP. </t>
  </si>
  <si>
    <t>S/D for Jumpering between isolator and Jack Bus at Kanpur but could not be availed due to heavy rain.</t>
  </si>
  <si>
    <t>S/D for Jumpering between isolator and Jack Bus at KNP.</t>
  </si>
  <si>
    <t>S/D for L/Reactor isolation at Kota for bushing DGA.</t>
  </si>
  <si>
    <t>Tripped on Over Voltage protection. Kota-435KV</t>
  </si>
  <si>
    <t>Tripped on Over Voltage protection. Kota=437kv</t>
  </si>
  <si>
    <t xml:space="preserve">Line kept open for V/regulation due to high grid voltage. </t>
  </si>
  <si>
    <t>Line hand tripped for Voltage regulation.Merta-425kV</t>
  </si>
  <si>
    <t>S/D for repairing of R-phase jumper at loc no. 434</t>
  </si>
  <si>
    <t>Line hand tripped for Voltage regulation.Kota-425 KV</t>
  </si>
  <si>
    <t>Line hand tripped for Voltage regulation.Merta-422KV</t>
  </si>
  <si>
    <t>Line hand tripped for Voltage regulation.Merta-424KV</t>
  </si>
  <si>
    <t>Line hand tripped for Voltage regulation.Merta-430KV</t>
  </si>
  <si>
    <t>Tripped on O/Voltage protection. Kota&gt;435kv. due to continuous rain and load crash in Rajasthan.</t>
  </si>
  <si>
    <t>Tripped on Over Voltage protection. Kota-434KV.</t>
  </si>
  <si>
    <t>Tripped on Over Voltage protection. Kota-436KV</t>
  </si>
  <si>
    <t>Tripped on O/ Voltage protection. RAPC 438KV</t>
  </si>
  <si>
    <t>Tripped on Over Voltage protection. RAPC- 435KV</t>
  </si>
  <si>
    <t>Kept open for V/Regulation. RAPC=437kv.</t>
  </si>
  <si>
    <t>Tripped on Over Voltage protection at RAPPC&gt;436kv.</t>
  </si>
  <si>
    <t>Line kept open for Voltage regulation.Kota-430 KV</t>
  </si>
  <si>
    <t>S/D for testing of CVT at Kota.</t>
  </si>
  <si>
    <t>Charging delay by RAPPC after issue of NRLDC code.</t>
  </si>
  <si>
    <t>S/D for L/R NGR bypassing work at  Lucknow</t>
  </si>
  <si>
    <t>S/D for taking L/R in service after bypassing NGR.</t>
  </si>
  <si>
    <t>Tripped on B-N fault in reclaim time. FLR:LKO=126km, Shjpur=9.25km.</t>
  </si>
  <si>
    <t>Forced s/d due to multiple A/R on B-N fault at same distance. Charged after patrolling. Sjhanpur=9.02km.</t>
  </si>
  <si>
    <t xml:space="preserve">S/D for OFF line fault locator testing demo at Lucknow. </t>
  </si>
  <si>
    <t>S/D for taking L/R in service after bypassing NGR at Lko.</t>
  </si>
  <si>
    <t>S/D by UPPCL for installation of polymer insulator string.</t>
  </si>
  <si>
    <t>Tripped due to A/R problem at UPPCL during R-N transient fault. FLR:MBD=82.6km, Mngr=36.65km.</t>
  </si>
  <si>
    <t>Hand tripped due to sparking and damage of B-ph conductor near gantry at Koteshwar.</t>
  </si>
  <si>
    <t>Line hand tripped for Voltage regulation.MRT-431 KV</t>
  </si>
  <si>
    <t>CB autotrip at Muzaferngr/UPPCL end only. Remain charged from MRT. No flag/facia reported.</t>
  </si>
  <si>
    <t>S/D for jumpher tightening work on new tower at loc.68.</t>
  </si>
  <si>
    <t>Line A/R at Roorkee but tripped from Muzfrngr on Y-N fault in UPPCL portion. FLR:Roorkee-48km</t>
  </si>
  <si>
    <t>Line tripped Due to PLCC malfunction at Muzaffarngr-UP. D/T received at Roorkee.</t>
  </si>
  <si>
    <t xml:space="preserve">Tripped on R-N Fault in UPPCL portion. Roorki=60.9km. </t>
  </si>
  <si>
    <t>Line hand tripped for Voltage regulation.Rtngrh-425kV. Open since 13:06hrs of 30/6/15.</t>
  </si>
  <si>
    <t>Line hand tripped for Voltage regulation , Sikar-430 KV</t>
  </si>
  <si>
    <t>Line hand tripped for Voltage regulation.Sikar-421 KV</t>
  </si>
  <si>
    <t>Line hand tripped for Voltage regulation.Sikar-418 KV</t>
  </si>
  <si>
    <t>Line hand tripped for Voltage regulation.Sikar-428 KV</t>
  </si>
  <si>
    <t>Line hand tripped for Voltage regulation.Merta-430 KV</t>
  </si>
  <si>
    <t>Line hand tripped for Voltage regulation. Sikar-430 KV</t>
  </si>
  <si>
    <t>Line hand tripped for Voltage regulation.Sikar-432 KV</t>
  </si>
  <si>
    <t>CB A/trip only at Singrauli end during CT testing of ckt-II after replacement work by NTPC.</t>
  </si>
  <si>
    <t>S/D by NTPC-Singrauli for faulty CT replacement work.</t>
  </si>
  <si>
    <t>Bus Bar trip due to fire in s/y at Jhusi-UPPCL s/s.</t>
  </si>
  <si>
    <t>S/D for by UPPCL for Jumpet tightening at Rewa-Road end</t>
  </si>
  <si>
    <t>S/D by NTPC-Anta for annual bay equipmnt maintenance.</t>
  </si>
  <si>
    <t>Line hand tripped for Voltage regulation. Anta&gt;240kv, due to continuous rain and load crash in Rajasthan.</t>
  </si>
  <si>
    <t>S/D by NTPC for bay eqpmnt maintenance work at Anta.</t>
  </si>
  <si>
    <t>Line hand tripped for Voltage regulation. Anta&gt;245kv, due to continuous rain and load crash in Rajasthan.</t>
  </si>
  <si>
    <t>S/D by NTPC for annual bay eqpmnt mntc at Anta.</t>
  </si>
  <si>
    <t>Line A/R at RAPPC but tripped from Anta due to A/R relay problem on B-N transient fault. FLR-20.82Km.</t>
  </si>
  <si>
    <t>Line tripped only from Anta-NTPC due to A/R relay problem during B-N transient fault. FLR:Anta-52.3km.</t>
  </si>
  <si>
    <t>CB A/trip only at Sikandara-UP end. No flag/facia reported. Line remain charged from Auraiya end.</t>
  </si>
  <si>
    <t>Tripped on R-N fault by pilot rope during OPGW work under ULDC scheme. FLR:Pithoragh=59.7km.</t>
  </si>
  <si>
    <t>Tripped on O/Voltage protection at Dhauliganga&gt;240kv. DT received at Pthrgrh.</t>
  </si>
  <si>
    <t>Line kept open for Voltage regulation. Dganga&gt;235kv.</t>
  </si>
  <si>
    <t>S/D for remote operation checking of TBC at Fatehpur.</t>
  </si>
  <si>
    <t>S/D by UPPCL for replacement of jumper at Naubasta end.</t>
  </si>
  <si>
    <t>S/D by NTPC to attend Hot Spot at FGPP S/yard.</t>
  </si>
  <si>
    <t>S/D by NTPC to attend Hot Spot in R-Ph CT at FGPP end.</t>
  </si>
  <si>
    <t>S/D by UPPCL for maintenance work in their line portion.</t>
  </si>
  <si>
    <t>S/D by UPPCL for attending hot spot at Mpurm end.</t>
  </si>
  <si>
    <t>Line hand tripped for Power regulation</t>
  </si>
  <si>
    <t>S/D by UPPCL for maintenance at their end.</t>
  </si>
  <si>
    <t>S/D by UPPCL for maintenance work at Nara end.</t>
  </si>
  <si>
    <t>S/D by UPPCL to attend broken E/wire in their portion.</t>
  </si>
  <si>
    <t>S/D by UPPCL for maintenance work at Nara end</t>
  </si>
  <si>
    <t>Line tripped on B-N fault in UPPCL portion. MRT-16.8Km.</t>
  </si>
  <si>
    <t>S/D by UPPCL to attend hot spot at their end.</t>
  </si>
  <si>
    <t>S/D by UPPCL for stringing of their 765KV Anpara-Unnao line.</t>
  </si>
  <si>
    <t>No power flow following disturbance at CB Ganj-UP s/s due to tripping of 400/220kv interconnector- Fault in Dohna line.</t>
  </si>
  <si>
    <t>Tripped at CB ganj(UP) end only due to CB problem during R-N transient fault. Strganj=3.6km.</t>
  </si>
  <si>
    <t>S/D for jumper tightening and other maintenance work.</t>
  </si>
  <si>
    <t>S/D due to heavy induction in jumper tightening work of CB ganj-Sitarganj line.</t>
  </si>
  <si>
    <t>Fault during lifting of material for tower erection work of 765kV Anpara-Unnao line by UPTCL erection gang.</t>
  </si>
  <si>
    <t>SICT</t>
  </si>
  <si>
    <t>765 kV ICT-1 tripped on Differential, PRD and Bucholz Opearted in Y-phase unit. Replaced.</t>
  </si>
  <si>
    <t>S/D by BLB for tie isolator jumpering after retrofitment.</t>
  </si>
  <si>
    <t>S/D for tie isolator Jumper replacement-retrofitment work.</t>
  </si>
  <si>
    <t>S/D for Tie bay isolator jumpering at BLB after retrofitment.</t>
  </si>
  <si>
    <t>GOFC</t>
  </si>
  <si>
    <t>Tripped on O/Flux protn due to load crash and high voltage in Rajasthan followed by continuous rains. Bhinmal&gt;248kv.</t>
  </si>
  <si>
    <t>ICT tripped on OTI  alarm due to relay problem.</t>
  </si>
  <si>
    <t>S/D to attend jumper Hot Spot in ICT-V 220kv DTL S/Yard, connected in parallel under special approval for DTL supply.</t>
  </si>
  <si>
    <t>H/ tripped for voltage regulation&lt;391kv. (Standing Instrn)</t>
  </si>
  <si>
    <t>H/ tripped for voltage regulation&lt;394kv. (Standing Instrn)</t>
  </si>
  <si>
    <t>H/ tripped for voltage regulation&lt;392kv. (Standing Instrn)</t>
  </si>
  <si>
    <t>H/ tripped for voltage regulation&lt;654kv. (Standing Instrn)</t>
  </si>
  <si>
    <t>Tripped on O/ Voltage protection at Zerda&gt;439kv. D/T recd at Kankroli.</t>
  </si>
  <si>
    <t>N-1736</t>
  </si>
  <si>
    <t>NRPC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</si>
</sst>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</numFmts>
  <fonts count="31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1">
    <xf numFmtId="20" fontId="0" fillId="0" borderId="0"/>
    <xf numFmtId="9" fontId="7" fillId="0" borderId="0" applyFill="0" applyBorder="0" applyAlignment="0" applyProtection="0"/>
    <xf numFmtId="0" fontId="1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2" fillId="0" borderId="0"/>
    <xf numFmtId="0" fontId="12" fillId="0" borderId="0"/>
    <xf numFmtId="0" fontId="12" fillId="0" borderId="0"/>
    <xf numFmtId="9" fontId="5" fillId="0" borderId="0" applyFill="0" applyBorder="0" applyAlignment="0" applyProtection="0"/>
    <xf numFmtId="165" fontId="5" fillId="0" borderId="0"/>
    <xf numFmtId="165" fontId="5" fillId="0" borderId="0"/>
  </cellStyleXfs>
  <cellXfs count="1155">
    <xf numFmtId="20" fontId="0" fillId="0" borderId="0" xfId="0"/>
    <xf numFmtId="0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4" fillId="0" borderId="0" xfId="2" applyNumberFormat="1" applyFont="1" applyBorder="1"/>
    <xf numFmtId="164" fontId="4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Border="1"/>
    <xf numFmtId="164" fontId="1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1" fillId="0" borderId="0" xfId="2" applyNumberFormat="1" applyFont="1"/>
    <xf numFmtId="1" fontId="1" fillId="0" borderId="0" xfId="2" applyNumberFormat="1" applyFont="1" applyBorder="1"/>
    <xf numFmtId="1" fontId="1" fillId="0" borderId="0" xfId="2" applyNumberFormat="1" applyFont="1"/>
    <xf numFmtId="164" fontId="9" fillId="0" borderId="0" xfId="2" applyNumberFormat="1" applyFont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7" fontId="10" fillId="0" borderId="1" xfId="3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justify" vertical="center"/>
    </xf>
    <xf numFmtId="165" fontId="10" fillId="0" borderId="0" xfId="5" applyNumberFormat="1" applyFont="1"/>
    <xf numFmtId="22" fontId="10" fillId="0" borderId="0" xfId="0" applyNumberFormat="1" applyFont="1"/>
    <xf numFmtId="164" fontId="10" fillId="0" borderId="0" xfId="2" applyNumberFormat="1" applyFont="1" applyBorder="1" applyAlignment="1">
      <alignment horizontal="center"/>
    </xf>
    <xf numFmtId="164" fontId="14" fillId="0" borderId="0" xfId="2" applyNumberFormat="1" applyFont="1"/>
    <xf numFmtId="164" fontId="4" fillId="0" borderId="0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2" fontId="1" fillId="0" borderId="0" xfId="2" applyNumberFormat="1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14" fillId="0" borderId="0" xfId="2" applyNumberFormat="1" applyFont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Border="1" applyAlignment="1">
      <alignment horizontal="center" vertical="center"/>
    </xf>
    <xf numFmtId="168" fontId="16" fillId="2" borderId="1" xfId="4" applyNumberFormat="1" applyFont="1" applyFill="1" applyBorder="1" applyAlignment="1">
      <alignment horizontal="center" vertical="center" wrapText="1"/>
    </xf>
    <xf numFmtId="164" fontId="10" fillId="0" borderId="1" xfId="6" applyNumberFormat="1" applyFont="1" applyFill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horizontal="center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170" fontId="19" fillId="2" borderId="3" xfId="1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Border="1" applyAlignment="1">
      <alignment horizontal="left" vertical="top" wrapText="1"/>
    </xf>
    <xf numFmtId="169" fontId="17" fillId="0" borderId="3" xfId="9" applyNumberFormat="1" applyFont="1" applyFill="1" applyBorder="1" applyAlignment="1" applyProtection="1">
      <alignment horizontal="center" vertical="center"/>
    </xf>
    <xf numFmtId="169" fontId="17" fillId="0" borderId="7" xfId="0" applyNumberFormat="1" applyFont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69" fontId="17" fillId="0" borderId="15" xfId="0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/>
    </xf>
    <xf numFmtId="2" fontId="14" fillId="0" borderId="21" xfId="2" applyNumberFormat="1" applyFont="1" applyBorder="1" applyAlignment="1">
      <alignment horizontal="center" vertical="center"/>
    </xf>
    <xf numFmtId="164" fontId="15" fillId="0" borderId="0" xfId="2" applyNumberFormat="1" applyFont="1" applyBorder="1" applyProtection="1"/>
    <xf numFmtId="164" fontId="17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18" fillId="0" borderId="3" xfId="0" quotePrefix="1" applyNumberFormat="1" applyFont="1" applyFill="1" applyBorder="1" applyAlignment="1">
      <alignment horizontal="center" vertical="center" wrapText="1"/>
    </xf>
    <xf numFmtId="170" fontId="19" fillId="2" borderId="1" xfId="12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65" fontId="17" fillId="0" borderId="3" xfId="10" quotePrefix="1" applyNumberFormat="1" applyFont="1" applyBorder="1" applyAlignment="1">
      <alignment horizontal="left" vertical="top" wrapText="1"/>
    </xf>
    <xf numFmtId="165" fontId="17" fillId="0" borderId="9" xfId="7" applyNumberFormat="1" applyFont="1" applyBorder="1" applyAlignment="1">
      <alignment vertical="center"/>
    </xf>
    <xf numFmtId="165" fontId="17" fillId="0" borderId="10" xfId="7" applyNumberFormat="1" applyFont="1" applyBorder="1" applyAlignment="1">
      <alignment vertical="center"/>
    </xf>
    <xf numFmtId="165" fontId="17" fillId="0" borderId="27" xfId="7" applyNumberFormat="1" applyFont="1" applyBorder="1" applyAlignment="1">
      <alignment vertical="center"/>
    </xf>
    <xf numFmtId="165" fontId="17" fillId="0" borderId="0" xfId="7" applyNumberFormat="1" applyFont="1"/>
    <xf numFmtId="165" fontId="10" fillId="0" borderId="2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center" vertical="center" wrapText="1"/>
    </xf>
    <xf numFmtId="0" fontId="16" fillId="0" borderId="26" xfId="0" quotePrefix="1" applyNumberFormat="1" applyFont="1" applyFill="1" applyBorder="1" applyAlignment="1">
      <alignment horizontal="center" vertical="center" wrapText="1"/>
    </xf>
    <xf numFmtId="169" fontId="10" fillId="0" borderId="26" xfId="9" applyNumberFormat="1" applyFont="1" applyFill="1" applyBorder="1" applyAlignment="1" applyProtection="1">
      <alignment horizontal="center" vertical="center"/>
    </xf>
    <xf numFmtId="2" fontId="15" fillId="0" borderId="12" xfId="2" applyNumberFormat="1" applyFont="1" applyBorder="1" applyAlignment="1">
      <alignment horizontal="center" vertical="center"/>
    </xf>
    <xf numFmtId="0" fontId="15" fillId="0" borderId="12" xfId="2" applyNumberFormat="1" applyFont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 wrapText="1"/>
    </xf>
    <xf numFmtId="2" fontId="15" fillId="0" borderId="12" xfId="2" applyNumberFormat="1" applyFont="1" applyBorder="1" applyAlignment="1">
      <alignment horizontal="center" vertical="center" wrapText="1"/>
    </xf>
    <xf numFmtId="2" fontId="14" fillId="0" borderId="13" xfId="2" applyNumberFormat="1" applyFont="1" applyBorder="1" applyAlignment="1">
      <alignment horizontal="center" vertical="center"/>
    </xf>
    <xf numFmtId="165" fontId="10" fillId="0" borderId="0" xfId="7" applyNumberFormat="1" applyFont="1"/>
    <xf numFmtId="0" fontId="17" fillId="0" borderId="16" xfId="2" applyNumberFormat="1" applyFont="1" applyBorder="1" applyAlignment="1">
      <alignment horizontal="center" vertical="center" wrapText="1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169" fontId="17" fillId="0" borderId="16" xfId="9" applyNumberFormat="1" applyFont="1" applyFill="1" applyBorder="1" applyAlignment="1" applyProtection="1">
      <alignment horizontal="center" vertical="center"/>
    </xf>
    <xf numFmtId="165" fontId="17" fillId="0" borderId="16" xfId="10" quotePrefix="1" applyNumberFormat="1" applyFont="1" applyBorder="1" applyAlignment="1">
      <alignment horizontal="left" vertical="top" wrapText="1"/>
    </xf>
    <xf numFmtId="165" fontId="17" fillId="0" borderId="19" xfId="7" applyNumberFormat="1" applyFont="1" applyBorder="1" applyAlignment="1">
      <alignment vertical="center"/>
    </xf>
    <xf numFmtId="165" fontId="17" fillId="0" borderId="20" xfId="7" applyNumberFormat="1" applyFont="1" applyBorder="1" applyAlignment="1">
      <alignment vertical="center"/>
    </xf>
    <xf numFmtId="165" fontId="17" fillId="0" borderId="21" xfId="7" applyNumberFormat="1" applyFont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169" fontId="17" fillId="0" borderId="1" xfId="9" applyNumberFormat="1" applyFont="1" applyFill="1" applyBorder="1" applyAlignment="1" applyProtection="1">
      <alignment horizontal="center" vertical="center"/>
    </xf>
    <xf numFmtId="165" fontId="17" fillId="0" borderId="1" xfId="10" quotePrefix="1" applyNumberFormat="1" applyFont="1" applyBorder="1" applyAlignment="1">
      <alignment horizontal="left" vertical="top" wrapText="1"/>
    </xf>
    <xf numFmtId="165" fontId="17" fillId="0" borderId="8" xfId="7" applyNumberFormat="1" applyFont="1" applyBorder="1" applyAlignment="1">
      <alignment vertical="center"/>
    </xf>
    <xf numFmtId="165" fontId="17" fillId="0" borderId="0" xfId="7" applyNumberFormat="1" applyFont="1" applyBorder="1" applyAlignment="1">
      <alignment vertical="center"/>
    </xf>
    <xf numFmtId="165" fontId="17" fillId="0" borderId="23" xfId="7" applyNumberFormat="1" applyFont="1" applyBorder="1" applyAlignment="1">
      <alignment vertical="center"/>
    </xf>
    <xf numFmtId="0" fontId="17" fillId="0" borderId="16" xfId="2" applyNumberFormat="1" applyFont="1" applyBorder="1" applyAlignment="1">
      <alignment horizontal="left" vertical="top" wrapText="1"/>
    </xf>
    <xf numFmtId="169" fontId="17" fillId="0" borderId="15" xfId="9" applyNumberFormat="1" applyFont="1" applyFill="1" applyBorder="1" applyAlignment="1" applyProtection="1">
      <alignment horizontal="center" vertical="center"/>
    </xf>
    <xf numFmtId="165" fontId="17" fillId="0" borderId="29" xfId="7" applyNumberFormat="1" applyFont="1" applyBorder="1" applyAlignment="1">
      <alignment vertical="center"/>
    </xf>
    <xf numFmtId="165" fontId="17" fillId="0" borderId="30" xfId="7" applyNumberFormat="1" applyFont="1" applyBorder="1" applyAlignment="1">
      <alignment vertical="center"/>
    </xf>
    <xf numFmtId="165" fontId="17" fillId="0" borderId="31" xfId="7" applyNumberFormat="1" applyFont="1" applyBorder="1" applyAlignment="1">
      <alignment vertical="center"/>
    </xf>
    <xf numFmtId="0" fontId="18" fillId="0" borderId="7" xfId="0" quotePrefix="1" applyNumberFormat="1" applyFont="1" applyFill="1" applyBorder="1" applyAlignment="1">
      <alignment horizontal="center" vertical="center" wrapText="1"/>
    </xf>
    <xf numFmtId="165" fontId="17" fillId="0" borderId="7" xfId="10" quotePrefix="1" applyNumberFormat="1" applyFont="1" applyBorder="1" applyAlignment="1">
      <alignment horizontal="left" vertical="top" wrapText="1"/>
    </xf>
    <xf numFmtId="1" fontId="15" fillId="0" borderId="14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horizontal="center" vertical="center" wrapText="1"/>
    </xf>
    <xf numFmtId="0" fontId="17" fillId="0" borderId="16" xfId="2" applyNumberFormat="1" applyFont="1" applyBorder="1" applyAlignment="1">
      <alignment horizontal="left" vertical="center" wrapText="1"/>
    </xf>
    <xf numFmtId="170" fontId="7" fillId="0" borderId="17" xfId="18" applyNumberFormat="1" applyFont="1" applyFill="1" applyBorder="1" applyAlignment="1" applyProtection="1">
      <alignment horizontal="center" vertical="center"/>
    </xf>
    <xf numFmtId="169" fontId="17" fillId="0" borderId="16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center" vertical="center"/>
    </xf>
    <xf numFmtId="2" fontId="15" fillId="0" borderId="29" xfId="2" applyNumberFormat="1" applyFont="1" applyBorder="1" applyAlignment="1">
      <alignment vertical="center"/>
    </xf>
    <xf numFmtId="2" fontId="15" fillId="0" borderId="30" xfId="2" applyNumberFormat="1" applyFont="1" applyBorder="1" applyAlignment="1">
      <alignment vertical="center"/>
    </xf>
    <xf numFmtId="2" fontId="15" fillId="0" borderId="31" xfId="2" applyNumberFormat="1" applyFont="1" applyBorder="1" applyAlignment="1">
      <alignment vertical="center"/>
    </xf>
    <xf numFmtId="22" fontId="17" fillId="0" borderId="0" xfId="0" applyNumberFormat="1" applyFont="1"/>
    <xf numFmtId="164" fontId="17" fillId="0" borderId="26" xfId="2" applyNumberFormat="1" applyFont="1" applyBorder="1" applyAlignment="1">
      <alignment horizontal="center" vertical="center" wrapText="1"/>
    </xf>
    <xf numFmtId="1" fontId="15" fillId="0" borderId="11" xfId="2" applyNumberFormat="1" applyFont="1" applyBorder="1" applyAlignment="1">
      <alignment horizontal="center" vertical="center"/>
    </xf>
    <xf numFmtId="0" fontId="17" fillId="0" borderId="12" xfId="6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center" wrapText="1"/>
    </xf>
    <xf numFmtId="0" fontId="17" fillId="0" borderId="12" xfId="2" applyNumberFormat="1" applyFont="1" applyBorder="1" applyAlignment="1">
      <alignment horizontal="center" vertical="center" wrapText="1"/>
    </xf>
    <xf numFmtId="0" fontId="18" fillId="0" borderId="12" xfId="0" quotePrefix="1" applyNumberFormat="1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top" wrapText="1"/>
    </xf>
    <xf numFmtId="169" fontId="17" fillId="0" borderId="12" xfId="0" applyNumberFormat="1" applyFont="1" applyBorder="1" applyAlignment="1">
      <alignment horizontal="center" vertical="center"/>
    </xf>
    <xf numFmtId="0" fontId="17" fillId="0" borderId="15" xfId="2" quotePrefix="1" applyNumberFormat="1" applyFont="1" applyBorder="1" applyAlignment="1">
      <alignment horizontal="left" vertical="top" wrapText="1"/>
    </xf>
    <xf numFmtId="2" fontId="15" fillId="0" borderId="15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 wrapText="1"/>
    </xf>
    <xf numFmtId="2" fontId="14" fillId="0" borderId="51" xfId="2" applyNumberFormat="1" applyFont="1" applyBorder="1" applyAlignment="1">
      <alignment horizontal="center" vertical="center"/>
    </xf>
    <xf numFmtId="165" fontId="17" fillId="0" borderId="46" xfId="10" quotePrefix="1" applyNumberFormat="1" applyFont="1" applyBorder="1" applyAlignment="1">
      <alignment horizontal="left" vertical="top" wrapText="1"/>
    </xf>
    <xf numFmtId="2" fontId="15" fillId="0" borderId="19" xfId="2" applyNumberFormat="1" applyFont="1" applyBorder="1" applyAlignment="1">
      <alignment vertical="center"/>
    </xf>
    <xf numFmtId="2" fontId="15" fillId="0" borderId="20" xfId="2" applyNumberFormat="1" applyFont="1" applyBorder="1" applyAlignment="1">
      <alignment vertical="center"/>
    </xf>
    <xf numFmtId="2" fontId="15" fillId="0" borderId="21" xfId="2" applyNumberFormat="1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164" fontId="15" fillId="0" borderId="7" xfId="2" applyNumberFormat="1" applyFont="1" applyBorder="1" applyAlignment="1" applyProtection="1">
      <alignment horizontal="center" vertical="center"/>
    </xf>
    <xf numFmtId="0" fontId="10" fillId="0" borderId="7" xfId="6" applyFont="1" applyFill="1" applyBorder="1" applyAlignment="1">
      <alignment horizontal="center" vertical="center" wrapText="1"/>
    </xf>
    <xf numFmtId="164" fontId="14" fillId="0" borderId="7" xfId="2" applyNumberFormat="1" applyFont="1" applyBorder="1" applyAlignment="1" applyProtection="1">
      <alignment horizontal="left" vertical="center"/>
    </xf>
    <xf numFmtId="164" fontId="14" fillId="0" borderId="7" xfId="2" applyNumberFormat="1" applyFont="1" applyBorder="1" applyAlignment="1" applyProtection="1">
      <alignment horizontal="center" vertical="center"/>
    </xf>
    <xf numFmtId="0" fontId="16" fillId="0" borderId="7" xfId="0" quotePrefix="1" applyNumberFormat="1" applyFont="1" applyFill="1" applyBorder="1" applyAlignment="1">
      <alignment horizontal="center" vertical="center" wrapText="1"/>
    </xf>
    <xf numFmtId="164" fontId="14" fillId="0" borderId="7" xfId="2" applyNumberFormat="1" applyFont="1" applyBorder="1" applyProtection="1"/>
    <xf numFmtId="164" fontId="14" fillId="0" borderId="7" xfId="2" applyNumberFormat="1" applyFont="1" applyBorder="1" applyAlignment="1" applyProtection="1">
      <alignment horizontal="center"/>
    </xf>
    <xf numFmtId="164" fontId="14" fillId="0" borderId="0" xfId="2" applyNumberFormat="1" applyFont="1" applyBorder="1" applyProtection="1"/>
    <xf numFmtId="165" fontId="17" fillId="0" borderId="16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Alignment="1">
      <alignment vertical="center"/>
    </xf>
    <xf numFmtId="165" fontId="17" fillId="0" borderId="7" xfId="10" quotePrefix="1" applyNumberFormat="1" applyFont="1" applyBorder="1" applyAlignment="1">
      <alignment horizontal="left" vertical="center" wrapText="1"/>
    </xf>
    <xf numFmtId="164" fontId="14" fillId="0" borderId="26" xfId="2" applyNumberFormat="1" applyFont="1" applyBorder="1" applyAlignment="1" applyProtection="1">
      <alignment vertical="center"/>
    </xf>
    <xf numFmtId="165" fontId="10" fillId="0" borderId="0" xfId="7" applyNumberFormat="1" applyFont="1" applyAlignment="1">
      <alignment vertical="center"/>
    </xf>
    <xf numFmtId="2" fontId="15" fillId="0" borderId="8" xfId="2" applyNumberFormat="1" applyFont="1" applyBorder="1" applyAlignment="1">
      <alignment vertical="center"/>
    </xf>
    <xf numFmtId="2" fontId="15" fillId="0" borderId="23" xfId="2" applyNumberFormat="1" applyFont="1" applyBorder="1" applyAlignment="1">
      <alignment vertical="center"/>
    </xf>
    <xf numFmtId="0" fontId="20" fillId="0" borderId="16" xfId="0" quotePrefix="1" applyNumberFormat="1" applyFont="1" applyFill="1" applyBorder="1" applyAlignment="1">
      <alignment horizontal="center" vertical="center" wrapText="1"/>
    </xf>
    <xf numFmtId="169" fontId="8" fillId="0" borderId="15" xfId="9" applyNumberFormat="1" applyFont="1" applyFill="1" applyBorder="1" applyAlignment="1" applyProtection="1">
      <alignment horizontal="center" vertical="center"/>
    </xf>
    <xf numFmtId="165" fontId="8" fillId="0" borderId="16" xfId="10" quotePrefix="1" applyNumberFormat="1" applyFont="1" applyBorder="1" applyAlignment="1">
      <alignment horizontal="left" vertical="top" wrapText="1"/>
    </xf>
    <xf numFmtId="0" fontId="20" fillId="0" borderId="7" xfId="0" quotePrefix="1" applyNumberFormat="1" applyFont="1" applyFill="1" applyBorder="1" applyAlignment="1">
      <alignment horizontal="center" vertical="center" wrapText="1"/>
    </xf>
    <xf numFmtId="169" fontId="8" fillId="0" borderId="1" xfId="9" applyNumberFormat="1" applyFont="1" applyFill="1" applyBorder="1" applyAlignment="1" applyProtection="1">
      <alignment horizontal="center" vertical="center"/>
    </xf>
    <xf numFmtId="169" fontId="8" fillId="0" borderId="3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center" vertical="center"/>
    </xf>
    <xf numFmtId="0" fontId="17" fillId="0" borderId="26" xfId="2" applyNumberFormat="1" applyFont="1" applyBorder="1" applyAlignment="1">
      <alignment horizontal="center" vertical="center" wrapText="1"/>
    </xf>
    <xf numFmtId="0" fontId="20" fillId="0" borderId="26" xfId="0" quotePrefix="1" applyNumberFormat="1" applyFont="1" applyFill="1" applyBorder="1" applyAlignment="1">
      <alignment horizontal="center" vertical="center" wrapText="1"/>
    </xf>
    <xf numFmtId="169" fontId="8" fillId="0" borderId="26" xfId="9" applyNumberFormat="1" applyFont="1" applyFill="1" applyBorder="1" applyAlignment="1" applyProtection="1">
      <alignment horizontal="center" vertical="center"/>
    </xf>
    <xf numFmtId="0" fontId="17" fillId="0" borderId="15" xfId="2" applyNumberFormat="1" applyFont="1" applyBorder="1" applyAlignment="1">
      <alignment horizontal="left" vertical="top" wrapText="1"/>
    </xf>
    <xf numFmtId="1" fontId="15" fillId="0" borderId="1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2" applyNumberFormat="1" applyFont="1" applyBorder="1" applyAlignment="1">
      <alignment horizontal="left" vertical="top" wrapText="1"/>
    </xf>
    <xf numFmtId="169" fontId="17" fillId="0" borderId="1" xfId="0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165" fontId="8" fillId="0" borderId="25" xfId="7" applyNumberFormat="1" applyFont="1" applyBorder="1" applyAlignment="1">
      <alignment horizontal="center" vertical="center"/>
    </xf>
    <xf numFmtId="0" fontId="20" fillId="0" borderId="25" xfId="0" quotePrefix="1" applyNumberFormat="1" applyFont="1" applyFill="1" applyBorder="1" applyAlignment="1">
      <alignment horizontal="center" vertical="center" wrapText="1"/>
    </xf>
    <xf numFmtId="169" fontId="8" fillId="0" borderId="25" xfId="9" applyNumberFormat="1" applyFont="1" applyFill="1" applyBorder="1" applyAlignment="1" applyProtection="1">
      <alignment horizontal="center" vertical="center"/>
    </xf>
    <xf numFmtId="164" fontId="17" fillId="0" borderId="25" xfId="2" applyNumberFormat="1" applyFont="1" applyBorder="1" applyAlignment="1">
      <alignment horizontal="center" vertical="center" wrapText="1"/>
    </xf>
    <xf numFmtId="169" fontId="8" fillId="0" borderId="16" xfId="9" applyNumberFormat="1" applyFont="1" applyFill="1" applyBorder="1" applyAlignment="1" applyProtection="1">
      <alignment horizontal="center" vertical="center"/>
    </xf>
    <xf numFmtId="165" fontId="10" fillId="0" borderId="19" xfId="7" applyNumberFormat="1" applyFont="1" applyBorder="1" applyAlignment="1">
      <alignment vertical="center"/>
    </xf>
    <xf numFmtId="165" fontId="10" fillId="0" borderId="20" xfId="7" applyNumberFormat="1" applyFont="1" applyBorder="1" applyAlignment="1">
      <alignment vertical="center"/>
    </xf>
    <xf numFmtId="165" fontId="10" fillId="0" borderId="21" xfId="7" applyNumberFormat="1" applyFont="1" applyBorder="1" applyAlignment="1">
      <alignment vertical="center"/>
    </xf>
    <xf numFmtId="0" fontId="20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10" quotePrefix="1" applyNumberFormat="1" applyFont="1" applyBorder="1" applyAlignment="1">
      <alignment horizontal="left" vertical="top" wrapText="1"/>
    </xf>
    <xf numFmtId="0" fontId="17" fillId="0" borderId="26" xfId="2" applyNumberFormat="1" applyFont="1" applyBorder="1" applyAlignment="1">
      <alignment horizontal="left" vertical="top" wrapText="1"/>
    </xf>
    <xf numFmtId="1" fontId="1" fillId="0" borderId="14" xfId="2" applyNumberFormat="1" applyFont="1" applyBorder="1" applyAlignment="1">
      <alignment horizontal="center" vertical="center"/>
    </xf>
    <xf numFmtId="170" fontId="19" fillId="2" borderId="16" xfId="12" applyNumberFormat="1" applyFont="1" applyFill="1" applyBorder="1" applyAlignment="1" applyProtection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/>
    </xf>
    <xf numFmtId="2" fontId="21" fillId="0" borderId="29" xfId="2" applyNumberFormat="1" applyFont="1" applyBorder="1" applyAlignment="1">
      <alignment vertical="center"/>
    </xf>
    <xf numFmtId="2" fontId="21" fillId="0" borderId="30" xfId="2" applyNumberFormat="1" applyFont="1" applyBorder="1" applyAlignment="1">
      <alignment vertical="center"/>
    </xf>
    <xf numFmtId="2" fontId="21" fillId="0" borderId="31" xfId="2" applyNumberFormat="1" applyFont="1" applyBorder="1" applyAlignment="1">
      <alignment vertical="center"/>
    </xf>
    <xf numFmtId="170" fontId="15" fillId="0" borderId="16" xfId="9" applyNumberFormat="1" applyFont="1" applyFill="1" applyBorder="1" applyAlignment="1" applyProtection="1">
      <alignment horizontal="center" vertical="center"/>
    </xf>
    <xf numFmtId="165" fontId="17" fillId="0" borderId="1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left" vertical="top" wrapText="1"/>
    </xf>
    <xf numFmtId="164" fontId="17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Alignment="1">
      <alignment vertical="center"/>
    </xf>
    <xf numFmtId="0" fontId="17" fillId="0" borderId="25" xfId="2" applyNumberFormat="1" applyFont="1" applyBorder="1" applyAlignment="1">
      <alignment horizontal="left" vertical="top" wrapText="1"/>
    </xf>
    <xf numFmtId="165" fontId="17" fillId="0" borderId="1" xfId="10" quotePrefix="1" applyNumberFormat="1" applyFont="1" applyBorder="1" applyAlignment="1">
      <alignment horizontal="left" vertical="center" wrapText="1"/>
    </xf>
    <xf numFmtId="165" fontId="10" fillId="0" borderId="25" xfId="7" applyNumberFormat="1" applyFont="1" applyBorder="1" applyAlignment="1">
      <alignment horizontal="center" vertical="center"/>
    </xf>
    <xf numFmtId="0" fontId="16" fillId="0" borderId="25" xfId="0" quotePrefix="1" applyNumberFormat="1" applyFont="1" applyFill="1" applyBorder="1" applyAlignment="1">
      <alignment horizontal="center" vertical="center" wrapText="1"/>
    </xf>
    <xf numFmtId="169" fontId="10" fillId="0" borderId="25" xfId="9" applyNumberFormat="1" applyFont="1" applyFill="1" applyBorder="1" applyAlignment="1" applyProtection="1">
      <alignment horizontal="center" vertical="center"/>
    </xf>
    <xf numFmtId="170" fontId="7" fillId="0" borderId="4" xfId="18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7" fillId="0" borderId="8" xfId="10" quotePrefix="1" applyNumberFormat="1" applyFont="1" applyBorder="1" applyAlignment="1">
      <alignment horizontal="left" vertical="top" wrapText="1"/>
    </xf>
    <xf numFmtId="0" fontId="10" fillId="0" borderId="26" xfId="2" applyNumberFormat="1" applyFont="1" applyBorder="1" applyAlignment="1">
      <alignment horizontal="left" vertical="center" wrapText="1"/>
    </xf>
    <xf numFmtId="165" fontId="17" fillId="0" borderId="29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Border="1" applyAlignment="1">
      <alignment horizontal="center" vertical="center"/>
    </xf>
    <xf numFmtId="165" fontId="17" fillId="0" borderId="27" xfId="7" applyNumberFormat="1" applyFont="1" applyBorder="1" applyAlignment="1">
      <alignment horizontal="center" vertical="center"/>
    </xf>
    <xf numFmtId="2" fontId="15" fillId="0" borderId="0" xfId="2" applyNumberFormat="1" applyFont="1" applyBorder="1" applyAlignment="1">
      <alignment vertical="center" wrapText="1"/>
    </xf>
    <xf numFmtId="164" fontId="15" fillId="0" borderId="0" xfId="2" applyNumberFormat="1" applyFont="1" applyBorder="1"/>
    <xf numFmtId="0" fontId="10" fillId="0" borderId="25" xfId="2" applyNumberFormat="1" applyFont="1" applyBorder="1" applyAlignment="1">
      <alignment horizontal="left" vertical="top" wrapText="1"/>
    </xf>
    <xf numFmtId="0" fontId="17" fillId="0" borderId="3" xfId="2" applyNumberFormat="1" applyFont="1" applyBorder="1" applyAlignment="1">
      <alignment horizontal="left" vertical="top" wrapText="1"/>
    </xf>
    <xf numFmtId="20" fontId="7" fillId="0" borderId="30" xfId="0" applyFont="1" applyBorder="1" applyAlignment="1">
      <alignment vertical="center"/>
    </xf>
    <xf numFmtId="20" fontId="7" fillId="0" borderId="31" xfId="0" applyFont="1" applyBorder="1" applyAlignment="1">
      <alignment vertical="center"/>
    </xf>
    <xf numFmtId="169" fontId="17" fillId="0" borderId="19" xfId="0" applyNumberFormat="1" applyFont="1" applyBorder="1" applyAlignment="1">
      <alignment horizontal="center" vertical="center"/>
    </xf>
    <xf numFmtId="2" fontId="15" fillId="0" borderId="8" xfId="2" applyNumberFormat="1" applyFont="1" applyBorder="1" applyAlignment="1">
      <alignment horizontal="center" vertical="center"/>
    </xf>
    <xf numFmtId="2" fontId="14" fillId="0" borderId="0" xfId="2" applyNumberFormat="1" applyFont="1" applyBorder="1" applyAlignment="1">
      <alignment horizontal="center" vertical="center"/>
    </xf>
    <xf numFmtId="2" fontId="15" fillId="0" borderId="53" xfId="2" applyNumberFormat="1" applyFont="1" applyBorder="1" applyAlignment="1">
      <alignment vertical="center" wrapText="1"/>
    </xf>
    <xf numFmtId="164" fontId="15" fillId="0" borderId="8" xfId="2" applyNumberFormat="1" applyFont="1" applyBorder="1"/>
    <xf numFmtId="165" fontId="17" fillId="0" borderId="52" xfId="7" applyNumberFormat="1" applyFont="1" applyBorder="1"/>
    <xf numFmtId="165" fontId="17" fillId="0" borderId="8" xfId="7" applyNumberFormat="1" applyFont="1" applyBorder="1"/>
    <xf numFmtId="2" fontId="15" fillId="0" borderId="7" xfId="2" applyNumberFormat="1" applyFont="1" applyBorder="1" applyAlignment="1">
      <alignment horizontal="center" vertical="center"/>
    </xf>
    <xf numFmtId="0" fontId="15" fillId="0" borderId="7" xfId="2" applyNumberFormat="1" applyFont="1" applyBorder="1" applyAlignment="1">
      <alignment horizontal="center" vertical="center" wrapText="1"/>
    </xf>
    <xf numFmtId="2" fontId="15" fillId="0" borderId="7" xfId="2" applyNumberFormat="1" applyFont="1" applyBorder="1" applyAlignment="1">
      <alignment horizontal="center" vertical="center" wrapText="1"/>
    </xf>
    <xf numFmtId="165" fontId="17" fillId="0" borderId="15" xfId="10" quotePrefix="1" applyNumberFormat="1" applyFont="1" applyBorder="1" applyAlignment="1">
      <alignment horizontal="left" vertical="top" wrapText="1"/>
    </xf>
    <xf numFmtId="169" fontId="10" fillId="0" borderId="7" xfId="9" applyNumberFormat="1" applyFont="1" applyFill="1" applyBorder="1" applyAlignment="1" applyProtection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15" fillId="0" borderId="12" xfId="2" applyNumberFormat="1" applyFont="1" applyBorder="1" applyAlignment="1">
      <alignment vertical="center" wrapText="1"/>
    </xf>
    <xf numFmtId="164" fontId="15" fillId="0" borderId="13" xfId="2" applyNumberFormat="1" applyFont="1" applyBorder="1"/>
    <xf numFmtId="20" fontId="7" fillId="0" borderId="20" xfId="0" applyFont="1" applyBorder="1" applyAlignment="1">
      <alignment vertical="center" wrapText="1"/>
    </xf>
    <xf numFmtId="20" fontId="7" fillId="0" borderId="21" xfId="0" applyFont="1" applyBorder="1" applyAlignment="1">
      <alignment vertical="center" wrapText="1"/>
    </xf>
    <xf numFmtId="2" fontId="15" fillId="0" borderId="29" xfId="2" applyNumberFormat="1" applyFont="1" applyBorder="1" applyAlignment="1">
      <alignment vertical="center" wrapText="1"/>
    </xf>
    <xf numFmtId="20" fontId="7" fillId="0" borderId="30" xfId="0" applyFont="1" applyBorder="1" applyAlignment="1">
      <alignment vertical="center" wrapText="1"/>
    </xf>
    <xf numFmtId="20" fontId="7" fillId="0" borderId="31" xfId="0" applyFont="1" applyBorder="1" applyAlignment="1">
      <alignment vertical="center" wrapText="1"/>
    </xf>
    <xf numFmtId="170" fontId="7" fillId="0" borderId="40" xfId="18" applyNumberFormat="1" applyFont="1" applyFill="1" applyBorder="1" applyAlignment="1" applyProtection="1">
      <alignment horizontal="center" vertical="center"/>
    </xf>
    <xf numFmtId="165" fontId="19" fillId="0" borderId="41" xfId="0" applyNumberFormat="1" applyFont="1" applyBorder="1" applyAlignment="1">
      <alignment horizontal="center" vertical="center"/>
    </xf>
    <xf numFmtId="20" fontId="7" fillId="0" borderId="20" xfId="0" applyFont="1" applyBorder="1" applyAlignment="1">
      <alignment vertical="center"/>
    </xf>
    <xf numFmtId="20" fontId="7" fillId="0" borderId="21" xfId="0" applyFont="1" applyBorder="1" applyAlignment="1">
      <alignment vertical="center"/>
    </xf>
    <xf numFmtId="165" fontId="10" fillId="0" borderId="6" xfId="7" applyNumberFormat="1" applyFont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left" vertical="top" wrapText="1"/>
    </xf>
    <xf numFmtId="2" fontId="15" fillId="0" borderId="6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2" fontId="15" fillId="0" borderId="6" xfId="2" applyNumberFormat="1" applyFont="1" applyBorder="1" applyAlignment="1">
      <alignment horizontal="center" vertical="center" wrapText="1"/>
    </xf>
    <xf numFmtId="2" fontId="15" fillId="0" borderId="42" xfId="2" applyNumberFormat="1" applyFont="1" applyBorder="1" applyAlignment="1">
      <alignment vertical="center" wrapText="1"/>
    </xf>
    <xf numFmtId="0" fontId="17" fillId="0" borderId="12" xfId="6" applyFont="1" applyFill="1" applyBorder="1" applyAlignment="1">
      <alignment vertical="top" wrapText="1"/>
    </xf>
    <xf numFmtId="0" fontId="17" fillId="0" borderId="15" xfId="6" applyFont="1" applyFill="1" applyBorder="1" applyAlignment="1">
      <alignment vertical="top" wrapText="1"/>
    </xf>
    <xf numFmtId="170" fontId="7" fillId="0" borderId="15" xfId="18" applyNumberFormat="1" applyFont="1" applyFill="1" applyBorder="1" applyAlignment="1" applyProtection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0" fontId="17" fillId="0" borderId="3" xfId="6" applyFont="1" applyFill="1" applyBorder="1" applyAlignment="1">
      <alignment vertical="top" wrapText="1"/>
    </xf>
    <xf numFmtId="0" fontId="17" fillId="0" borderId="3" xfId="2" applyNumberFormat="1" applyFont="1" applyBorder="1" applyAlignment="1">
      <alignment horizontal="center" vertical="top" wrapText="1"/>
    </xf>
    <xf numFmtId="169" fontId="17" fillId="0" borderId="3" xfId="0" applyNumberFormat="1" applyFont="1" applyBorder="1" applyAlignment="1">
      <alignment horizontal="center" vertical="center"/>
    </xf>
    <xf numFmtId="2" fontId="15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2" fontId="15" fillId="0" borderId="3" xfId="2" applyNumberFormat="1" applyFont="1" applyBorder="1" applyAlignment="1">
      <alignment horizontal="center" vertical="center" wrapText="1"/>
    </xf>
    <xf numFmtId="164" fontId="15" fillId="0" borderId="6" xfId="2" applyNumberFormat="1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6" xfId="2" applyNumberFormat="1" applyFont="1" applyBorder="1" applyAlignment="1">
      <alignment horizontal="left" vertical="top" wrapText="1"/>
    </xf>
    <xf numFmtId="0" fontId="17" fillId="0" borderId="26" xfId="6" applyFont="1" applyFill="1" applyBorder="1" applyAlignment="1">
      <alignment vertical="top" wrapText="1"/>
    </xf>
    <xf numFmtId="0" fontId="17" fillId="0" borderId="26" xfId="2" applyNumberFormat="1" applyFont="1" applyBorder="1" applyAlignment="1">
      <alignment horizontal="center" vertical="top" wrapText="1"/>
    </xf>
    <xf numFmtId="169" fontId="17" fillId="0" borderId="26" xfId="0" applyNumberFormat="1" applyFont="1" applyBorder="1" applyAlignment="1">
      <alignment horizontal="center" vertical="center"/>
    </xf>
    <xf numFmtId="169" fontId="17" fillId="0" borderId="6" xfId="0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vertical="top" wrapText="1"/>
    </xf>
    <xf numFmtId="169" fontId="10" fillId="0" borderId="1" xfId="9" applyNumberFormat="1" applyFont="1" applyFill="1" applyBorder="1" applyAlignment="1" applyProtection="1">
      <alignment horizontal="center" vertical="center"/>
    </xf>
    <xf numFmtId="0" fontId="17" fillId="0" borderId="25" xfId="6" applyFont="1" applyFill="1" applyBorder="1" applyAlignment="1">
      <alignment vertical="top" wrapText="1"/>
    </xf>
    <xf numFmtId="170" fontId="7" fillId="0" borderId="12" xfId="18" applyNumberFormat="1" applyFont="1" applyFill="1" applyBorder="1" applyAlignment="1" applyProtection="1">
      <alignment horizontal="center" vertical="center"/>
    </xf>
    <xf numFmtId="169" fontId="10" fillId="0" borderId="12" xfId="9" applyNumberFormat="1" applyFont="1" applyFill="1" applyBorder="1" applyAlignment="1" applyProtection="1">
      <alignment horizontal="center" vertical="center"/>
    </xf>
    <xf numFmtId="169" fontId="10" fillId="0" borderId="15" xfId="9" applyNumberFormat="1" applyFont="1" applyFill="1" applyBorder="1" applyAlignment="1" applyProtection="1">
      <alignment horizontal="center" vertical="center"/>
    </xf>
    <xf numFmtId="172" fontId="17" fillId="0" borderId="12" xfId="0" applyNumberFormat="1" applyFont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164" fontId="3" fillId="0" borderId="16" xfId="2" applyNumberFormat="1" applyFont="1" applyBorder="1" applyAlignment="1">
      <alignment horizontal="justify" vertical="top"/>
    </xf>
    <xf numFmtId="164" fontId="3" fillId="0" borderId="7" xfId="2" applyNumberFormat="1" applyFont="1" applyBorder="1" applyAlignment="1">
      <alignment horizontal="justify" vertical="top"/>
    </xf>
    <xf numFmtId="2" fontId="21" fillId="0" borderId="8" xfId="2" applyNumberFormat="1" applyFont="1" applyBorder="1" applyAlignment="1">
      <alignment vertical="center"/>
    </xf>
    <xf numFmtId="2" fontId="21" fillId="0" borderId="0" xfId="2" applyNumberFormat="1" applyFont="1" applyBorder="1" applyAlignment="1">
      <alignment vertical="center"/>
    </xf>
    <xf numFmtId="2" fontId="21" fillId="0" borderId="23" xfId="2" applyNumberFormat="1" applyFont="1" applyBorder="1" applyAlignment="1">
      <alignment vertical="center"/>
    </xf>
    <xf numFmtId="169" fontId="10" fillId="0" borderId="16" xfId="9" applyNumberFormat="1" applyFont="1" applyFill="1" applyBorder="1" applyAlignment="1" applyProtection="1">
      <alignment horizontal="center" vertical="center"/>
    </xf>
    <xf numFmtId="2" fontId="21" fillId="0" borderId="19" xfId="2" applyNumberFormat="1" applyFont="1" applyBorder="1" applyAlignment="1">
      <alignment vertical="center"/>
    </xf>
    <xf numFmtId="2" fontId="21" fillId="0" borderId="20" xfId="2" applyNumberFormat="1" applyFont="1" applyBorder="1" applyAlignment="1">
      <alignment vertical="center"/>
    </xf>
    <xf numFmtId="2" fontId="21" fillId="0" borderId="21" xfId="2" applyNumberFormat="1" applyFont="1" applyBorder="1" applyAlignment="1">
      <alignment vertical="center"/>
    </xf>
    <xf numFmtId="164" fontId="2" fillId="0" borderId="0" xfId="2" applyNumberFormat="1" applyFont="1" applyBorder="1" applyAlignment="1" applyProtection="1">
      <alignment horizontal="left"/>
    </xf>
    <xf numFmtId="164" fontId="17" fillId="0" borderId="12" xfId="2" applyNumberFormat="1" applyFont="1" applyBorder="1" applyAlignment="1">
      <alignment horizontal="left" vertical="center"/>
    </xf>
    <xf numFmtId="164" fontId="17" fillId="0" borderId="12" xfId="2" applyNumberFormat="1" applyFont="1" applyBorder="1" applyAlignment="1">
      <alignment horizontal="justify" vertical="top"/>
    </xf>
    <xf numFmtId="164" fontId="17" fillId="0" borderId="15" xfId="2" applyNumberFormat="1" applyFont="1" applyBorder="1" applyAlignment="1">
      <alignment horizontal="justify" vertical="top"/>
    </xf>
    <xf numFmtId="164" fontId="3" fillId="0" borderId="16" xfId="2" applyNumberFormat="1" applyFont="1" applyBorder="1" applyAlignment="1">
      <alignment horizontal="left" vertical="center"/>
    </xf>
    <xf numFmtId="164" fontId="1" fillId="0" borderId="0" xfId="2" applyNumberFormat="1" applyFont="1" applyBorder="1" applyProtection="1"/>
    <xf numFmtId="20" fontId="8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center" vertical="center"/>
    </xf>
    <xf numFmtId="164" fontId="3" fillId="5" borderId="16" xfId="2" applyNumberFormat="1" applyFont="1" applyFill="1" applyBorder="1" applyAlignment="1">
      <alignment horizontal="justify" vertical="top"/>
    </xf>
    <xf numFmtId="164" fontId="17" fillId="0" borderId="16" xfId="2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justify" vertical="top"/>
    </xf>
    <xf numFmtId="169" fontId="15" fillId="0" borderId="16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justify" vertical="top"/>
    </xf>
    <xf numFmtId="0" fontId="18" fillId="0" borderId="26" xfId="0" quotePrefix="1" applyNumberFormat="1" applyFont="1" applyFill="1" applyBorder="1" applyAlignment="1">
      <alignment horizontal="center" vertical="center" wrapText="1"/>
    </xf>
    <xf numFmtId="2" fontId="21" fillId="0" borderId="1" xfId="2" applyNumberFormat="1" applyFont="1" applyBorder="1" applyAlignment="1">
      <alignment vertical="center"/>
    </xf>
    <xf numFmtId="20" fontId="8" fillId="0" borderId="25" xfId="11" applyFont="1" applyBorder="1" applyAlignment="1">
      <alignment horizontal="center" vertical="center"/>
    </xf>
    <xf numFmtId="169" fontId="15" fillId="0" borderId="12" xfId="2" applyNumberFormat="1" applyFont="1" applyBorder="1" applyAlignment="1">
      <alignment horizontal="center" vertical="center"/>
    </xf>
    <xf numFmtId="164" fontId="22" fillId="0" borderId="0" xfId="2" applyNumberFormat="1" applyFont="1" applyBorder="1" applyAlignment="1" applyProtection="1">
      <alignment horizontal="center"/>
    </xf>
    <xf numFmtId="164" fontId="23" fillId="0" borderId="0" xfId="2" applyNumberFormat="1" applyFont="1" applyBorder="1" applyAlignment="1" applyProtection="1">
      <alignment horizontal="center"/>
    </xf>
    <xf numFmtId="164" fontId="24" fillId="0" borderId="0" xfId="2" applyNumberFormat="1" applyFont="1" applyBorder="1" applyAlignment="1" applyProtection="1">
      <alignment horizontal="center"/>
    </xf>
    <xf numFmtId="164" fontId="25" fillId="0" borderId="15" xfId="0" applyNumberFormat="1" applyFont="1" applyBorder="1" applyAlignment="1">
      <alignment horizontal="center" vertical="center" wrapText="1"/>
    </xf>
    <xf numFmtId="0" fontId="20" fillId="0" borderId="15" xfId="0" quotePrefix="1" applyNumberFormat="1" applyFont="1" applyFill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justify" vertical="top"/>
    </xf>
    <xf numFmtId="164" fontId="3" fillId="0" borderId="15" xfId="2" quotePrefix="1" applyNumberFormat="1" applyFont="1" applyBorder="1" applyAlignment="1">
      <alignment horizontal="left" vertical="center"/>
    </xf>
    <xf numFmtId="170" fontId="19" fillId="2" borderId="15" xfId="12" applyNumberFormat="1" applyFont="1" applyFill="1" applyBorder="1" applyAlignment="1" applyProtection="1">
      <alignment horizontal="center" vertical="center"/>
    </xf>
    <xf numFmtId="164" fontId="3" fillId="0" borderId="15" xfId="2" quotePrefix="1" applyNumberFormat="1" applyFont="1" applyBorder="1" applyAlignment="1">
      <alignment horizontal="left" vertical="top"/>
    </xf>
    <xf numFmtId="20" fontId="10" fillId="0" borderId="25" xfId="1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justify" vertical="top"/>
    </xf>
    <xf numFmtId="1" fontId="17" fillId="0" borderId="3" xfId="2" applyNumberFormat="1" applyFont="1" applyBorder="1" applyAlignment="1">
      <alignment horizontal="center" vertical="center"/>
    </xf>
    <xf numFmtId="1" fontId="17" fillId="0" borderId="3" xfId="2" applyNumberFormat="1" applyFont="1" applyBorder="1" applyAlignment="1">
      <alignment horizontal="center"/>
    </xf>
    <xf numFmtId="164" fontId="15" fillId="0" borderId="3" xfId="2" applyNumberFormat="1" applyFont="1" applyBorder="1" applyProtection="1"/>
    <xf numFmtId="164" fontId="15" fillId="0" borderId="3" xfId="2" applyNumberFormat="1" applyFont="1" applyBorder="1" applyAlignment="1" applyProtection="1">
      <alignment horizontal="center" vertical="center"/>
    </xf>
    <xf numFmtId="169" fontId="15" fillId="0" borderId="3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 applyProtection="1">
      <alignment horizontal="left" vertical="center"/>
    </xf>
    <xf numFmtId="164" fontId="15" fillId="0" borderId="6" xfId="2" applyNumberFormat="1" applyFont="1" applyBorder="1" applyAlignment="1" applyProtection="1">
      <alignment horizontal="center" vertical="center"/>
    </xf>
    <xf numFmtId="0" fontId="18" fillId="0" borderId="6" xfId="0" quotePrefix="1" applyNumberFormat="1" applyFont="1" applyFill="1" applyBorder="1" applyAlignment="1">
      <alignment horizontal="center" vertical="center" wrapText="1"/>
    </xf>
    <xf numFmtId="164" fontId="15" fillId="0" borderId="6" xfId="2" applyNumberFormat="1" applyFont="1" applyBorder="1" applyProtection="1"/>
    <xf numFmtId="169" fontId="17" fillId="0" borderId="6" xfId="2" applyNumberFormat="1" applyFont="1" applyBorder="1" applyAlignment="1">
      <alignment horizontal="center"/>
    </xf>
    <xf numFmtId="169" fontId="17" fillId="0" borderId="6" xfId="2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/>
    </xf>
    <xf numFmtId="0" fontId="17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horizontal="center" vertical="center" wrapText="1"/>
    </xf>
    <xf numFmtId="164" fontId="17" fillId="5" borderId="12" xfId="2" applyNumberFormat="1" applyFont="1" applyFill="1" applyBorder="1" applyAlignment="1">
      <alignment horizontal="left" vertical="center"/>
    </xf>
    <xf numFmtId="164" fontId="15" fillId="0" borderId="12" xfId="2" applyNumberFormat="1" applyFont="1" applyBorder="1" applyAlignment="1">
      <alignment horizontal="center" vertical="center" wrapText="1"/>
    </xf>
    <xf numFmtId="164" fontId="17" fillId="5" borderId="12" xfId="2" applyNumberFormat="1" applyFont="1" applyFill="1" applyBorder="1" applyAlignment="1">
      <alignment horizontal="justify" vertical="top"/>
    </xf>
    <xf numFmtId="169" fontId="17" fillId="0" borderId="12" xfId="2" applyNumberFormat="1" applyFont="1" applyBorder="1" applyAlignment="1">
      <alignment horizontal="center"/>
    </xf>
    <xf numFmtId="169" fontId="17" fillId="0" borderId="12" xfId="2" applyNumberFormat="1" applyFont="1" applyBorder="1" applyAlignment="1">
      <alignment horizontal="center" vertical="center"/>
    </xf>
    <xf numFmtId="0" fontId="17" fillId="0" borderId="12" xfId="2" applyNumberFormat="1" applyFont="1" applyBorder="1" applyAlignment="1">
      <alignment horizontal="center"/>
    </xf>
    <xf numFmtId="0" fontId="17" fillId="0" borderId="12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/>
    </xf>
    <xf numFmtId="169" fontId="17" fillId="0" borderId="3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/>
    </xf>
    <xf numFmtId="0" fontId="17" fillId="0" borderId="3" xfId="2" applyNumberFormat="1" applyFont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/>
    </xf>
    <xf numFmtId="164" fontId="15" fillId="0" borderId="1" xfId="2" applyNumberFormat="1" applyFont="1" applyBorder="1" applyAlignment="1">
      <alignment horizontal="left"/>
    </xf>
    <xf numFmtId="164" fontId="15" fillId="0" borderId="1" xfId="2" applyNumberFormat="1" applyFont="1" applyBorder="1" applyAlignment="1" applyProtection="1">
      <alignment horizontal="center"/>
    </xf>
    <xf numFmtId="164" fontId="15" fillId="0" borderId="1" xfId="2" applyNumberFormat="1" applyFont="1" applyBorder="1" applyAlignment="1" applyProtection="1">
      <alignment horizontal="center" vertical="center"/>
    </xf>
    <xf numFmtId="169" fontId="15" fillId="0" borderId="1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 wrapText="1"/>
    </xf>
    <xf numFmtId="173" fontId="15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left" vertical="center"/>
    </xf>
    <xf numFmtId="1" fontId="15" fillId="0" borderId="1" xfId="2" applyNumberFormat="1" applyFont="1" applyFill="1" applyBorder="1" applyAlignment="1">
      <alignment horizontal="center" vertical="center"/>
    </xf>
    <xf numFmtId="1" fontId="15" fillId="0" borderId="1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vertical="center"/>
    </xf>
    <xf numFmtId="164" fontId="15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vertical="center" wrapText="1"/>
    </xf>
    <xf numFmtId="9" fontId="15" fillId="0" borderId="1" xfId="1" applyFont="1" applyFill="1" applyBorder="1" applyAlignment="1" applyProtection="1">
      <alignment vertical="center"/>
    </xf>
    <xf numFmtId="9" fontId="15" fillId="0" borderId="1" xfId="1" applyFont="1" applyFill="1" applyBorder="1" applyAlignment="1" applyProtection="1">
      <alignment horizontal="center" vertical="center"/>
    </xf>
    <xf numFmtId="0" fontId="15" fillId="0" borderId="6" xfId="2" applyNumberFormat="1" applyFont="1" applyBorder="1" applyAlignment="1">
      <alignment horizontal="center"/>
    </xf>
    <xf numFmtId="164" fontId="17" fillId="0" borderId="6" xfId="6" applyNumberFormat="1" applyFont="1" applyFill="1" applyBorder="1" applyAlignment="1">
      <alignment horizontal="center" vertical="center" wrapText="1"/>
    </xf>
    <xf numFmtId="1" fontId="15" fillId="0" borderId="12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69" fontId="15" fillId="0" borderId="15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 applyProtection="1">
      <alignment horizontal="left" vertical="center"/>
    </xf>
    <xf numFmtId="1" fontId="17" fillId="0" borderId="7" xfId="6" applyNumberFormat="1" applyFont="1" applyFill="1" applyBorder="1" applyAlignment="1">
      <alignment horizontal="center" vertical="center" wrapText="1"/>
    </xf>
    <xf numFmtId="164" fontId="15" fillId="0" borderId="7" xfId="2" applyNumberFormat="1" applyFont="1" applyBorder="1" applyProtection="1"/>
    <xf numFmtId="0" fontId="15" fillId="0" borderId="7" xfId="2" applyNumberFormat="1" applyFont="1" applyBorder="1" applyAlignment="1">
      <alignment horizontal="center"/>
    </xf>
    <xf numFmtId="0" fontId="15" fillId="0" borderId="7" xfId="2" applyNumberFormat="1" applyFont="1" applyBorder="1" applyAlignment="1">
      <alignment horizontal="center" vertical="center"/>
    </xf>
    <xf numFmtId="164" fontId="17" fillId="0" borderId="7" xfId="6" applyNumberFormat="1" applyFont="1" applyFill="1" applyBorder="1" applyAlignment="1">
      <alignment horizontal="center" vertical="center" wrapText="1"/>
    </xf>
    <xf numFmtId="1" fontId="15" fillId="0" borderId="7" xfId="2" applyNumberFormat="1" applyFont="1" applyBorder="1" applyAlignment="1">
      <alignment horizontal="center" vertical="center"/>
    </xf>
    <xf numFmtId="169" fontId="15" fillId="0" borderId="7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1" fontId="1" fillId="0" borderId="16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/>
    </xf>
    <xf numFmtId="169" fontId="17" fillId="0" borderId="7" xfId="9" applyNumberFormat="1" applyFont="1" applyFill="1" applyBorder="1" applyAlignment="1" applyProtection="1">
      <alignment horizontal="center" vertical="center"/>
    </xf>
    <xf numFmtId="165" fontId="15" fillId="3" borderId="12" xfId="0" applyNumberFormat="1" applyFont="1" applyFill="1" applyBorder="1" applyAlignment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169" fontId="8" fillId="0" borderId="7" xfId="9" applyNumberFormat="1" applyFont="1" applyFill="1" applyBorder="1" applyAlignment="1" applyProtection="1">
      <alignment horizontal="center" vertical="center"/>
    </xf>
    <xf numFmtId="164" fontId="17" fillId="0" borderId="3" xfId="2" applyNumberFormat="1" applyFont="1" applyBorder="1" applyAlignment="1">
      <alignment horizontal="justify" vertical="top"/>
    </xf>
    <xf numFmtId="164" fontId="17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/>
    </xf>
    <xf numFmtId="0" fontId="15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 applyProtection="1">
      <alignment horizontal="left" vertical="center"/>
    </xf>
    <xf numFmtId="173" fontId="15" fillId="0" borderId="1" xfId="2" applyNumberFormat="1" applyFont="1" applyBorder="1" applyAlignment="1">
      <alignment horizontal="center" vertical="center"/>
    </xf>
    <xf numFmtId="1" fontId="15" fillId="0" borderId="6" xfId="2" applyNumberFormat="1" applyFont="1" applyBorder="1" applyAlignment="1">
      <alignment horizontal="center" vertical="center"/>
    </xf>
    <xf numFmtId="164" fontId="15" fillId="0" borderId="26" xfId="2" applyNumberFormat="1" applyFont="1" applyBorder="1" applyProtection="1"/>
    <xf numFmtId="0" fontId="15" fillId="0" borderId="26" xfId="2" applyNumberFormat="1" applyFont="1" applyBorder="1" applyAlignment="1">
      <alignment horizontal="center"/>
    </xf>
    <xf numFmtId="0" fontId="15" fillId="0" borderId="26" xfId="2" applyNumberFormat="1" applyFont="1" applyBorder="1" applyAlignment="1">
      <alignment horizontal="center" vertical="center"/>
    </xf>
    <xf numFmtId="169" fontId="17" fillId="0" borderId="6" xfId="6" applyNumberFormat="1" applyFont="1" applyFill="1" applyBorder="1" applyAlignment="1">
      <alignment horizontal="center" vertical="center" wrapText="1"/>
    </xf>
    <xf numFmtId="20" fontId="7" fillId="0" borderId="0" xfId="0" applyFont="1" applyBorder="1" applyAlignment="1">
      <alignment vertical="center"/>
    </xf>
    <xf numFmtId="20" fontId="7" fillId="0" borderId="23" xfId="0" applyFont="1" applyBorder="1" applyAlignment="1">
      <alignment vertical="center"/>
    </xf>
    <xf numFmtId="164" fontId="17" fillId="0" borderId="3" xfId="2" applyNumberFormat="1" applyFont="1" applyBorder="1" applyAlignment="1" applyProtection="1">
      <alignment horizontal="center"/>
    </xf>
    <xf numFmtId="164" fontId="17" fillId="0" borderId="3" xfId="2" applyNumberFormat="1" applyFont="1" applyBorder="1" applyAlignment="1" applyProtection="1">
      <alignment horizontal="center" vertical="center"/>
    </xf>
    <xf numFmtId="2" fontId="14" fillId="0" borderId="3" xfId="2" applyNumberFormat="1" applyFont="1" applyBorder="1" applyAlignment="1">
      <alignment horizontal="center" vertical="center"/>
    </xf>
    <xf numFmtId="164" fontId="15" fillId="0" borderId="26" xfId="2" applyNumberFormat="1" applyFont="1" applyBorder="1" applyAlignment="1" applyProtection="1">
      <alignment horizontal="center" vertical="center"/>
    </xf>
    <xf numFmtId="0" fontId="15" fillId="0" borderId="16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 applyProtection="1">
      <alignment horizontal="center"/>
    </xf>
    <xf numFmtId="1" fontId="1" fillId="0" borderId="6" xfId="2" applyNumberFormat="1" applyFont="1" applyBorder="1" applyAlignment="1">
      <alignment horizontal="center" vertical="center"/>
    </xf>
    <xf numFmtId="0" fontId="17" fillId="0" borderId="6" xfId="6" quotePrefix="1" applyFont="1" applyFill="1" applyBorder="1" applyAlignment="1">
      <alignment horizontal="center" vertical="center" wrapText="1"/>
    </xf>
    <xf numFmtId="1" fontId="4" fillId="0" borderId="32" xfId="2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4" fillId="0" borderId="16" xfId="2" applyNumberFormat="1" applyFont="1" applyBorder="1" applyAlignment="1" applyProtection="1">
      <alignment horizontal="center" vertical="center"/>
    </xf>
    <xf numFmtId="164" fontId="4" fillId="0" borderId="3" xfId="2" applyNumberFormat="1" applyFont="1" applyBorder="1" applyProtection="1"/>
    <xf numFmtId="0" fontId="1" fillId="0" borderId="3" xfId="2" applyNumberFormat="1" applyFont="1" applyBorder="1" applyAlignment="1">
      <alignment horizontal="center"/>
    </xf>
    <xf numFmtId="0" fontId="1" fillId="0" borderId="16" xfId="2" applyNumberFormat="1" applyFont="1" applyBorder="1" applyAlignment="1">
      <alignment horizontal="center"/>
    </xf>
    <xf numFmtId="2" fontId="1" fillId="0" borderId="19" xfId="2" applyNumberFormat="1" applyFont="1" applyBorder="1" applyAlignment="1">
      <alignment vertical="center" wrapText="1"/>
    </xf>
    <xf numFmtId="0" fontId="19" fillId="0" borderId="14" xfId="7" applyNumberFormat="1" applyFont="1" applyBorder="1" applyAlignment="1">
      <alignment horizontal="center" vertical="center"/>
    </xf>
    <xf numFmtId="1" fontId="1" fillId="0" borderId="11" xfId="2" applyNumberFormat="1" applyFont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169" fontId="17" fillId="0" borderId="7" xfId="2" applyNumberFormat="1" applyFont="1" applyBorder="1" applyAlignment="1">
      <alignment horizontal="center" vertical="center"/>
    </xf>
    <xf numFmtId="165" fontId="15" fillId="0" borderId="16" xfId="10" applyNumberFormat="1" applyFont="1" applyBorder="1" applyAlignment="1">
      <alignment horizontal="center" vertical="center"/>
    </xf>
    <xf numFmtId="0" fontId="17" fillId="0" borderId="16" xfId="10" applyNumberFormat="1" applyFont="1" applyBorder="1" applyAlignment="1">
      <alignment horizontal="left" vertical="center"/>
    </xf>
    <xf numFmtId="170" fontId="17" fillId="6" borderId="16" xfId="12" applyNumberFormat="1" applyFont="1" applyFill="1" applyBorder="1" applyAlignment="1" applyProtection="1">
      <alignment horizontal="center" vertical="center"/>
    </xf>
    <xf numFmtId="170" fontId="17" fillId="6" borderId="16" xfId="12" quotePrefix="1" applyNumberFormat="1" applyFont="1" applyFill="1" applyBorder="1" applyAlignment="1" applyProtection="1">
      <alignment horizontal="center" vertical="center"/>
    </xf>
    <xf numFmtId="0" fontId="19" fillId="0" borderId="11" xfId="7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left" vertical="center"/>
    </xf>
    <xf numFmtId="164" fontId="17" fillId="0" borderId="12" xfId="2" quotePrefix="1" applyNumberFormat="1" applyFont="1" applyBorder="1" applyAlignment="1">
      <alignment horizontal="left" vertical="top"/>
    </xf>
    <xf numFmtId="164" fontId="15" fillId="0" borderId="3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vertical="top" wrapText="1"/>
    </xf>
    <xf numFmtId="164" fontId="15" fillId="0" borderId="1" xfId="2" applyNumberFormat="1" applyFont="1" applyBorder="1" applyProtection="1"/>
    <xf numFmtId="164" fontId="7" fillId="0" borderId="0" xfId="2" applyNumberFormat="1" applyFont="1" applyBorder="1" applyAlignment="1" applyProtection="1">
      <alignment horizontal="left" vertical="center"/>
    </xf>
    <xf numFmtId="164" fontId="7" fillId="0" borderId="0" xfId="2" applyNumberFormat="1" applyFont="1" applyBorder="1" applyAlignment="1" applyProtection="1">
      <alignment horizontal="center" vertical="center"/>
    </xf>
    <xf numFmtId="164" fontId="7" fillId="0" borderId="0" xfId="2" applyNumberFormat="1" applyFont="1" applyBorder="1" applyProtection="1"/>
    <xf numFmtId="0" fontId="1" fillId="0" borderId="0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 vertical="center"/>
    </xf>
    <xf numFmtId="0" fontId="17" fillId="0" borderId="26" xfId="6" applyFont="1" applyFill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/>
    </xf>
    <xf numFmtId="164" fontId="17" fillId="5" borderId="12" xfId="2" applyNumberFormat="1" applyFont="1" applyFill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 wrapText="1"/>
    </xf>
    <xf numFmtId="165" fontId="19" fillId="0" borderId="18" xfId="0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19" fillId="2" borderId="16" xfId="0" applyNumberFormat="1" applyFont="1" applyFill="1" applyBorder="1" applyAlignment="1">
      <alignment horizontal="left" vertical="center"/>
    </xf>
    <xf numFmtId="169" fontId="17" fillId="0" borderId="12" xfId="0" applyNumberFormat="1" applyFont="1" applyBorder="1" applyAlignment="1">
      <alignment horizontal="left" vertical="center" wrapText="1"/>
    </xf>
    <xf numFmtId="165" fontId="19" fillId="0" borderId="5" xfId="0" applyNumberFormat="1" applyFont="1" applyBorder="1" applyAlignment="1">
      <alignment horizontal="left" vertical="center" wrapText="1"/>
    </xf>
    <xf numFmtId="165" fontId="19" fillId="0" borderId="41" xfId="0" applyNumberFormat="1" applyFont="1" applyBorder="1" applyAlignment="1">
      <alignment horizontal="left" vertical="center" wrapText="1"/>
    </xf>
    <xf numFmtId="169" fontId="17" fillId="0" borderId="3" xfId="0" applyNumberFormat="1" applyFont="1" applyBorder="1" applyAlignment="1">
      <alignment horizontal="left" vertical="center" wrapText="1"/>
    </xf>
    <xf numFmtId="169" fontId="17" fillId="0" borderId="26" xfId="0" applyNumberFormat="1" applyFont="1" applyBorder="1" applyAlignment="1">
      <alignment horizontal="left" vertical="center" wrapText="1"/>
    </xf>
    <xf numFmtId="165" fontId="19" fillId="0" borderId="15" xfId="0" applyNumberFormat="1" applyFont="1" applyBorder="1" applyAlignment="1">
      <alignment horizontal="left" vertical="center" wrapText="1"/>
    </xf>
    <xf numFmtId="169" fontId="15" fillId="0" borderId="3" xfId="2" applyNumberFormat="1" applyFont="1" applyBorder="1" applyAlignment="1">
      <alignment horizontal="left" vertical="center" wrapText="1"/>
    </xf>
    <xf numFmtId="169" fontId="15" fillId="0" borderId="1" xfId="2" applyNumberFormat="1" applyFont="1" applyBorder="1" applyAlignment="1">
      <alignment horizontal="left" vertical="center" wrapText="1"/>
    </xf>
    <xf numFmtId="2" fontId="15" fillId="0" borderId="1" xfId="2" applyNumberFormat="1" applyFont="1" applyBorder="1" applyAlignment="1">
      <alignment horizontal="left" vertical="center" wrapText="1"/>
    </xf>
    <xf numFmtId="0" fontId="15" fillId="0" borderId="6" xfId="2" applyNumberFormat="1" applyFont="1" applyBorder="1" applyAlignment="1">
      <alignment horizontal="left" vertical="center" wrapText="1"/>
    </xf>
    <xf numFmtId="169" fontId="15" fillId="0" borderId="12" xfId="2" applyNumberFormat="1" applyFont="1" applyBorder="1" applyAlignment="1">
      <alignment horizontal="left" vertical="center" wrapText="1"/>
    </xf>
    <xf numFmtId="0" fontId="15" fillId="0" borderId="7" xfId="2" applyNumberFormat="1" applyFont="1" applyBorder="1" applyAlignment="1">
      <alignment horizontal="left" vertical="center" wrapText="1"/>
    </xf>
    <xf numFmtId="169" fontId="17" fillId="0" borderId="7" xfId="0" applyNumberFormat="1" applyFont="1" applyBorder="1" applyAlignment="1">
      <alignment horizontal="left" vertical="center" wrapText="1"/>
    </xf>
    <xf numFmtId="0" fontId="19" fillId="8" borderId="16" xfId="0" applyNumberFormat="1" applyFont="1" applyFill="1" applyBorder="1" applyAlignment="1">
      <alignment horizontal="left" vertical="center"/>
    </xf>
    <xf numFmtId="0" fontId="15" fillId="0" borderId="3" xfId="2" applyNumberFormat="1" applyFont="1" applyBorder="1" applyAlignment="1">
      <alignment horizontal="left" vertical="center" wrapText="1"/>
    </xf>
    <xf numFmtId="0" fontId="15" fillId="0" borderId="26" xfId="2" applyNumberFormat="1" applyFont="1" applyBorder="1" applyAlignment="1">
      <alignment horizontal="left" vertical="center" wrapText="1"/>
    </xf>
    <xf numFmtId="169" fontId="17" fillId="0" borderId="12" xfId="2" applyNumberFormat="1" applyFont="1" applyBorder="1" applyAlignment="1">
      <alignment horizontal="left" vertical="center" wrapText="1"/>
    </xf>
    <xf numFmtId="169" fontId="17" fillId="0" borderId="7" xfId="2" applyNumberFormat="1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center" wrapText="1"/>
    </xf>
    <xf numFmtId="165" fontId="19" fillId="0" borderId="5" xfId="5" applyNumberFormat="1" applyFont="1" applyBorder="1" applyAlignment="1">
      <alignment horizontal="center" vertical="center"/>
    </xf>
    <xf numFmtId="165" fontId="19" fillId="0" borderId="5" xfId="10" quotePrefix="1" applyNumberFormat="1" applyFont="1" applyBorder="1" applyAlignment="1">
      <alignment horizontal="left" vertical="top" wrapText="1"/>
    </xf>
    <xf numFmtId="1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 wrapText="1"/>
    </xf>
    <xf numFmtId="2" fontId="14" fillId="0" borderId="38" xfId="2" applyNumberFormat="1" applyFont="1" applyBorder="1" applyAlignment="1">
      <alignment horizontal="center" vertical="center"/>
    </xf>
    <xf numFmtId="170" fontId="7" fillId="0" borderId="4" xfId="9" applyNumberFormat="1" applyFont="1" applyFill="1" applyBorder="1" applyAlignment="1" applyProtection="1">
      <alignment horizontal="center" vertical="center"/>
    </xf>
    <xf numFmtId="2" fontId="15" fillId="0" borderId="19" xfId="2" applyNumberFormat="1" applyFont="1" applyBorder="1" applyAlignment="1">
      <alignment horizontal="center" vertical="center"/>
    </xf>
    <xf numFmtId="1" fontId="10" fillId="0" borderId="24" xfId="7" applyNumberFormat="1" applyFont="1" applyBorder="1" applyAlignment="1">
      <alignment horizontal="center" vertical="center"/>
    </xf>
    <xf numFmtId="165" fontId="10" fillId="0" borderId="26" xfId="7" applyNumberFormat="1" applyFont="1" applyBorder="1" applyAlignment="1">
      <alignment horizontal="justify" vertical="center"/>
    </xf>
    <xf numFmtId="171" fontId="10" fillId="0" borderId="26" xfId="9" applyNumberFormat="1" applyFont="1" applyFill="1" applyBorder="1" applyAlignment="1" applyProtection="1">
      <alignment horizontal="center" vertical="center"/>
    </xf>
    <xf numFmtId="165" fontId="17" fillId="0" borderId="26" xfId="10" quotePrefix="1" applyNumberFormat="1" applyFont="1" applyBorder="1" applyAlignment="1">
      <alignment horizontal="left" vertical="center" wrapText="1"/>
    </xf>
    <xf numFmtId="2" fontId="15" fillId="0" borderId="26" xfId="2" applyNumberFormat="1" applyFont="1" applyBorder="1" applyAlignment="1">
      <alignment horizontal="center" vertical="center"/>
    </xf>
    <xf numFmtId="0" fontId="15" fillId="0" borderId="26" xfId="2" applyNumberFormat="1" applyFont="1" applyBorder="1" applyAlignment="1">
      <alignment horizontal="center" vertical="center" wrapText="1"/>
    </xf>
    <xf numFmtId="2" fontId="15" fillId="0" borderId="26" xfId="2" applyNumberFormat="1" applyFont="1" applyBorder="1" applyAlignment="1">
      <alignment horizontal="center" vertical="center" wrapText="1"/>
    </xf>
    <xf numFmtId="2" fontId="14" fillId="0" borderId="28" xfId="2" applyNumberFormat="1" applyFont="1" applyBorder="1" applyAlignment="1">
      <alignment horizontal="center" vertical="center"/>
    </xf>
    <xf numFmtId="2" fontId="14" fillId="0" borderId="26" xfId="2" applyNumberFormat="1" applyFont="1" applyBorder="1" applyAlignment="1">
      <alignment horizontal="center" vertical="center"/>
    </xf>
    <xf numFmtId="0" fontId="14" fillId="0" borderId="26" xfId="2" applyNumberFormat="1" applyFont="1" applyBorder="1" applyAlignment="1">
      <alignment horizontal="center" vertical="center" wrapText="1"/>
    </xf>
    <xf numFmtId="164" fontId="10" fillId="0" borderId="26" xfId="2" applyNumberFormat="1" applyFont="1" applyBorder="1" applyAlignment="1">
      <alignment horizontal="center" vertical="center" wrapText="1"/>
    </xf>
    <xf numFmtId="2" fontId="14" fillId="0" borderId="26" xfId="2" applyNumberFormat="1" applyFont="1" applyBorder="1" applyAlignment="1">
      <alignment horizontal="center" vertical="center" wrapText="1"/>
    </xf>
    <xf numFmtId="165" fontId="10" fillId="0" borderId="26" xfId="7" applyNumberFormat="1" applyFont="1" applyBorder="1" applyAlignment="1">
      <alignment horizontal="left" vertical="center" wrapText="1"/>
    </xf>
    <xf numFmtId="2" fontId="14" fillId="2" borderId="28" xfId="2" applyNumberFormat="1" applyFont="1" applyFill="1" applyBorder="1" applyAlignment="1">
      <alignment horizontal="center" vertical="center"/>
    </xf>
    <xf numFmtId="169" fontId="17" fillId="0" borderId="8" xfId="0" applyNumberFormat="1" applyFont="1" applyBorder="1" applyAlignment="1">
      <alignment horizontal="center" vertical="center"/>
    </xf>
    <xf numFmtId="165" fontId="10" fillId="0" borderId="29" xfId="7" applyNumberFormat="1" applyFont="1" applyBorder="1" applyAlignment="1">
      <alignment vertical="center"/>
    </xf>
    <xf numFmtId="165" fontId="10" fillId="0" borderId="30" xfId="7" applyNumberFormat="1" applyFont="1" applyBorder="1" applyAlignment="1">
      <alignment vertical="center"/>
    </xf>
    <xf numFmtId="165" fontId="10" fillId="0" borderId="31" xfId="7" applyNumberFormat="1" applyFont="1" applyBorder="1" applyAlignment="1">
      <alignment vertical="center"/>
    </xf>
    <xf numFmtId="165" fontId="8" fillId="0" borderId="7" xfId="10" quotePrefix="1" applyNumberFormat="1" applyFont="1" applyBorder="1" applyAlignment="1">
      <alignment horizontal="left" vertical="top" wrapText="1"/>
    </xf>
    <xf numFmtId="165" fontId="10" fillId="0" borderId="8" xfId="7" applyNumberFormat="1" applyFont="1" applyBorder="1" applyAlignment="1">
      <alignment vertical="center"/>
    </xf>
    <xf numFmtId="165" fontId="10" fillId="0" borderId="0" xfId="7" applyNumberFormat="1" applyFont="1" applyBorder="1" applyAlignment="1">
      <alignment vertical="center"/>
    </xf>
    <xf numFmtId="165" fontId="10" fillId="0" borderId="23" xfId="7" applyNumberFormat="1" applyFont="1" applyBorder="1" applyAlignment="1">
      <alignment vertical="center"/>
    </xf>
    <xf numFmtId="1" fontId="8" fillId="0" borderId="24" xfId="7" applyNumberFormat="1" applyFont="1" applyBorder="1" applyAlignment="1">
      <alignment horizontal="center" vertical="center"/>
    </xf>
    <xf numFmtId="165" fontId="8" fillId="0" borderId="26" xfId="7" applyNumberFormat="1" applyFont="1" applyBorder="1" applyAlignment="1">
      <alignment horizontal="justify" vertical="center"/>
    </xf>
    <xf numFmtId="171" fontId="8" fillId="0" borderId="26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left" vertical="center"/>
    </xf>
    <xf numFmtId="2" fontId="21" fillId="0" borderId="26" xfId="2" applyNumberFormat="1" applyFont="1" applyBorder="1" applyAlignment="1">
      <alignment horizontal="center" vertical="center"/>
    </xf>
    <xf numFmtId="0" fontId="1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/>
    </xf>
    <xf numFmtId="2" fontId="7" fillId="0" borderId="28" xfId="2" applyNumberFormat="1" applyFont="1" applyBorder="1" applyAlignment="1">
      <alignment horizontal="center" vertical="center"/>
    </xf>
    <xf numFmtId="1" fontId="8" fillId="0" borderId="37" xfId="7" applyNumberFormat="1" applyFont="1" applyBorder="1" applyAlignment="1">
      <alignment horizontal="center" vertical="center"/>
    </xf>
    <xf numFmtId="165" fontId="8" fillId="0" borderId="25" xfId="7" applyNumberFormat="1" applyFont="1" applyBorder="1" applyAlignment="1">
      <alignment horizontal="justify" vertical="center"/>
    </xf>
    <xf numFmtId="171" fontId="8" fillId="0" borderId="25" xfId="9" applyNumberFormat="1" applyFont="1" applyFill="1" applyBorder="1" applyAlignment="1" applyProtection="1">
      <alignment horizontal="center" vertical="center"/>
    </xf>
    <xf numFmtId="165" fontId="8" fillId="0" borderId="25" xfId="7" applyNumberFormat="1" applyFont="1" applyBorder="1" applyAlignment="1">
      <alignment horizontal="left" vertical="center"/>
    </xf>
    <xf numFmtId="0" fontId="15" fillId="0" borderId="25" xfId="2" applyNumberFormat="1" applyFont="1" applyBorder="1" applyAlignment="1">
      <alignment horizontal="center" vertical="center" wrapText="1"/>
    </xf>
    <xf numFmtId="165" fontId="27" fillId="0" borderId="19" xfId="10" applyNumberFormat="1" applyFont="1" applyBorder="1" applyAlignment="1">
      <alignment vertical="center"/>
    </xf>
    <xf numFmtId="165" fontId="27" fillId="0" borderId="20" xfId="10" applyNumberFormat="1" applyFont="1" applyBorder="1" applyAlignment="1">
      <alignment vertical="center"/>
    </xf>
    <xf numFmtId="165" fontId="27" fillId="0" borderId="21" xfId="10" applyNumberFormat="1" applyFont="1" applyBorder="1" applyAlignment="1">
      <alignment vertical="center"/>
    </xf>
    <xf numFmtId="165" fontId="27" fillId="0" borderId="8" xfId="10" applyNumberFormat="1" applyFont="1" applyBorder="1" applyAlignment="1">
      <alignment vertical="center"/>
    </xf>
    <xf numFmtId="165" fontId="27" fillId="0" borderId="0" xfId="10" applyNumberFormat="1" applyFont="1" applyBorder="1" applyAlignment="1">
      <alignment vertical="center"/>
    </xf>
    <xf numFmtId="165" fontId="27" fillId="0" borderId="23" xfId="10" applyNumberFormat="1" applyFont="1" applyBorder="1" applyAlignment="1">
      <alignment vertical="center"/>
    </xf>
    <xf numFmtId="165" fontId="17" fillId="0" borderId="26" xfId="7" applyNumberFormat="1" applyFont="1" applyBorder="1" applyAlignment="1">
      <alignment horizontal="center" vertical="center"/>
    </xf>
    <xf numFmtId="2" fontId="14" fillId="0" borderId="39" xfId="2" applyNumberFormat="1" applyFont="1" applyBorder="1" applyAlignment="1">
      <alignment horizontal="center" vertical="center"/>
    </xf>
    <xf numFmtId="2" fontId="14" fillId="0" borderId="8" xfId="2" applyNumberFormat="1" applyFont="1" applyBorder="1" applyAlignment="1">
      <alignment horizontal="center" vertical="center"/>
    </xf>
    <xf numFmtId="1" fontId="10" fillId="0" borderId="37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justify" vertical="center"/>
    </xf>
    <xf numFmtId="171" fontId="10" fillId="0" borderId="25" xfId="9" applyNumberFormat="1" applyFont="1" applyFill="1" applyBorder="1" applyAlignment="1" applyProtection="1">
      <alignment horizontal="center" vertical="center"/>
    </xf>
    <xf numFmtId="165" fontId="17" fillId="0" borderId="25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left" vertical="center" wrapText="1"/>
    </xf>
    <xf numFmtId="0" fontId="15" fillId="2" borderId="26" xfId="2" applyNumberFormat="1" applyFont="1" applyFill="1" applyBorder="1" applyAlignment="1">
      <alignment horizontal="center" vertical="center" wrapText="1"/>
    </xf>
    <xf numFmtId="164" fontId="17" fillId="2" borderId="26" xfId="2" applyNumberFormat="1" applyFont="1" applyFill="1" applyBorder="1" applyAlignment="1">
      <alignment horizontal="center" vertical="center" wrapText="1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left" vertical="top" wrapText="1"/>
    </xf>
    <xf numFmtId="169" fontId="17" fillId="0" borderId="0" xfId="0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justify" vertical="center"/>
    </xf>
    <xf numFmtId="171" fontId="10" fillId="0" borderId="7" xfId="9" applyNumberFormat="1" applyFont="1" applyFill="1" applyBorder="1" applyAlignment="1" applyProtection="1">
      <alignment horizontal="center" vertical="center"/>
    </xf>
    <xf numFmtId="165" fontId="10" fillId="0" borderId="7" xfId="7" applyNumberFormat="1" applyFont="1" applyBorder="1" applyAlignment="1">
      <alignment horizontal="left" vertical="center" wrapText="1"/>
    </xf>
    <xf numFmtId="2" fontId="14" fillId="2" borderId="38" xfId="2" applyNumberFormat="1" applyFont="1" applyFill="1" applyBorder="1" applyAlignment="1">
      <alignment horizontal="center" vertical="center"/>
    </xf>
    <xf numFmtId="2" fontId="15" fillId="0" borderId="19" xfId="2" applyNumberFormat="1" applyFont="1" applyBorder="1" applyAlignment="1">
      <alignment vertical="center" wrapText="1"/>
    </xf>
    <xf numFmtId="2" fontId="15" fillId="0" borderId="8" xfId="2" applyNumberFormat="1" applyFont="1" applyBorder="1" applyAlignment="1">
      <alignment vertical="center" wrapText="1"/>
    </xf>
    <xf numFmtId="20" fontId="7" fillId="0" borderId="0" xfId="0" applyFont="1" applyBorder="1" applyAlignment="1">
      <alignment vertical="center" wrapText="1"/>
    </xf>
    <xf numFmtId="20" fontId="7" fillId="0" borderId="23" xfId="0" applyFont="1" applyBorder="1" applyAlignment="1">
      <alignment vertical="center" wrapText="1"/>
    </xf>
    <xf numFmtId="20" fontId="7" fillId="0" borderId="8" xfId="0" applyFont="1" applyBorder="1" applyAlignment="1">
      <alignment vertical="center" wrapText="1"/>
    </xf>
    <xf numFmtId="165" fontId="10" fillId="0" borderId="6" xfId="7" applyNumberFormat="1" applyFont="1" applyBorder="1" applyAlignment="1">
      <alignment horizontal="justify" vertical="center"/>
    </xf>
    <xf numFmtId="0" fontId="10" fillId="0" borderId="7" xfId="2" applyNumberFormat="1" applyFont="1" applyBorder="1" applyAlignment="1">
      <alignment horizontal="left" vertical="top" wrapText="1"/>
    </xf>
    <xf numFmtId="2" fontId="14" fillId="0" borderId="23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vertical="center" wrapText="1"/>
    </xf>
    <xf numFmtId="1" fontId="10" fillId="0" borderId="35" xfId="7" applyNumberFormat="1" applyFont="1" applyBorder="1" applyAlignment="1">
      <alignment horizontal="center" vertical="center"/>
    </xf>
    <xf numFmtId="171" fontId="10" fillId="0" borderId="6" xfId="9" applyNumberFormat="1" applyFont="1" applyFill="1" applyBorder="1" applyAlignment="1" applyProtection="1">
      <alignment horizontal="center" vertical="center"/>
    </xf>
    <xf numFmtId="169" fontId="10" fillId="0" borderId="6" xfId="9" applyNumberFormat="1" applyFont="1" applyFill="1" applyBorder="1" applyAlignment="1" applyProtection="1">
      <alignment horizontal="center" vertical="center"/>
    </xf>
    <xf numFmtId="165" fontId="17" fillId="0" borderId="6" xfId="7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left" vertical="center" wrapText="1"/>
    </xf>
    <xf numFmtId="2" fontId="14" fillId="0" borderId="36" xfId="2" applyNumberFormat="1" applyFont="1" applyBorder="1" applyAlignment="1">
      <alignment horizontal="center" vertical="center"/>
    </xf>
    <xf numFmtId="0" fontId="17" fillId="0" borderId="24" xfId="7" applyNumberFormat="1" applyFont="1" applyBorder="1" applyAlignment="1">
      <alignment horizontal="center" vertical="center"/>
    </xf>
    <xf numFmtId="2" fontId="15" fillId="0" borderId="52" xfId="2" applyNumberFormat="1" applyFont="1" applyBorder="1" applyAlignment="1">
      <alignment vertical="center"/>
    </xf>
    <xf numFmtId="0" fontId="17" fillId="0" borderId="37" xfId="7" applyNumberFormat="1" applyFont="1" applyBorder="1" applyAlignment="1">
      <alignment horizontal="center" vertical="center"/>
    </xf>
    <xf numFmtId="169" fontId="17" fillId="0" borderId="6" xfId="9" applyNumberFormat="1" applyFont="1" applyFill="1" applyBorder="1" applyAlignment="1" applyProtection="1">
      <alignment horizontal="center" vertical="center"/>
    </xf>
    <xf numFmtId="170" fontId="7" fillId="0" borderId="25" xfId="18" applyNumberFormat="1" applyFont="1" applyFill="1" applyBorder="1" applyAlignment="1" applyProtection="1">
      <alignment horizontal="center" vertical="center"/>
    </xf>
    <xf numFmtId="170" fontId="7" fillId="0" borderId="1" xfId="18" applyNumberFormat="1" applyFont="1" applyFill="1" applyBorder="1" applyAlignment="1" applyProtection="1">
      <alignment horizontal="center" vertical="center"/>
    </xf>
    <xf numFmtId="2" fontId="14" fillId="2" borderId="39" xfId="2" applyNumberFormat="1" applyFont="1" applyFill="1" applyBorder="1" applyAlignment="1">
      <alignment horizontal="center" vertical="center"/>
    </xf>
    <xf numFmtId="0" fontId="1" fillId="0" borderId="43" xfId="2" applyNumberFormat="1" applyFont="1" applyBorder="1" applyAlignment="1">
      <alignment horizontal="center" vertical="center" wrapText="1"/>
    </xf>
    <xf numFmtId="164" fontId="17" fillId="0" borderId="43" xfId="2" applyNumberFormat="1" applyFont="1" applyBorder="1" applyAlignment="1">
      <alignment horizontal="center" vertical="center" wrapText="1"/>
    </xf>
    <xf numFmtId="2" fontId="7" fillId="0" borderId="43" xfId="2" applyNumberFormat="1" applyFont="1" applyBorder="1" applyAlignment="1">
      <alignment horizontal="center" vertical="center" wrapText="1"/>
    </xf>
    <xf numFmtId="2" fontId="7" fillId="0" borderId="44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justify" vertical="top"/>
    </xf>
    <xf numFmtId="169" fontId="8" fillId="0" borderId="6" xfId="9" applyNumberFormat="1" applyFont="1" applyFill="1" applyBorder="1" applyAlignment="1" applyProtection="1">
      <alignment horizontal="center" vertical="center"/>
    </xf>
    <xf numFmtId="165" fontId="8" fillId="0" borderId="16" xfId="7" quotePrefix="1" applyNumberFormat="1" applyFont="1" applyBorder="1" applyAlignment="1">
      <alignment horizontal="left" vertical="center" wrapText="1"/>
    </xf>
    <xf numFmtId="1" fontId="8" fillId="0" borderId="24" xfId="11" applyNumberFormat="1" applyFont="1" applyBorder="1" applyAlignment="1">
      <alignment horizontal="center" vertical="center"/>
    </xf>
    <xf numFmtId="20" fontId="8" fillId="0" borderId="26" xfId="11" applyFont="1" applyBorder="1" applyAlignment="1">
      <alignment horizontal="justify" vertical="center"/>
    </xf>
    <xf numFmtId="20" fontId="8" fillId="0" borderId="26" xfId="11" applyFont="1" applyBorder="1" applyAlignment="1">
      <alignment horizontal="left" vertical="center"/>
    </xf>
    <xf numFmtId="1" fontId="10" fillId="0" borderId="24" xfId="11" applyNumberFormat="1" applyFont="1" applyBorder="1" applyAlignment="1">
      <alignment horizontal="center" vertical="center"/>
    </xf>
    <xf numFmtId="20" fontId="10" fillId="0" borderId="26" xfId="11" applyFont="1" applyBorder="1" applyAlignment="1">
      <alignment horizontal="justify" vertical="center"/>
    </xf>
    <xf numFmtId="20" fontId="17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left" vertical="center" wrapText="1"/>
    </xf>
    <xf numFmtId="171" fontId="17" fillId="0" borderId="16" xfId="9" applyNumberFormat="1" applyFont="1" applyFill="1" applyBorder="1" applyAlignment="1" applyProtection="1">
      <alignment horizontal="center" vertical="center"/>
    </xf>
    <xf numFmtId="1" fontId="15" fillId="0" borderId="24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center" vertical="center"/>
    </xf>
    <xf numFmtId="1" fontId="8" fillId="0" borderId="37" xfId="11" applyNumberFormat="1" applyFont="1" applyBorder="1" applyAlignment="1">
      <alignment horizontal="center" vertical="center"/>
    </xf>
    <xf numFmtId="20" fontId="8" fillId="0" borderId="25" xfId="11" applyFont="1" applyBorder="1" applyAlignment="1">
      <alignment horizontal="justify" vertical="center"/>
    </xf>
    <xf numFmtId="20" fontId="8" fillId="0" borderId="25" xfId="11" applyFont="1" applyBorder="1" applyAlignment="1">
      <alignment horizontal="left" vertical="center"/>
    </xf>
    <xf numFmtId="170" fontId="19" fillId="2" borderId="26" xfId="12" applyNumberFormat="1" applyFont="1" applyFill="1" applyBorder="1" applyAlignment="1" applyProtection="1">
      <alignment horizontal="center" vertical="center"/>
    </xf>
    <xf numFmtId="2" fontId="15" fillId="0" borderId="55" xfId="2" applyNumberFormat="1" applyFont="1" applyBorder="1" applyAlignment="1">
      <alignment vertical="center"/>
    </xf>
    <xf numFmtId="2" fontId="15" fillId="0" borderId="56" xfId="2" applyNumberFormat="1" applyFont="1" applyBorder="1" applyAlignment="1">
      <alignment vertical="center"/>
    </xf>
    <xf numFmtId="2" fontId="15" fillId="0" borderId="57" xfId="2" applyNumberFormat="1" applyFont="1" applyBorder="1" applyAlignment="1">
      <alignment vertical="center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2" fontId="21" fillId="0" borderId="25" xfId="2" applyNumberFormat="1" applyFont="1" applyBorder="1" applyAlignment="1">
      <alignment horizontal="center" vertical="center"/>
    </xf>
    <xf numFmtId="0" fontId="1" fillId="0" borderId="25" xfId="2" applyNumberFormat="1" applyFont="1" applyBorder="1" applyAlignment="1">
      <alignment horizontal="center" vertical="center" wrapText="1"/>
    </xf>
    <xf numFmtId="164" fontId="25" fillId="0" borderId="25" xfId="0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/>
    </xf>
    <xf numFmtId="2" fontId="7" fillId="0" borderId="38" xfId="2" applyNumberFormat="1" applyFont="1" applyBorder="1" applyAlignment="1">
      <alignment horizontal="center" vertical="center"/>
    </xf>
    <xf numFmtId="1" fontId="10" fillId="0" borderId="37" xfId="11" applyNumberFormat="1" applyFont="1" applyBorder="1" applyAlignment="1">
      <alignment horizontal="center" vertical="center"/>
    </xf>
    <xf numFmtId="20" fontId="10" fillId="0" borderId="25" xfId="11" applyFont="1" applyBorder="1" applyAlignment="1">
      <alignment horizontal="justify" vertical="center"/>
    </xf>
    <xf numFmtId="20" fontId="17" fillId="0" borderId="25" xfId="11" applyFont="1" applyBorder="1" applyAlignment="1">
      <alignment horizontal="center" vertical="center"/>
    </xf>
    <xf numFmtId="20" fontId="10" fillId="0" borderId="25" xfId="11" applyFont="1" applyBorder="1" applyAlignment="1">
      <alignment horizontal="left" vertical="center" wrapText="1"/>
    </xf>
    <xf numFmtId="0" fontId="19" fillId="2" borderId="7" xfId="0" applyNumberFormat="1" applyFont="1" applyFill="1" applyBorder="1" applyAlignment="1">
      <alignment horizontal="center" vertical="top"/>
    </xf>
    <xf numFmtId="165" fontId="8" fillId="0" borderId="15" xfId="10" quotePrefix="1" applyNumberFormat="1" applyFont="1" applyBorder="1" applyAlignment="1">
      <alignment horizontal="left" vertical="top" wrapText="1"/>
    </xf>
    <xf numFmtId="2" fontId="14" fillId="0" borderId="54" xfId="2" applyNumberFormat="1" applyFont="1" applyBorder="1" applyAlignment="1">
      <alignment horizontal="center" vertical="center"/>
    </xf>
    <xf numFmtId="165" fontId="2" fillId="0" borderId="26" xfId="7" applyNumberFormat="1" applyFont="1" applyBorder="1" applyAlignment="1">
      <alignment horizontal="center" vertical="center"/>
    </xf>
    <xf numFmtId="0" fontId="20" fillId="0" borderId="3" xfId="0" quotePrefix="1" applyNumberFormat="1" applyFont="1" applyFill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justify" vertical="top"/>
    </xf>
    <xf numFmtId="1" fontId="15" fillId="0" borderId="26" xfId="2" applyNumberFormat="1" applyFont="1" applyBorder="1" applyAlignment="1">
      <alignment horizontal="center" vertical="center"/>
    </xf>
    <xf numFmtId="165" fontId="8" fillId="0" borderId="7" xfId="7" applyNumberFormat="1" applyFont="1" applyBorder="1" applyAlignment="1">
      <alignment horizontal="center" vertical="center"/>
    </xf>
    <xf numFmtId="1" fontId="1" fillId="0" borderId="26" xfId="2" applyNumberFormat="1" applyFont="1" applyBorder="1" applyAlignment="1">
      <alignment horizontal="center" vertical="center"/>
    </xf>
    <xf numFmtId="1" fontId="1" fillId="0" borderId="25" xfId="2" applyNumberFormat="1" applyFont="1" applyBorder="1" applyAlignment="1">
      <alignment horizontal="center" vertical="center"/>
    </xf>
    <xf numFmtId="2" fontId="14" fillId="3" borderId="38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 wrapText="1"/>
    </xf>
    <xf numFmtId="2" fontId="14" fillId="3" borderId="28" xfId="2" applyNumberFormat="1" applyFont="1" applyFill="1" applyBorder="1" applyAlignment="1">
      <alignment horizontal="center" vertical="center"/>
    </xf>
    <xf numFmtId="165" fontId="10" fillId="0" borderId="45" xfId="7" applyNumberFormat="1" applyFont="1" applyBorder="1" applyAlignment="1">
      <alignment horizontal="center" vertical="center"/>
    </xf>
    <xf numFmtId="0" fontId="1" fillId="0" borderId="58" xfId="2" applyNumberFormat="1" applyFont="1" applyBorder="1" applyAlignment="1">
      <alignment horizontal="center" vertical="center" wrapText="1"/>
    </xf>
    <xf numFmtId="164" fontId="17" fillId="0" borderId="58" xfId="2" applyNumberFormat="1" applyFont="1" applyBorder="1" applyAlignment="1">
      <alignment horizontal="right" vertical="center" wrapText="1"/>
    </xf>
    <xf numFmtId="2" fontId="7" fillId="0" borderId="58" xfId="2" applyNumberFormat="1" applyFont="1" applyBorder="1" applyAlignment="1">
      <alignment horizontal="right" vertical="center" wrapText="1"/>
    </xf>
    <xf numFmtId="2" fontId="7" fillId="0" borderId="58" xfId="2" applyNumberFormat="1" applyFont="1" applyBorder="1" applyAlignment="1">
      <alignment horizontal="center" vertical="center"/>
    </xf>
    <xf numFmtId="2" fontId="7" fillId="0" borderId="59" xfId="2" applyNumberFormat="1" applyFont="1" applyBorder="1" applyAlignment="1">
      <alignment horizontal="center" vertical="center"/>
    </xf>
    <xf numFmtId="0" fontId="16" fillId="0" borderId="15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5" fontId="19" fillId="0" borderId="15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left" vertical="center"/>
    </xf>
    <xf numFmtId="1" fontId="15" fillId="0" borderId="33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65" fontId="15" fillId="0" borderId="15" xfId="8" quotePrefix="1" applyNumberFormat="1" applyFont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center" vertical="center"/>
    </xf>
    <xf numFmtId="0" fontId="8" fillId="0" borderId="32" xfId="7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2" borderId="7" xfId="2" applyNumberFormat="1" applyFont="1" applyFill="1" applyBorder="1" applyAlignment="1">
      <alignment horizontal="left" vertical="top" wrapText="1"/>
    </xf>
    <xf numFmtId="169" fontId="19" fillId="0" borderId="15" xfId="9" applyNumberFormat="1" applyFont="1" applyFill="1" applyBorder="1" applyAlignment="1" applyProtection="1">
      <alignment horizontal="center" vertical="center"/>
    </xf>
    <xf numFmtId="169" fontId="19" fillId="0" borderId="7" xfId="9" applyNumberFormat="1" applyFont="1" applyFill="1" applyBorder="1" applyAlignment="1" applyProtection="1">
      <alignment horizontal="center" vertical="center"/>
    </xf>
    <xf numFmtId="169" fontId="19" fillId="0" borderId="1" xfId="9" applyNumberFormat="1" applyFont="1" applyFill="1" applyBorder="1" applyAlignment="1" applyProtection="1">
      <alignment horizontal="center" vertical="center"/>
    </xf>
    <xf numFmtId="164" fontId="17" fillId="0" borderId="6" xfId="2" applyNumberFormat="1" applyFont="1" applyBorder="1" applyAlignment="1">
      <alignment horizontal="justify" vertical="top"/>
    </xf>
    <xf numFmtId="169" fontId="19" fillId="0" borderId="16" xfId="9" applyNumberFormat="1" applyFont="1" applyFill="1" applyBorder="1" applyAlignment="1" applyProtection="1">
      <alignment horizontal="center" vertical="center"/>
    </xf>
    <xf numFmtId="169" fontId="19" fillId="0" borderId="6" xfId="9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9" fontId="17" fillId="0" borderId="15" xfId="2" applyNumberFormat="1" applyFont="1" applyBorder="1" applyAlignment="1">
      <alignment horizontal="center" vertical="center"/>
    </xf>
    <xf numFmtId="165" fontId="10" fillId="0" borderId="60" xfId="7" applyNumberFormat="1" applyFont="1" applyBorder="1" applyAlignment="1">
      <alignment horizontal="center" vertical="center"/>
    </xf>
    <xf numFmtId="169" fontId="17" fillId="0" borderId="61" xfId="0" applyNumberFormat="1" applyFont="1" applyBorder="1" applyAlignment="1">
      <alignment horizontal="center" vertical="center"/>
    </xf>
    <xf numFmtId="165" fontId="17" fillId="0" borderId="61" xfId="7" applyNumberFormat="1" applyFont="1" applyBorder="1" applyAlignment="1">
      <alignment horizontal="center" vertical="center"/>
    </xf>
    <xf numFmtId="165" fontId="10" fillId="0" borderId="62" xfId="7" applyNumberFormat="1" applyFont="1" applyBorder="1" applyAlignment="1">
      <alignment horizontal="left" vertical="center" wrapText="1"/>
    </xf>
    <xf numFmtId="171" fontId="10" fillId="0" borderId="61" xfId="9" applyNumberFormat="1" applyFont="1" applyFill="1" applyBorder="1" applyAlignment="1" applyProtection="1">
      <alignment horizontal="center" vertical="center"/>
    </xf>
    <xf numFmtId="171" fontId="10" fillId="0" borderId="62" xfId="9" applyNumberFormat="1" applyFont="1" applyFill="1" applyBorder="1" applyAlignment="1" applyProtection="1">
      <alignment horizontal="center" vertical="center"/>
    </xf>
    <xf numFmtId="165" fontId="17" fillId="0" borderId="12" xfId="7" applyNumberFormat="1" applyFont="1" applyBorder="1" applyAlignment="1">
      <alignment horizontal="left" vertical="center"/>
    </xf>
    <xf numFmtId="2" fontId="7" fillId="0" borderId="63" xfId="2" applyNumberFormat="1" applyFont="1" applyBorder="1" applyAlignment="1">
      <alignment horizontal="center" vertical="center"/>
    </xf>
    <xf numFmtId="0" fontId="1" fillId="0" borderId="64" xfId="2" applyNumberFormat="1" applyFont="1" applyBorder="1" applyAlignment="1">
      <alignment horizontal="center" vertical="center" wrapText="1"/>
    </xf>
    <xf numFmtId="164" fontId="17" fillId="0" borderId="63" xfId="2" applyNumberFormat="1" applyFont="1" applyBorder="1" applyAlignment="1">
      <alignment horizontal="right" vertical="center" wrapText="1"/>
    </xf>
    <xf numFmtId="2" fontId="7" fillId="0" borderId="63" xfId="2" applyNumberFormat="1" applyFont="1" applyBorder="1" applyAlignment="1">
      <alignment horizontal="right" vertical="center" wrapText="1"/>
    </xf>
    <xf numFmtId="164" fontId="14" fillId="0" borderId="25" xfId="2" applyNumberFormat="1" applyFont="1" applyBorder="1" applyAlignment="1" applyProtection="1">
      <alignment horizontal="center" vertical="center"/>
    </xf>
    <xf numFmtId="164" fontId="14" fillId="0" borderId="25" xfId="2" applyNumberFormat="1" applyFont="1" applyBorder="1" applyAlignment="1" applyProtection="1">
      <alignment horizontal="left" vertical="center" wrapText="1"/>
    </xf>
    <xf numFmtId="2" fontId="14" fillId="2" borderId="13" xfId="2" applyNumberFormat="1" applyFont="1" applyFill="1" applyBorder="1" applyAlignment="1">
      <alignment horizontal="center" vertical="center"/>
    </xf>
    <xf numFmtId="164" fontId="2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 wrapText="1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applyNumberFormat="1" applyFont="1" applyProtection="1"/>
    <xf numFmtId="164" fontId="1" fillId="0" borderId="0" xfId="2" applyNumberFormat="1" applyFont="1" applyProtection="1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0" xfId="2" applyNumberFormat="1" applyFont="1" applyBorder="1" applyAlignment="1" applyProtection="1">
      <alignment horizontal="center" vertical="center"/>
    </xf>
    <xf numFmtId="164" fontId="8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 vertical="center"/>
    </xf>
    <xf numFmtId="164" fontId="4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/>
    </xf>
    <xf numFmtId="164" fontId="1" fillId="0" borderId="0" xfId="2" applyNumberFormat="1" applyFont="1" applyBorder="1" applyAlignment="1" applyProtection="1">
      <alignment horizontal="center" vertical="center"/>
    </xf>
    <xf numFmtId="164" fontId="1" fillId="0" borderId="0" xfId="2" applyNumberFormat="1" applyFont="1" applyBorder="1" applyAlignment="1" applyProtection="1">
      <alignment horizontal="left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164" fontId="29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/>
    </xf>
    <xf numFmtId="164" fontId="14" fillId="0" borderId="6" xfId="2" applyNumberFormat="1" applyFont="1" applyBorder="1" applyAlignment="1" applyProtection="1">
      <alignment horizontal="left" vertical="center"/>
    </xf>
    <xf numFmtId="164" fontId="14" fillId="0" borderId="6" xfId="2" applyNumberFormat="1" applyFont="1" applyBorder="1" applyAlignment="1" applyProtection="1">
      <alignment horizontal="center" vertical="center"/>
    </xf>
    <xf numFmtId="164" fontId="14" fillId="0" borderId="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 vertical="center"/>
    </xf>
    <xf numFmtId="164" fontId="14" fillId="0" borderId="2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/>
    </xf>
    <xf numFmtId="164" fontId="14" fillId="0" borderId="26" xfId="2" applyNumberFormat="1" applyFont="1" applyBorder="1" applyAlignment="1" applyProtection="1">
      <alignment horizontal="left" vertical="center" wrapText="1"/>
    </xf>
    <xf numFmtId="2" fontId="15" fillId="0" borderId="2" xfId="2" applyNumberFormat="1" applyFont="1" applyBorder="1" applyAlignment="1">
      <alignment horizontal="right"/>
    </xf>
    <xf numFmtId="170" fontId="9" fillId="0" borderId="4" xfId="9" applyNumberFormat="1" applyFont="1" applyFill="1" applyBorder="1" applyAlignment="1" applyProtection="1">
      <alignment horizontal="center" vertical="center"/>
    </xf>
    <xf numFmtId="164" fontId="15" fillId="0" borderId="0" xfId="2" applyNumberFormat="1" applyFont="1" applyBorder="1" applyAlignment="1">
      <alignment vertical="center"/>
    </xf>
    <xf numFmtId="164" fontId="2" fillId="0" borderId="0" xfId="2" applyNumberFormat="1" applyFont="1" applyBorder="1"/>
    <xf numFmtId="164" fontId="17" fillId="0" borderId="0" xfId="2" applyNumberFormat="1" applyFont="1" applyBorder="1" applyAlignment="1" applyProtection="1">
      <alignment horizontal="left"/>
    </xf>
    <xf numFmtId="165" fontId="19" fillId="0" borderId="5" xfId="10" quotePrefix="1" applyNumberFormat="1" applyFont="1" applyBorder="1" applyAlignment="1">
      <alignment horizontal="left" vertical="center" wrapText="1"/>
    </xf>
    <xf numFmtId="0" fontId="30" fillId="0" borderId="1" xfId="10" applyNumberFormat="1" applyFont="1" applyBorder="1" applyAlignment="1">
      <alignment horizontal="justify" vertical="center"/>
    </xf>
    <xf numFmtId="164" fontId="1" fillId="4" borderId="0" xfId="2" applyNumberFormat="1" applyFont="1" applyFill="1" applyBorder="1" applyAlignment="1">
      <alignment horizontal="left" vertical="center"/>
    </xf>
    <xf numFmtId="164" fontId="1" fillId="4" borderId="0" xfId="2" applyNumberFormat="1" applyFont="1" applyFill="1" applyBorder="1" applyAlignment="1">
      <alignment horizontal="center" vertical="center"/>
    </xf>
    <xf numFmtId="164" fontId="1" fillId="4" borderId="0" xfId="2" applyNumberFormat="1" applyFont="1" applyFill="1" applyBorder="1"/>
    <xf numFmtId="164" fontId="1" fillId="4" borderId="0" xfId="2" applyNumberFormat="1" applyFont="1" applyFill="1" applyBorder="1" applyAlignment="1">
      <alignment horizontal="center"/>
    </xf>
    <xf numFmtId="1" fontId="14" fillId="0" borderId="1" xfId="2" applyNumberFormat="1" applyFont="1" applyBorder="1" applyAlignment="1" applyProtection="1">
      <alignment horizontal="center" vertical="center" wrapText="1"/>
    </xf>
    <xf numFmtId="169" fontId="15" fillId="0" borderId="0" xfId="2" applyNumberFormat="1" applyFont="1" applyBorder="1" applyAlignment="1">
      <alignment horizontal="center" vertical="center"/>
    </xf>
    <xf numFmtId="169" fontId="15" fillId="0" borderId="0" xfId="2" applyNumberFormat="1" applyFont="1" applyBorder="1" applyAlignment="1">
      <alignment horizontal="left" vertical="center" wrapText="1"/>
    </xf>
    <xf numFmtId="0" fontId="17" fillId="0" borderId="32" xfId="7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left" vertical="center" wrapText="1"/>
    </xf>
    <xf numFmtId="165" fontId="19" fillId="0" borderId="15" xfId="7" applyNumberFormat="1" applyFont="1" applyBorder="1" applyAlignment="1">
      <alignment horizontal="left" vertical="center"/>
    </xf>
    <xf numFmtId="0" fontId="8" fillId="0" borderId="32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164" fontId="10" fillId="0" borderId="15" xfId="2" applyNumberFormat="1" applyFont="1" applyBorder="1" applyAlignment="1">
      <alignment horizontal="center" vertical="center" wrapText="1"/>
    </xf>
    <xf numFmtId="172" fontId="17" fillId="0" borderId="15" xfId="0" applyNumberFormat="1" applyFont="1" applyBorder="1" applyAlignment="1">
      <alignment horizontal="center" vertical="center"/>
    </xf>
    <xf numFmtId="165" fontId="15" fillId="0" borderId="12" xfId="8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70" fontId="7" fillId="0" borderId="5" xfId="9" applyNumberFormat="1" applyFont="1" applyFill="1" applyBorder="1" applyAlignment="1" applyProtection="1">
      <alignment horizontal="center" vertical="center"/>
    </xf>
    <xf numFmtId="169" fontId="17" fillId="0" borderId="52" xfId="0" applyNumberFormat="1" applyFont="1" applyBorder="1" applyAlignment="1">
      <alignment horizontal="center" vertical="center"/>
    </xf>
    <xf numFmtId="164" fontId="17" fillId="0" borderId="46" xfId="2" applyNumberFormat="1" applyFont="1" applyBorder="1" applyAlignment="1">
      <alignment horizontal="justify" vertical="top"/>
    </xf>
    <xf numFmtId="169" fontId="17" fillId="0" borderId="48" xfId="9" applyNumberFormat="1" applyFont="1" applyFill="1" applyBorder="1" applyAlignment="1" applyProtection="1">
      <alignment horizontal="center" vertical="center"/>
    </xf>
    <xf numFmtId="2" fontId="21" fillId="0" borderId="58" xfId="2" applyNumberFormat="1" applyFont="1" applyBorder="1" applyAlignment="1">
      <alignment horizontal="center" vertical="center"/>
    </xf>
    <xf numFmtId="164" fontId="17" fillId="0" borderId="58" xfId="2" applyNumberFormat="1" applyFont="1" applyBorder="1" applyAlignment="1">
      <alignment horizontal="center" vertical="center" wrapText="1"/>
    </xf>
    <xf numFmtId="2" fontId="7" fillId="0" borderId="58" xfId="2" applyNumberFormat="1" applyFont="1" applyBorder="1" applyAlignment="1">
      <alignment horizontal="center" vertical="center" wrapText="1"/>
    </xf>
    <xf numFmtId="2" fontId="14" fillId="0" borderId="58" xfId="2" applyNumberFormat="1" applyFont="1" applyBorder="1" applyAlignment="1">
      <alignment horizontal="center" vertical="center"/>
    </xf>
    <xf numFmtId="0" fontId="15" fillId="0" borderId="58" xfId="2" applyNumberFormat="1" applyFont="1" applyBorder="1" applyAlignment="1">
      <alignment horizontal="center" vertical="center" wrapText="1"/>
    </xf>
    <xf numFmtId="165" fontId="19" fillId="0" borderId="0" xfId="5" applyNumberFormat="1" applyFont="1" applyBorder="1" applyAlignment="1">
      <alignment horizontal="center" vertical="center"/>
    </xf>
    <xf numFmtId="169" fontId="17" fillId="0" borderId="46" xfId="9" applyNumberFormat="1" applyFont="1" applyFill="1" applyBorder="1" applyAlignment="1" applyProtection="1">
      <alignment horizontal="center" vertical="center"/>
    </xf>
    <xf numFmtId="165" fontId="17" fillId="0" borderId="6" xfId="10" quotePrefix="1" applyNumberFormat="1" applyFont="1" applyBorder="1" applyAlignment="1">
      <alignment horizontal="left" vertical="center" wrapText="1"/>
    </xf>
    <xf numFmtId="165" fontId="19" fillId="0" borderId="1" xfId="5" applyNumberFormat="1" applyFont="1" applyBorder="1" applyAlignment="1">
      <alignment horizontal="center" vertical="center"/>
    </xf>
    <xf numFmtId="165" fontId="19" fillId="0" borderId="1" xfId="10" quotePrefix="1" applyNumberFormat="1" applyFont="1" applyBorder="1" applyAlignment="1">
      <alignment horizontal="left" vertical="top" wrapText="1"/>
    </xf>
    <xf numFmtId="2" fontId="15" fillId="0" borderId="1" xfId="2" applyNumberFormat="1" applyFont="1" applyBorder="1" applyAlignment="1">
      <alignment vertical="center"/>
    </xf>
    <xf numFmtId="170" fontId="7" fillId="0" borderId="1" xfId="9" applyNumberFormat="1" applyFont="1" applyFill="1" applyBorder="1" applyAlignment="1" applyProtection="1">
      <alignment horizontal="center" vertical="center"/>
    </xf>
    <xf numFmtId="170" fontId="7" fillId="0" borderId="3" xfId="9" applyNumberFormat="1" applyFont="1" applyFill="1" applyBorder="1" applyAlignment="1" applyProtection="1">
      <alignment horizontal="center" vertical="center"/>
    </xf>
    <xf numFmtId="165" fontId="8" fillId="0" borderId="3" xfId="10" quotePrefix="1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vertical="center"/>
    </xf>
    <xf numFmtId="165" fontId="17" fillId="0" borderId="1" xfId="7" applyNumberFormat="1" applyFont="1" applyBorder="1" applyAlignment="1">
      <alignment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0" fontId="17" fillId="0" borderId="14" xfId="7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7" fillId="0" borderId="1" xfId="7" applyNumberFormat="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5" fontId="19" fillId="0" borderId="5" xfId="20" quotePrefix="1" applyFont="1" applyBorder="1" applyAlignment="1">
      <alignment horizontal="left" vertical="top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52" xfId="2" applyNumberFormat="1" applyFont="1" applyBorder="1" applyAlignment="1">
      <alignment horizontal="center" vertical="center" wrapText="1"/>
    </xf>
    <xf numFmtId="169" fontId="17" fillId="0" borderId="15" xfId="0" applyNumberFormat="1" applyFont="1" applyBorder="1" applyAlignment="1">
      <alignment horizontal="left" vertical="center" wrapText="1"/>
    </xf>
    <xf numFmtId="169" fontId="17" fillId="0" borderId="1" xfId="0" applyNumberFormat="1" applyFont="1" applyBorder="1" applyAlignment="1">
      <alignment horizontal="left" vertical="center" wrapText="1"/>
    </xf>
    <xf numFmtId="165" fontId="19" fillId="0" borderId="65" xfId="20" quotePrefix="1" applyFont="1" applyBorder="1" applyAlignment="1">
      <alignment horizontal="left" vertical="top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horizontal="center" vertical="center"/>
    </xf>
    <xf numFmtId="2" fontId="2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 vertical="top" wrapText="1"/>
    </xf>
    <xf numFmtId="164" fontId="1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center"/>
    </xf>
    <xf numFmtId="165" fontId="19" fillId="0" borderId="1" xfId="20" quotePrefix="1" applyFont="1" applyBorder="1" applyAlignment="1">
      <alignment horizontal="left" vertical="top" wrapText="1"/>
    </xf>
    <xf numFmtId="1" fontId="15" fillId="0" borderId="37" xfId="2" applyNumberFormat="1" applyFont="1" applyBorder="1" applyAlignment="1">
      <alignment horizontal="center" vertical="center"/>
    </xf>
    <xf numFmtId="0" fontId="17" fillId="0" borderId="25" xfId="6" applyFont="1" applyFill="1" applyBorder="1" applyAlignment="1">
      <alignment horizontal="center" vertical="center" wrapText="1"/>
    </xf>
    <xf numFmtId="169" fontId="17" fillId="0" borderId="25" xfId="0" applyNumberFormat="1" applyFont="1" applyBorder="1" applyAlignment="1">
      <alignment horizontal="center" vertical="center"/>
    </xf>
    <xf numFmtId="2" fontId="14" fillId="0" borderId="25" xfId="2" applyNumberFormat="1" applyFont="1" applyBorder="1" applyAlignment="1">
      <alignment horizontal="center" vertical="center"/>
    </xf>
    <xf numFmtId="1" fontId="10" fillId="0" borderId="1" xfId="7" applyNumberFormat="1" applyFont="1" applyBorder="1" applyAlignment="1">
      <alignment horizontal="center" vertical="center"/>
    </xf>
    <xf numFmtId="165" fontId="10" fillId="0" borderId="1" xfId="7" applyNumberFormat="1" applyFont="1" applyBorder="1" applyAlignment="1">
      <alignment horizontal="justify" vertical="center"/>
    </xf>
    <xf numFmtId="171" fontId="10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horizontal="left" vertical="center" wrapText="1"/>
    </xf>
    <xf numFmtId="0" fontId="1" fillId="0" borderId="4" xfId="2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center" vertical="center"/>
    </xf>
    <xf numFmtId="0" fontId="17" fillId="0" borderId="1" xfId="7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left" vertical="center"/>
    </xf>
    <xf numFmtId="0" fontId="17" fillId="0" borderId="1" xfId="2" applyNumberFormat="1" applyFont="1" applyBorder="1" applyAlignment="1">
      <alignment horizontal="left" vertical="center" wrapText="1"/>
    </xf>
    <xf numFmtId="20" fontId="7" fillId="0" borderId="1" xfId="0" applyFont="1" applyBorder="1" applyAlignment="1">
      <alignment vertical="center"/>
    </xf>
    <xf numFmtId="2" fontId="21" fillId="0" borderId="9" xfId="2" applyNumberFormat="1" applyFont="1" applyBorder="1" applyAlignment="1">
      <alignment vertical="center"/>
    </xf>
    <xf numFmtId="2" fontId="21" fillId="0" borderId="10" xfId="2" applyNumberFormat="1" applyFont="1" applyBorder="1" applyAlignment="1">
      <alignment vertical="center"/>
    </xf>
    <xf numFmtId="2" fontId="21" fillId="0" borderId="27" xfId="2" applyNumberFormat="1" applyFont="1" applyBorder="1" applyAlignment="1">
      <alignment vertical="center"/>
    </xf>
    <xf numFmtId="2" fontId="14" fillId="0" borderId="15" xfId="2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left" vertical="center"/>
    </xf>
    <xf numFmtId="2" fontId="21" fillId="0" borderId="6" xfId="2" applyNumberFormat="1" applyFont="1" applyBorder="1" applyAlignment="1">
      <alignment horizontal="center" vertical="center"/>
    </xf>
    <xf numFmtId="0" fontId="1" fillId="0" borderId="59" xfId="2" applyNumberFormat="1" applyFont="1" applyBorder="1" applyAlignment="1">
      <alignment horizontal="center" vertical="center" wrapText="1"/>
    </xf>
    <xf numFmtId="164" fontId="17" fillId="0" borderId="59" xfId="2" applyNumberFormat="1" applyFont="1" applyBorder="1" applyAlignment="1">
      <alignment horizontal="center" vertical="center" wrapText="1"/>
    </xf>
    <xf numFmtId="2" fontId="7" fillId="0" borderId="59" xfId="2" applyNumberFormat="1" applyFont="1" applyBorder="1" applyAlignment="1">
      <alignment horizontal="center" vertical="center" wrapText="1"/>
    </xf>
    <xf numFmtId="2" fontId="7" fillId="0" borderId="6" xfId="2" applyNumberFormat="1" applyFont="1" applyBorder="1" applyAlignment="1">
      <alignment horizontal="center" vertical="center"/>
    </xf>
    <xf numFmtId="1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justify" vertical="center"/>
    </xf>
    <xf numFmtId="171" fontId="8" fillId="0" borderId="1" xfId="9" applyNumberFormat="1" applyFont="1" applyFill="1" applyBorder="1" applyAlignment="1" applyProtection="1">
      <alignment horizontal="center" vertical="center"/>
    </xf>
    <xf numFmtId="165" fontId="8" fillId="0" borderId="1" xfId="7" applyNumberFormat="1" applyFont="1" applyBorder="1" applyAlignment="1">
      <alignment horizontal="left" vertical="center"/>
    </xf>
    <xf numFmtId="2" fontId="14" fillId="2" borderId="1" xfId="2" applyNumberFormat="1" applyFont="1" applyFill="1" applyBorder="1" applyAlignment="1">
      <alignment horizontal="center" vertical="center"/>
    </xf>
    <xf numFmtId="165" fontId="19" fillId="0" borderId="5" xfId="20" quotePrefix="1" applyFont="1" applyBorder="1" applyAlignment="1">
      <alignment horizontal="left" vertical="center" wrapText="1"/>
    </xf>
    <xf numFmtId="171" fontId="8" fillId="0" borderId="6" xfId="9" applyNumberFormat="1" applyFont="1" applyFill="1" applyBorder="1" applyAlignment="1" applyProtection="1">
      <alignment horizontal="center" vertical="center"/>
    </xf>
    <xf numFmtId="164" fontId="10" fillId="0" borderId="26" xfId="2" applyNumberFormat="1" applyFont="1" applyBorder="1" applyAlignment="1">
      <alignment horizontal="justify" vertical="top"/>
    </xf>
    <xf numFmtId="169" fontId="14" fillId="0" borderId="26" xfId="2" applyNumberFormat="1" applyFont="1" applyBorder="1" applyAlignment="1">
      <alignment horizontal="center" vertical="center"/>
    </xf>
    <xf numFmtId="169" fontId="10" fillId="0" borderId="26" xfId="0" applyNumberFormat="1" applyFont="1" applyBorder="1" applyAlignment="1">
      <alignment horizontal="center" vertical="center"/>
    </xf>
    <xf numFmtId="165" fontId="19" fillId="0" borderId="5" xfId="20" applyFont="1" applyBorder="1" applyAlignment="1">
      <alignment horizontal="left" vertical="top" wrapText="1"/>
    </xf>
    <xf numFmtId="1" fontId="10" fillId="0" borderId="1" xfId="11" applyNumberFormat="1" applyFont="1" applyBorder="1" applyAlignment="1">
      <alignment horizontal="center" vertical="center"/>
    </xf>
    <xf numFmtId="20" fontId="10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justify" vertical="center"/>
    </xf>
    <xf numFmtId="20" fontId="17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left" vertical="center" wrapText="1"/>
    </xf>
    <xf numFmtId="2" fontId="21" fillId="0" borderId="1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171" fontId="8" fillId="0" borderId="7" xfId="9" applyNumberFormat="1" applyFont="1" applyFill="1" applyBorder="1" applyAlignment="1" applyProtection="1">
      <alignment horizontal="center" vertical="center"/>
    </xf>
    <xf numFmtId="165" fontId="8" fillId="0" borderId="7" xfId="7" applyNumberFormat="1" applyFont="1" applyBorder="1" applyAlignment="1">
      <alignment horizontal="left" vertical="center"/>
    </xf>
    <xf numFmtId="0" fontId="30" fillId="0" borderId="1" xfId="20" applyNumberFormat="1" applyFont="1" applyBorder="1" applyAlignment="1">
      <alignment horizontal="justify" vertical="center"/>
    </xf>
    <xf numFmtId="164" fontId="17" fillId="0" borderId="15" xfId="2" quotePrefix="1" applyNumberFormat="1" applyFont="1" applyBorder="1" applyAlignment="1">
      <alignment horizontal="left" vertical="center"/>
    </xf>
    <xf numFmtId="164" fontId="17" fillId="0" borderId="15" xfId="2" quotePrefix="1" applyNumberFormat="1" applyFont="1" applyBorder="1" applyAlignment="1">
      <alignment horizontal="center" vertical="center"/>
    </xf>
    <xf numFmtId="164" fontId="17" fillId="0" borderId="15" xfId="2" quotePrefix="1" applyNumberFormat="1" applyFont="1" applyBorder="1" applyAlignment="1">
      <alignment horizontal="left" vertical="top"/>
    </xf>
    <xf numFmtId="169" fontId="17" fillId="0" borderId="15" xfId="2" applyNumberFormat="1" applyFont="1" applyBorder="1" applyAlignment="1">
      <alignment horizontal="left" vertical="center" wrapText="1"/>
    </xf>
    <xf numFmtId="169" fontId="17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65" fontId="17" fillId="0" borderId="1" xfId="20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49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26" xfId="2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7" fillId="0" borderId="7" xfId="2" applyNumberFormat="1" applyFont="1" applyBorder="1" applyAlignment="1">
      <alignment horizontal="left" vertical="center"/>
    </xf>
    <xf numFmtId="1" fontId="15" fillId="0" borderId="49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1" fontId="15" fillId="0" borderId="52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165" fontId="7" fillId="0" borderId="1" xfId="19" applyNumberFormat="1" applyFont="1" applyBorder="1" applyAlignment="1">
      <alignment horizontal="center" vertical="center"/>
    </xf>
    <xf numFmtId="1" fontId="10" fillId="0" borderId="1" xfId="7" applyNumberFormat="1" applyFont="1" applyBorder="1" applyAlignment="1">
      <alignment horizontal="center" vertical="center"/>
    </xf>
    <xf numFmtId="165" fontId="10" fillId="0" borderId="1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4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6" applyFont="1" applyFill="1" applyBorder="1" applyAlignment="1">
      <alignment horizontal="center" vertical="center" wrapText="1"/>
    </xf>
    <xf numFmtId="20" fontId="7" fillId="0" borderId="7" xfId="0" applyFont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right"/>
    </xf>
    <xf numFmtId="1" fontId="15" fillId="2" borderId="53" xfId="2" applyNumberFormat="1" applyFont="1" applyFill="1" applyBorder="1" applyAlignment="1">
      <alignment horizontal="center" vertical="center"/>
    </xf>
    <xf numFmtId="0" fontId="17" fillId="0" borderId="6" xfId="2" quotePrefix="1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165" fontId="17" fillId="0" borderId="7" xfId="7" applyNumberFormat="1" applyFont="1" applyBorder="1" applyAlignment="1">
      <alignment horizontal="left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0" fontId="17" fillId="0" borderId="35" xfId="7" applyNumberFormat="1" applyFont="1" applyBorder="1" applyAlignment="1">
      <alignment horizontal="center" vertical="center"/>
    </xf>
    <xf numFmtId="20" fontId="7" fillId="0" borderId="10" xfId="0" applyFont="1" applyBorder="1" applyAlignment="1">
      <alignment vertical="center"/>
    </xf>
    <xf numFmtId="20" fontId="7" fillId="0" borderId="27" xfId="0" applyFont="1" applyBorder="1" applyAlignment="1">
      <alignment vertical="center"/>
    </xf>
    <xf numFmtId="165" fontId="17" fillId="0" borderId="0" xfId="7" applyNumberFormat="1" applyFont="1" applyBorder="1"/>
    <xf numFmtId="170" fontId="7" fillId="0" borderId="68" xfId="9" applyNumberFormat="1" applyFont="1" applyFill="1" applyBorder="1" applyAlignment="1" applyProtection="1">
      <alignment horizontal="center" vertical="center"/>
    </xf>
    <xf numFmtId="170" fontId="7" fillId="0" borderId="69" xfId="9" applyNumberFormat="1" applyFont="1" applyFill="1" applyBorder="1" applyAlignment="1" applyProtection="1">
      <alignment horizontal="center" vertical="center"/>
    </xf>
    <xf numFmtId="2" fontId="9" fillId="0" borderId="66" xfId="2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33" xfId="7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164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0" fillId="0" borderId="26" xfId="7" applyNumberFormat="1" applyFont="1" applyBorder="1" applyAlignment="1">
      <alignment horizontal="center" vertical="center"/>
    </xf>
    <xf numFmtId="170" fontId="7" fillId="0" borderId="26" xfId="18" applyNumberFormat="1" applyFont="1" applyFill="1" applyBorder="1" applyAlignment="1" applyProtection="1">
      <alignment horizontal="center" vertical="center"/>
    </xf>
    <xf numFmtId="170" fontId="7" fillId="0" borderId="17" xfId="9" applyNumberFormat="1" applyFont="1" applyFill="1" applyBorder="1" applyAlignment="1" applyProtection="1">
      <alignment horizontal="center" vertical="center"/>
    </xf>
    <xf numFmtId="165" fontId="19" fillId="0" borderId="18" xfId="5" applyNumberFormat="1" applyFont="1" applyBorder="1" applyAlignment="1">
      <alignment horizontal="center" vertical="center"/>
    </xf>
    <xf numFmtId="165" fontId="19" fillId="0" borderId="18" xfId="20" quotePrefix="1" applyFont="1" applyBorder="1" applyAlignment="1">
      <alignment horizontal="left" vertical="top" wrapText="1"/>
    </xf>
    <xf numFmtId="170" fontId="7" fillId="0" borderId="70" xfId="9" applyNumberFormat="1" applyFont="1" applyFill="1" applyBorder="1" applyAlignment="1" applyProtection="1">
      <alignment horizontal="center" vertical="center"/>
    </xf>
    <xf numFmtId="165" fontId="19" fillId="0" borderId="71" xfId="5" applyNumberFormat="1" applyFont="1" applyBorder="1" applyAlignment="1">
      <alignment horizontal="center" vertical="center"/>
    </xf>
    <xf numFmtId="165" fontId="19" fillId="0" borderId="71" xfId="20" quotePrefix="1" applyFont="1" applyBorder="1" applyAlignment="1">
      <alignment horizontal="left" vertical="top" wrapText="1"/>
    </xf>
    <xf numFmtId="2" fontId="14" fillId="0" borderId="72" xfId="2" applyNumberFormat="1" applyFont="1" applyBorder="1" applyAlignment="1">
      <alignment horizontal="center" vertical="center"/>
    </xf>
    <xf numFmtId="2" fontId="9" fillId="0" borderId="44" xfId="2" applyNumberFormat="1" applyFont="1" applyBorder="1" applyAlignment="1">
      <alignment horizontal="center" vertical="center"/>
    </xf>
    <xf numFmtId="2" fontId="9" fillId="0" borderId="67" xfId="2" applyNumberFormat="1" applyFont="1" applyBorder="1" applyAlignment="1">
      <alignment horizontal="center" vertical="center"/>
    </xf>
    <xf numFmtId="2" fontId="21" fillId="0" borderId="4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vertical="center"/>
    </xf>
    <xf numFmtId="2" fontId="9" fillId="0" borderId="28" xfId="2" applyNumberFormat="1" applyFont="1" applyBorder="1" applyAlignment="1">
      <alignment horizontal="center" vertical="center"/>
    </xf>
    <xf numFmtId="169" fontId="19" fillId="0" borderId="3" xfId="9" applyNumberFormat="1" applyFont="1" applyFill="1" applyBorder="1" applyAlignment="1" applyProtection="1">
      <alignment horizontal="center" vertical="center"/>
    </xf>
    <xf numFmtId="164" fontId="3" fillId="0" borderId="1" xfId="2" applyNumberFormat="1" applyFont="1" applyBorder="1" applyAlignment="1">
      <alignment horizontal="justify" vertical="top"/>
    </xf>
    <xf numFmtId="0" fontId="17" fillId="3" borderId="15" xfId="2" applyNumberFormat="1" applyFont="1" applyFill="1" applyBorder="1" applyAlignment="1">
      <alignment horizontal="left" vertical="top" wrapText="1"/>
    </xf>
    <xf numFmtId="0" fontId="17" fillId="3" borderId="1" xfId="2" applyNumberFormat="1" applyFont="1" applyFill="1" applyBorder="1" applyAlignment="1">
      <alignment horizontal="left" vertical="top" wrapText="1"/>
    </xf>
    <xf numFmtId="1" fontId="15" fillId="0" borderId="73" xfId="2" applyNumberFormat="1" applyFont="1" applyBorder="1" applyAlignment="1">
      <alignment horizontal="center" vertical="center"/>
    </xf>
    <xf numFmtId="165" fontId="10" fillId="0" borderId="12" xfId="7" applyNumberFormat="1" applyFont="1" applyBorder="1" applyAlignment="1">
      <alignment horizontal="justify" vertical="center"/>
    </xf>
    <xf numFmtId="165" fontId="10" fillId="0" borderId="12" xfId="7" applyNumberFormat="1" applyFont="1" applyBorder="1" applyAlignment="1">
      <alignment horizontal="center" vertical="center"/>
    </xf>
    <xf numFmtId="20" fontId="19" fillId="0" borderId="74" xfId="11" applyFont="1" applyBorder="1" applyAlignment="1">
      <alignment horizontal="center" vertical="center"/>
    </xf>
    <xf numFmtId="20" fontId="19" fillId="0" borderId="58" xfId="11" applyFont="1" applyBorder="1" applyAlignment="1">
      <alignment horizontal="center" vertical="center"/>
    </xf>
    <xf numFmtId="165" fontId="7" fillId="0" borderId="4" xfId="19" applyNumberFormat="1" applyFont="1" applyBorder="1" applyAlignment="1">
      <alignment horizontal="center" vertical="center"/>
    </xf>
    <xf numFmtId="0" fontId="19" fillId="0" borderId="35" xfId="7" applyNumberFormat="1" applyFont="1" applyBorder="1" applyAlignment="1">
      <alignment horizontal="center" vertical="center"/>
    </xf>
    <xf numFmtId="0" fontId="19" fillId="0" borderId="34" xfId="7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64" fontId="3" fillId="0" borderId="7" xfId="2" applyNumberFormat="1" applyFont="1" applyBorder="1" applyAlignment="1">
      <alignment horizontal="left" vertical="center"/>
    </xf>
    <xf numFmtId="164" fontId="3" fillId="0" borderId="3" xfId="2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3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" fontId="1" fillId="0" borderId="34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7" fillId="0" borderId="3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3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4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0" fontId="19" fillId="0" borderId="33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164" fontId="17" fillId="2" borderId="15" xfId="2" applyNumberFormat="1" applyFont="1" applyFill="1" applyBorder="1" applyAlignment="1">
      <alignment horizontal="center" vertical="center" wrapText="1"/>
    </xf>
    <xf numFmtId="164" fontId="17" fillId="2" borderId="7" xfId="2" applyNumberFormat="1" applyFont="1" applyFill="1" applyBorder="1" applyAlignment="1">
      <alignment horizontal="center" vertical="center" wrapText="1"/>
    </xf>
    <xf numFmtId="164" fontId="17" fillId="2" borderId="3" xfId="2" applyNumberFormat="1" applyFont="1" applyFill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" fontId="15" fillId="0" borderId="49" xfId="2" applyNumberFormat="1" applyFont="1" applyBorder="1" applyAlignment="1">
      <alignment horizontal="center" vertical="center"/>
    </xf>
    <xf numFmtId="1" fontId="15" fillId="0" borderId="52" xfId="2" applyNumberFormat="1" applyFont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" fontId="15" fillId="0" borderId="34" xfId="2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7" fillId="0" borderId="7" xfId="2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left" vertical="center"/>
    </xf>
    <xf numFmtId="164" fontId="17" fillId="0" borderId="3" xfId="2" applyNumberFormat="1" applyFont="1" applyBorder="1" applyAlignment="1">
      <alignment horizontal="left" vertical="center"/>
    </xf>
    <xf numFmtId="1" fontId="15" fillId="0" borderId="50" xfId="2" applyNumberFormat="1" applyFont="1" applyBorder="1" applyAlignment="1">
      <alignment horizontal="center" vertical="center"/>
    </xf>
    <xf numFmtId="164" fontId="17" fillId="0" borderId="6" xfId="2" applyNumberFormat="1" applyFont="1" applyBorder="1" applyAlignment="1">
      <alignment horizontal="center" vertical="center" wrapText="1"/>
    </xf>
    <xf numFmtId="20" fontId="7" fillId="0" borderId="3" xfId="0" applyFont="1" applyBorder="1" applyAlignment="1">
      <alignment horizontal="center" vertical="center"/>
    </xf>
    <xf numFmtId="164" fontId="19" fillId="0" borderId="15" xfId="2" applyNumberFormat="1" applyFont="1" applyBorder="1" applyAlignment="1">
      <alignment horizontal="center" vertical="center" wrapText="1"/>
    </xf>
    <xf numFmtId="164" fontId="19" fillId="0" borderId="3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/>
    </xf>
    <xf numFmtId="0" fontId="17" fillId="0" borderId="3" xfId="6" applyFont="1" applyFill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left" vertical="center" wrapText="1"/>
    </xf>
    <xf numFmtId="0" fontId="17" fillId="0" borderId="25" xfId="6" applyFont="1" applyFill="1" applyBorder="1" applyAlignment="1">
      <alignment horizontal="center" vertical="center" wrapText="1"/>
    </xf>
    <xf numFmtId="1" fontId="15" fillId="0" borderId="37" xfId="2" applyNumberFormat="1" applyFont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0" fontId="17" fillId="0" borderId="22" xfId="7" applyNumberFormat="1" applyFont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 wrapText="1"/>
    </xf>
    <xf numFmtId="1" fontId="15" fillId="0" borderId="33" xfId="2" applyNumberFormat="1" applyFont="1" applyBorder="1" applyAlignment="1">
      <alignment horizontal="center" vertical="center" wrapText="1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5" fontId="7" fillId="0" borderId="7" xfId="8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7" fillId="0" borderId="1" xfId="7" applyNumberFormat="1" applyFont="1" applyBorder="1" applyAlignment="1">
      <alignment horizontal="center" vertical="center"/>
    </xf>
    <xf numFmtId="0" fontId="8" fillId="0" borderId="32" xfId="7" applyNumberFormat="1" applyFont="1" applyBorder="1" applyAlignment="1">
      <alignment horizontal="center" vertical="center"/>
    </xf>
    <xf numFmtId="0" fontId="8" fillId="0" borderId="33" xfId="7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" fontId="10" fillId="0" borderId="32" xfId="7" applyNumberFormat="1" applyFont="1" applyBorder="1" applyAlignment="1">
      <alignment horizontal="center" vertical="center"/>
    </xf>
    <xf numFmtId="1" fontId="10" fillId="0" borderId="33" xfId="7" applyNumberFormat="1" applyFont="1" applyBorder="1" applyAlignment="1">
      <alignment horizontal="center" vertical="center"/>
    </xf>
    <xf numFmtId="165" fontId="19" fillId="0" borderId="6" xfId="5" applyNumberFormat="1" applyFont="1" applyBorder="1" applyAlignment="1">
      <alignment horizontal="center" vertical="center"/>
    </xf>
    <xf numFmtId="165" fontId="19" fillId="0" borderId="7" xfId="5" applyNumberFormat="1" applyFont="1" applyBorder="1" applyAlignment="1">
      <alignment horizontal="center" vertical="center"/>
    </xf>
    <xf numFmtId="165" fontId="7" fillId="0" borderId="6" xfId="10" applyNumberFormat="1" applyFont="1" applyBorder="1" applyAlignment="1">
      <alignment horizontal="center" vertical="center"/>
    </xf>
    <xf numFmtId="165" fontId="7" fillId="0" borderId="7" xfId="10" applyNumberFormat="1" applyFont="1" applyBorder="1" applyAlignment="1">
      <alignment horizontal="center" vertical="center"/>
    </xf>
    <xf numFmtId="1" fontId="10" fillId="0" borderId="53" xfId="7" applyNumberFormat="1" applyFont="1" applyBorder="1" applyAlignment="1">
      <alignment horizontal="center" vertical="center"/>
    </xf>
    <xf numFmtId="1" fontId="10" fillId="0" borderId="52" xfId="7" applyNumberFormat="1" applyFont="1" applyBorder="1" applyAlignment="1">
      <alignment horizontal="center" vertical="center"/>
    </xf>
    <xf numFmtId="0" fontId="17" fillId="0" borderId="49" xfId="7" applyNumberFormat="1" applyFont="1" applyBorder="1" applyAlignment="1">
      <alignment horizontal="center" vertical="center"/>
    </xf>
    <xf numFmtId="0" fontId="17" fillId="0" borderId="50" xfId="7" applyNumberFormat="1" applyFont="1" applyBorder="1" applyAlignment="1">
      <alignment horizontal="center" vertical="center"/>
    </xf>
    <xf numFmtId="0" fontId="17" fillId="0" borderId="20" xfId="2" applyNumberFormat="1" applyFont="1" applyBorder="1" applyAlignment="1">
      <alignment horizontal="left" vertical="center" wrapText="1"/>
    </xf>
    <xf numFmtId="0" fontId="17" fillId="0" borderId="0" xfId="2" applyNumberFormat="1" applyFont="1" applyBorder="1" applyAlignment="1">
      <alignment horizontal="left" vertical="center" wrapText="1"/>
    </xf>
    <xf numFmtId="0" fontId="17" fillId="0" borderId="20" xfId="6" applyFont="1" applyFill="1" applyBorder="1" applyAlignment="1">
      <alignment horizontal="center" vertical="center" wrapText="1"/>
    </xf>
    <xf numFmtId="0" fontId="17" fillId="0" borderId="0" xfId="6" applyFont="1" applyFill="1" applyBorder="1" applyAlignment="1">
      <alignment horizontal="center" vertical="center" wrapText="1"/>
    </xf>
    <xf numFmtId="1" fontId="15" fillId="0" borderId="20" xfId="2" applyNumberFormat="1" applyFont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20" fontId="7" fillId="0" borderId="7" xfId="0" applyFont="1" applyBorder="1" applyAlignment="1">
      <alignment horizontal="center" vertical="center"/>
    </xf>
    <xf numFmtId="20" fontId="7" fillId="0" borderId="3" xfId="0" applyFont="1" applyBorder="1" applyAlignment="1">
      <alignment horizontal="center" vertical="center" wrapText="1"/>
    </xf>
    <xf numFmtId="20" fontId="7" fillId="0" borderId="34" xfId="0" applyFont="1" applyBorder="1" applyAlignment="1">
      <alignment horizontal="center" vertical="center" wrapText="1"/>
    </xf>
    <xf numFmtId="165" fontId="19" fillId="0" borderId="3" xfId="7" applyNumberFormat="1" applyFont="1" applyBorder="1" applyAlignment="1">
      <alignment horizontal="left" vertical="center"/>
    </xf>
    <xf numFmtId="165" fontId="15" fillId="0" borderId="15" xfId="8" quotePrefix="1" applyNumberFormat="1" applyFont="1" applyBorder="1" applyAlignment="1">
      <alignment horizontal="center" vertical="center"/>
    </xf>
    <xf numFmtId="165" fontId="15" fillId="0" borderId="7" xfId="8" quotePrefix="1" applyNumberFormat="1" applyFont="1" applyBorder="1" applyAlignment="1">
      <alignment horizontal="center" vertical="center"/>
    </xf>
    <xf numFmtId="165" fontId="15" fillId="0" borderId="3" xfId="8" quotePrefix="1" applyNumberFormat="1" applyFont="1" applyBorder="1" applyAlignment="1">
      <alignment horizontal="center" vertical="center"/>
    </xf>
    <xf numFmtId="164" fontId="3" fillId="7" borderId="15" xfId="2" applyNumberFormat="1" applyFont="1" applyFill="1" applyBorder="1" applyAlignment="1">
      <alignment horizontal="left" vertical="center"/>
    </xf>
    <xf numFmtId="164" fontId="3" fillId="7" borderId="3" xfId="2" applyNumberFormat="1" applyFont="1" applyFill="1" applyBorder="1" applyAlignment="1">
      <alignment horizontal="left" vertical="center"/>
    </xf>
    <xf numFmtId="0" fontId="17" fillId="2" borderId="15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165" fontId="19" fillId="0" borderId="6" xfId="7" applyNumberFormat="1" applyFont="1" applyBorder="1" applyAlignment="1">
      <alignment horizontal="left" vertical="center"/>
    </xf>
    <xf numFmtId="165" fontId="15" fillId="0" borderId="6" xfId="8" applyNumberFormat="1" applyFont="1" applyBorder="1" applyAlignment="1">
      <alignment horizontal="center" vertical="center"/>
    </xf>
    <xf numFmtId="165" fontId="17" fillId="0" borderId="3" xfId="7" applyNumberFormat="1" applyFont="1" applyBorder="1" applyAlignment="1">
      <alignment horizontal="center" vertical="center"/>
    </xf>
    <xf numFmtId="165" fontId="7" fillId="0" borderId="19" xfId="10" applyNumberFormat="1" applyFont="1" applyBorder="1" applyAlignment="1">
      <alignment horizontal="center" vertical="center"/>
    </xf>
    <xf numFmtId="165" fontId="7" fillId="0" borderId="8" xfId="10" applyNumberFormat="1" applyFont="1" applyBorder="1" applyAlignment="1">
      <alignment horizontal="center" vertical="center"/>
    </xf>
    <xf numFmtId="165" fontId="19" fillId="0" borderId="3" xfId="5" applyNumberFormat="1" applyFont="1" applyBorder="1" applyAlignment="1">
      <alignment horizontal="left" vertical="center"/>
    </xf>
    <xf numFmtId="165" fontId="19" fillId="0" borderId="1" xfId="5" applyNumberFormat="1" applyFont="1" applyBorder="1" applyAlignment="1">
      <alignment horizontal="left" vertical="center"/>
    </xf>
    <xf numFmtId="165" fontId="10" fillId="0" borderId="15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64" fontId="2" fillId="0" borderId="0" xfId="2" applyNumberFormat="1" applyFont="1" applyBorder="1" applyAlignment="1" applyProtection="1">
      <alignment vertical="center"/>
    </xf>
    <xf numFmtId="164" fontId="10" fillId="0" borderId="0" xfId="2" applyNumberFormat="1" applyFont="1" applyBorder="1" applyAlignment="1" applyProtection="1">
      <alignment horizontal="center" vertical="center"/>
    </xf>
    <xf numFmtId="164" fontId="2" fillId="0" borderId="0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quotePrefix="1" applyNumberFormat="1" applyFont="1" applyBorder="1" applyAlignment="1" applyProtection="1">
      <alignment vertical="center"/>
    </xf>
    <xf numFmtId="164" fontId="10" fillId="0" borderId="0" xfId="2" quotePrefix="1" applyNumberFormat="1" applyFont="1" applyBorder="1" applyAlignment="1" applyProtection="1">
      <alignment horizontal="center" vertical="center"/>
    </xf>
    <xf numFmtId="164" fontId="2" fillId="0" borderId="0" xfId="2" quotePrefix="1" applyNumberFormat="1" applyFont="1" applyBorder="1" applyAlignment="1" applyProtection="1">
      <alignment horizontal="left" vertical="center"/>
    </xf>
    <xf numFmtId="164" fontId="2" fillId="0" borderId="0" xfId="2" quotePrefix="1" applyNumberFormat="1" applyFont="1" applyBorder="1" applyAlignment="1" applyProtection="1">
      <alignment horizontal="center"/>
    </xf>
    <xf numFmtId="165" fontId="10" fillId="0" borderId="6" xfId="3" applyNumberFormat="1" applyFont="1" applyBorder="1" applyAlignment="1">
      <alignment horizontal="center" vertical="center" wrapText="1"/>
    </xf>
    <xf numFmtId="165" fontId="10" fillId="0" borderId="7" xfId="3" applyNumberFormat="1" applyFont="1" applyBorder="1" applyAlignment="1">
      <alignment horizontal="center" vertical="center" wrapText="1"/>
    </xf>
    <xf numFmtId="165" fontId="10" fillId="0" borderId="3" xfId="3" applyNumberFormat="1" applyFont="1" applyBorder="1" applyAlignment="1">
      <alignment horizontal="center" vertical="center" wrapText="1"/>
    </xf>
    <xf numFmtId="166" fontId="16" fillId="2" borderId="1" xfId="4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6" fontId="16" fillId="2" borderId="1" xfId="0" quotePrefix="1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64" fontId="14" fillId="0" borderId="10" xfId="2" quotePrefix="1" applyNumberFormat="1" applyFont="1" applyBorder="1" applyAlignment="1" applyProtection="1">
      <alignment horizontal="center" vertical="center"/>
    </xf>
    <xf numFmtId="164" fontId="14" fillId="0" borderId="0" xfId="2" applyNumberFormat="1" applyFont="1" applyBorder="1" applyAlignment="1" applyProtection="1">
      <alignment horizontal="center" vertical="center"/>
    </xf>
    <xf numFmtId="0" fontId="17" fillId="0" borderId="3" xfId="2" quotePrefix="1" applyNumberFormat="1" applyFont="1" applyBorder="1" applyAlignment="1">
      <alignment horizontal="left" vertical="center" wrapText="1"/>
    </xf>
    <xf numFmtId="0" fontId="17" fillId="0" borderId="1" xfId="2" quotePrefix="1" applyNumberFormat="1" applyFont="1" applyBorder="1" applyAlignment="1">
      <alignment horizontal="left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2" borderId="3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64" fontId="17" fillId="0" borderId="20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" fontId="17" fillId="0" borderId="33" xfId="7" applyNumberFormat="1" applyFont="1" applyBorder="1" applyAlignment="1">
      <alignment horizontal="center" vertical="center"/>
    </xf>
    <xf numFmtId="1" fontId="17" fillId="0" borderId="34" xfId="7" applyNumberFormat="1" applyFont="1" applyBorder="1" applyAlignment="1">
      <alignment horizontal="center" vertical="center"/>
    </xf>
    <xf numFmtId="165" fontId="7" fillId="0" borderId="9" xfId="10" applyNumberFormat="1" applyFont="1" applyBorder="1" applyAlignment="1">
      <alignment horizontal="center" vertical="center"/>
    </xf>
    <xf numFmtId="165" fontId="19" fillId="0" borderId="7" xfId="7" applyNumberFormat="1" applyFont="1" applyBorder="1" applyAlignment="1">
      <alignment horizontal="center" vertical="center"/>
    </xf>
    <xf numFmtId="1" fontId="17" fillId="0" borderId="32" xfId="7" applyNumberFormat="1" applyFont="1" applyBorder="1" applyAlignment="1">
      <alignment horizontal="center" vertical="center"/>
    </xf>
    <xf numFmtId="164" fontId="10" fillId="0" borderId="1" xfId="6" quotePrefix="1" applyNumberFormat="1" applyFont="1" applyFill="1" applyBorder="1" applyAlignment="1">
      <alignment horizontal="center" vertical="center" wrapText="1"/>
    </xf>
    <xf numFmtId="168" fontId="16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6" xfId="4" applyNumberFormat="1" applyFont="1" applyFill="1" applyBorder="1" applyAlignment="1">
      <alignment horizontal="center" vertical="center" wrapText="1"/>
    </xf>
    <xf numFmtId="0" fontId="16" fillId="2" borderId="7" xfId="4" applyNumberFormat="1" applyFont="1" applyFill="1" applyBorder="1" applyAlignment="1">
      <alignment horizontal="center" vertical="center" wrapText="1"/>
    </xf>
    <xf numFmtId="0" fontId="16" fillId="2" borderId="3" xfId="4" applyNumberFormat="1" applyFont="1" applyFill="1" applyBorder="1" applyAlignment="1">
      <alignment horizontal="center" vertical="center" wrapText="1"/>
    </xf>
    <xf numFmtId="166" fontId="13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2" fontId="16" fillId="2" borderId="1" xfId="0" quotePrefix="1" applyNumberFormat="1" applyFont="1" applyFill="1" applyBorder="1" applyAlignment="1">
      <alignment horizontal="center" vertical="center" wrapText="1"/>
    </xf>
    <xf numFmtId="167" fontId="10" fillId="0" borderId="46" xfId="3" applyNumberFormat="1" applyFont="1" applyBorder="1" applyAlignment="1">
      <alignment horizontal="center" vertical="center" wrapText="1"/>
    </xf>
    <xf numFmtId="167" fontId="10" fillId="0" borderId="47" xfId="3" applyNumberFormat="1" applyFont="1" applyBorder="1" applyAlignment="1">
      <alignment horizontal="center" vertical="center" wrapText="1"/>
    </xf>
    <xf numFmtId="167" fontId="10" fillId="0" borderId="48" xfId="3" applyNumberFormat="1" applyFont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0" fontId="17" fillId="0" borderId="49" xfId="2" applyNumberFormat="1" applyFont="1" applyBorder="1" applyAlignment="1">
      <alignment horizontal="center" vertical="center" wrapText="1"/>
    </xf>
    <xf numFmtId="0" fontId="17" fillId="0" borderId="50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0" fontId="17" fillId="0" borderId="20" xfId="2" applyNumberFormat="1" applyFont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15" fillId="0" borderId="3" xfId="2" applyNumberFormat="1" applyFont="1" applyBorder="1" applyAlignment="1">
      <alignment horizontal="center" vertical="center" wrapText="1"/>
    </xf>
    <xf numFmtId="165" fontId="15" fillId="0" borderId="15" xfId="13" applyNumberFormat="1" applyFont="1" applyBorder="1" applyAlignment="1">
      <alignment horizontal="center" vertical="center"/>
    </xf>
    <xf numFmtId="165" fontId="15" fillId="0" borderId="7" xfId="13" applyNumberFormat="1" applyFont="1" applyBorder="1" applyAlignment="1">
      <alignment horizontal="center" vertical="center"/>
    </xf>
    <xf numFmtId="165" fontId="15" fillId="0" borderId="3" xfId="13" applyNumberFormat="1" applyFont="1" applyBorder="1" applyAlignment="1">
      <alignment horizontal="center" vertical="center"/>
    </xf>
    <xf numFmtId="0" fontId="17" fillId="0" borderId="15" xfId="13" applyNumberFormat="1" applyFont="1" applyBorder="1" applyAlignment="1">
      <alignment horizontal="left" vertical="center"/>
    </xf>
    <xf numFmtId="0" fontId="17" fillId="0" borderId="7" xfId="13" applyNumberFormat="1" applyFont="1" applyBorder="1" applyAlignment="1">
      <alignment horizontal="left" vertical="center"/>
    </xf>
    <xf numFmtId="0" fontId="17" fillId="0" borderId="3" xfId="2" applyNumberFormat="1" applyFont="1" applyBorder="1" applyAlignment="1">
      <alignment horizontal="left" vertical="center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65" fontId="19" fillId="0" borderId="15" xfId="5" applyNumberFormat="1" applyFont="1" applyBorder="1" applyAlignment="1">
      <alignment horizontal="left" vertical="center"/>
    </xf>
    <xf numFmtId="165" fontId="19" fillId="0" borderId="7" xfId="5" applyNumberFormat="1" applyFont="1" applyBorder="1" applyAlignment="1">
      <alignment horizontal="left" vertical="center"/>
    </xf>
    <xf numFmtId="165" fontId="7" fillId="0" borderId="15" xfId="19" applyNumberFormat="1" applyFont="1" applyBorder="1" applyAlignment="1">
      <alignment horizontal="center" vertical="center"/>
    </xf>
    <xf numFmtId="165" fontId="7" fillId="0" borderId="7" xfId="19" applyNumberFormat="1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left" vertical="center"/>
    </xf>
    <xf numFmtId="1" fontId="15" fillId="0" borderId="1" xfId="2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5" fillId="0" borderId="1" xfId="2" applyNumberFormat="1" applyFont="1" applyBorder="1" applyAlignment="1">
      <alignment horizontal="center" vertical="center" wrapText="1"/>
    </xf>
    <xf numFmtId="165" fontId="17" fillId="0" borderId="1" xfId="5" applyNumberFormat="1" applyFont="1" applyBorder="1" applyAlignment="1">
      <alignment horizontal="left" vertical="center"/>
    </xf>
    <xf numFmtId="165" fontId="17" fillId="0" borderId="1" xfId="20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</cellXfs>
  <cellStyles count="21">
    <cellStyle name="Normal" xfId="0" builtinId="0"/>
    <cellStyle name="Normal 2" xfId="14"/>
    <cellStyle name="Normal 2 2" xfId="13"/>
    <cellStyle name="Normal 26" xfId="15"/>
    <cellStyle name="Normal 3" xfId="10"/>
    <cellStyle name="Normal 3 3" xfId="20"/>
    <cellStyle name="Normal 4" xfId="4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TRIP0704_NR-1 outage Data JULY'2011-1 2" xfId="3"/>
    <cellStyle name="Normal_TRIP0803_NR-1 outage Data JULY'2011-1" xfId="7"/>
    <cellStyle name="Normal_TRIP0803_NR-1 outage Data JULY'2011-1 2" xfId="5"/>
    <cellStyle name="Normal_TRIP1112" xfId="8"/>
    <cellStyle name="Normal_TRIP1112 2" xfId="19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867"/>
  <sheetViews>
    <sheetView tabSelected="1" view="pageBreakPreview" topLeftCell="A10" zoomScale="86" zoomScaleNormal="75" zoomScaleSheetLayoutView="86" workbookViewId="0">
      <pane xSplit="6" ySplit="4" topLeftCell="K14" activePane="bottomRight" state="frozen"/>
      <selection activeCell="A10" sqref="A10"/>
      <selection pane="topRight" activeCell="G10" sqref="G10"/>
      <selection pane="bottomLeft" activeCell="A14" sqref="A14"/>
      <selection pane="bottomRight" activeCell="U16" sqref="U16"/>
    </sheetView>
  </sheetViews>
  <sheetFormatPr defaultColWidth="14.7109375" defaultRowHeight="30" customHeight="1"/>
  <cols>
    <col min="1" max="1" width="7.7109375" style="14" bestFit="1" customWidth="1"/>
    <col min="2" max="2" width="14.140625" style="33" customWidth="1"/>
    <col min="3" max="3" width="30.5703125" style="30" customWidth="1"/>
    <col min="4" max="4" width="11.5703125" style="6" customWidth="1"/>
    <col min="5" max="5" width="7.140625" style="6" customWidth="1"/>
    <col min="6" max="6" width="6.85546875" style="5" customWidth="1"/>
    <col min="7" max="8" width="16.28515625" style="6" bestFit="1" customWidth="1"/>
    <col min="9" max="9" width="8.85546875" style="5" customWidth="1"/>
    <col min="10" max="10" width="8.42578125" style="5" customWidth="1"/>
    <col min="11" max="11" width="9.7109375" style="5" customWidth="1"/>
    <col min="12" max="12" width="10.140625" style="22" bestFit="1" customWidth="1"/>
    <col min="13" max="13" width="10" style="5" bestFit="1" customWidth="1"/>
    <col min="14" max="14" width="10.5703125" style="5" bestFit="1" customWidth="1"/>
    <col min="15" max="15" width="9.7109375" style="5" customWidth="1"/>
    <col min="16" max="18" width="9.42578125" style="5" customWidth="1"/>
    <col min="19" max="19" width="9.42578125" style="6" hidden="1" customWidth="1"/>
    <col min="20" max="20" width="37.7109375" style="402" customWidth="1"/>
    <col min="21" max="21" width="9.42578125" style="5" customWidth="1"/>
    <col min="22" max="22" width="9.85546875" style="6" hidden="1" customWidth="1"/>
    <col min="23" max="23" width="8.42578125" style="6" hidden="1" customWidth="1"/>
    <col min="24" max="24" width="10.7109375" style="6" hidden="1" customWidth="1"/>
    <col min="25" max="25" width="12.5703125" style="6" hidden="1" customWidth="1"/>
    <col min="26" max="26" width="14.28515625" style="6" hidden="1" customWidth="1"/>
    <col min="27" max="27" width="11.5703125" style="6" customWidth="1"/>
    <col min="28" max="28" width="17.7109375" style="5" customWidth="1"/>
    <col min="29" max="44" width="13.7109375" style="5" customWidth="1"/>
    <col min="45" max="64" width="13.7109375" style="9" customWidth="1"/>
    <col min="65" max="16384" width="14.7109375" style="9"/>
  </cols>
  <sheetData>
    <row r="1" spans="1:54" ht="30" customHeight="1">
      <c r="A1" s="12"/>
      <c r="B1" s="31"/>
      <c r="C1" s="29"/>
      <c r="D1" s="4"/>
      <c r="E1" s="4"/>
      <c r="F1" s="3"/>
      <c r="G1" s="4"/>
      <c r="H1" s="4"/>
      <c r="I1" s="3"/>
      <c r="J1" s="3"/>
      <c r="K1" s="3"/>
      <c r="L1" s="21"/>
      <c r="M1" s="3"/>
      <c r="N1" s="3"/>
      <c r="O1" s="3"/>
      <c r="AG1" s="8"/>
      <c r="AN1" s="8"/>
      <c r="AO1" s="8"/>
      <c r="AP1" s="8"/>
    </row>
    <row r="2" spans="1:54" ht="30" customHeight="1">
      <c r="A2" s="1076" t="s">
        <v>0</v>
      </c>
      <c r="B2" s="1077"/>
      <c r="C2" s="1078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647"/>
      <c r="P2" s="648"/>
      <c r="Q2" s="648"/>
      <c r="R2" s="648"/>
      <c r="S2" s="649"/>
      <c r="T2" s="650"/>
      <c r="U2" s="648"/>
      <c r="V2" s="649"/>
      <c r="W2" s="649"/>
      <c r="X2" s="649"/>
      <c r="Y2" s="649"/>
      <c r="Z2" s="649"/>
      <c r="AA2" s="649"/>
      <c r="AB2" s="648"/>
      <c r="AC2" s="648"/>
      <c r="AD2" s="648"/>
      <c r="AE2" s="651"/>
      <c r="AF2" s="651"/>
      <c r="AG2" s="651"/>
      <c r="AH2" s="651"/>
      <c r="AI2" s="651"/>
      <c r="AJ2" s="651"/>
      <c r="AK2" s="651"/>
      <c r="AL2" s="651"/>
      <c r="AM2" s="651"/>
      <c r="AN2" s="651"/>
      <c r="AO2" s="651"/>
      <c r="AP2" s="651"/>
      <c r="AQ2" s="651"/>
      <c r="AR2" s="651"/>
    </row>
    <row r="3" spans="1:54" ht="30" customHeight="1">
      <c r="A3" s="1080" t="s">
        <v>1</v>
      </c>
      <c r="B3" s="1081"/>
      <c r="C3" s="1082"/>
      <c r="D3" s="1083"/>
      <c r="E3" s="1083"/>
      <c r="F3" s="1083"/>
      <c r="G3" s="1083"/>
      <c r="H3" s="1083"/>
      <c r="I3" s="1083"/>
      <c r="J3" s="1083"/>
      <c r="K3" s="1083"/>
      <c r="L3" s="1083"/>
      <c r="M3" s="1083"/>
      <c r="N3" s="1083"/>
      <c r="O3" s="647"/>
      <c r="P3" s="648"/>
      <c r="Q3" s="648"/>
      <c r="R3" s="648"/>
      <c r="S3" s="649"/>
      <c r="T3" s="650"/>
      <c r="U3" s="648"/>
      <c r="V3" s="649"/>
      <c r="W3" s="649"/>
      <c r="X3" s="649"/>
      <c r="Y3" s="649"/>
      <c r="Z3" s="649"/>
      <c r="AA3" s="649"/>
      <c r="AB3" s="648"/>
      <c r="AC3" s="648"/>
      <c r="AD3" s="648"/>
      <c r="AE3" s="651"/>
      <c r="AF3" s="651"/>
      <c r="AG3" s="651"/>
      <c r="AH3" s="651"/>
      <c r="AI3" s="651"/>
      <c r="AJ3" s="651"/>
      <c r="AK3" s="651"/>
      <c r="AL3" s="651"/>
      <c r="AM3" s="651"/>
      <c r="AN3" s="651"/>
      <c r="AO3" s="651"/>
      <c r="AP3" s="651"/>
      <c r="AQ3" s="651"/>
      <c r="AR3" s="651"/>
      <c r="AS3" s="652"/>
      <c r="AT3" s="652"/>
      <c r="AU3" s="652"/>
      <c r="AV3" s="653"/>
      <c r="AW3" s="653"/>
      <c r="AX3" s="652"/>
      <c r="AY3" s="652"/>
      <c r="AZ3" s="653"/>
      <c r="BA3" s="653"/>
      <c r="BB3" s="653"/>
    </row>
    <row r="4" spans="1:54" ht="30" customHeight="1">
      <c r="A4" s="1076" t="s">
        <v>2</v>
      </c>
      <c r="B4" s="1077"/>
      <c r="C4" s="1078"/>
      <c r="D4" s="1079"/>
      <c r="E4" s="1079"/>
      <c r="F4" s="1079"/>
      <c r="G4" s="1079"/>
      <c r="H4" s="1079"/>
      <c r="I4" s="1079"/>
      <c r="J4" s="1079"/>
      <c r="K4" s="1079"/>
      <c r="L4" s="1079"/>
      <c r="M4" s="1079"/>
      <c r="N4" s="1079"/>
      <c r="O4" s="647"/>
      <c r="P4" s="648"/>
      <c r="Q4" s="648"/>
      <c r="R4" s="648"/>
      <c r="S4" s="649"/>
      <c r="T4" s="650"/>
      <c r="U4" s="648"/>
      <c r="V4" s="649"/>
      <c r="W4" s="649"/>
      <c r="X4" s="649"/>
      <c r="Y4" s="649"/>
      <c r="Z4" s="649"/>
      <c r="AA4" s="649"/>
      <c r="AB4" s="648"/>
      <c r="AC4" s="648"/>
      <c r="AD4" s="648"/>
      <c r="AE4" s="651"/>
      <c r="AF4" s="651"/>
      <c r="AG4" s="651"/>
      <c r="AH4" s="651"/>
      <c r="AI4" s="651"/>
      <c r="AJ4" s="651"/>
      <c r="AK4" s="651"/>
      <c r="AL4" s="651"/>
      <c r="AM4" s="651"/>
      <c r="AN4" s="651"/>
      <c r="AO4" s="651"/>
      <c r="AP4" s="651"/>
      <c r="AQ4" s="651"/>
      <c r="AR4" s="651"/>
      <c r="AS4" s="652"/>
      <c r="AT4" s="652"/>
      <c r="AU4" s="652"/>
      <c r="AV4" s="653"/>
      <c r="AW4" s="653"/>
      <c r="AX4" s="652"/>
      <c r="AY4" s="652"/>
      <c r="AZ4" s="653"/>
      <c r="BA4" s="653"/>
      <c r="BB4" s="653"/>
    </row>
    <row r="5" spans="1:54" ht="30" customHeight="1">
      <c r="A5" s="13"/>
      <c r="B5" s="32"/>
      <c r="C5" s="654"/>
      <c r="D5" s="655"/>
      <c r="E5" s="655"/>
      <c r="F5" s="656"/>
      <c r="G5" s="655"/>
      <c r="H5" s="655"/>
      <c r="I5" s="656"/>
      <c r="J5" s="656"/>
      <c r="K5" s="656"/>
      <c r="L5" s="7"/>
      <c r="M5" s="7"/>
      <c r="N5" s="7"/>
      <c r="O5" s="7"/>
      <c r="P5" s="1"/>
      <c r="Q5" s="1"/>
      <c r="R5" s="1"/>
      <c r="S5" s="25"/>
      <c r="T5" s="403"/>
      <c r="U5" s="1"/>
      <c r="V5" s="25"/>
      <c r="W5" s="25"/>
      <c r="X5" s="25"/>
      <c r="Y5" s="25"/>
      <c r="Z5" s="25"/>
      <c r="AA5" s="25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30" customHeight="1">
      <c r="A6" s="13"/>
      <c r="B6" s="32"/>
      <c r="C6" s="654"/>
      <c r="D6" s="655"/>
      <c r="E6" s="655"/>
      <c r="F6" s="656"/>
      <c r="G6" s="655"/>
      <c r="H6" s="655"/>
      <c r="I6" s="656"/>
      <c r="J6" s="656"/>
      <c r="K6" s="656"/>
      <c r="L6" s="7"/>
      <c r="M6" s="7"/>
      <c r="N6" s="7"/>
      <c r="O6" s="7"/>
      <c r="P6" s="1"/>
      <c r="Q6" s="1"/>
      <c r="R6" s="1"/>
      <c r="S6" s="25"/>
      <c r="T6" s="403"/>
      <c r="U6" s="1"/>
      <c r="V6" s="25"/>
      <c r="W6" s="25"/>
      <c r="X6" s="25"/>
      <c r="Y6" s="25"/>
      <c r="Z6" s="25"/>
      <c r="AA6" s="2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ht="30" customHeight="1">
      <c r="A7" s="12"/>
      <c r="B7" s="1093" t="s">
        <v>3</v>
      </c>
      <c r="C7" s="1093"/>
      <c r="D7" s="657"/>
      <c r="E7" s="657"/>
      <c r="F7" s="658"/>
      <c r="G7" s="657"/>
      <c r="H7" s="657"/>
      <c r="I7" s="658"/>
      <c r="J7" s="658"/>
      <c r="K7" s="658"/>
      <c r="L7" s="659"/>
      <c r="M7" s="658"/>
      <c r="N7" s="658"/>
      <c r="O7" s="658"/>
      <c r="P7" s="266"/>
      <c r="Q7" s="266"/>
      <c r="R7" s="266"/>
      <c r="S7" s="660"/>
      <c r="T7" s="661"/>
      <c r="U7" s="266"/>
      <c r="V7" s="660"/>
      <c r="W7" s="660"/>
      <c r="X7" s="660"/>
      <c r="Y7" s="660"/>
      <c r="Z7" s="660"/>
      <c r="AA7" s="660"/>
      <c r="AB7" s="266"/>
      <c r="AC7" s="266"/>
      <c r="AD7" s="266"/>
      <c r="AE7" s="26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30" customHeight="1">
      <c r="A8" s="12"/>
      <c r="B8" s="1092" t="s">
        <v>819</v>
      </c>
      <c r="C8" s="1092"/>
      <c r="D8" s="1092"/>
      <c r="E8" s="1092"/>
      <c r="F8" s="1092"/>
      <c r="G8" s="657"/>
      <c r="H8" s="657"/>
      <c r="I8" s="658"/>
      <c r="J8" s="658"/>
      <c r="K8" s="658"/>
      <c r="L8" s="659"/>
      <c r="M8" s="658"/>
      <c r="N8" s="658"/>
      <c r="O8" s="658"/>
      <c r="P8" s="266"/>
      <c r="Q8" s="266"/>
      <c r="R8" s="266"/>
      <c r="S8" s="660"/>
      <c r="T8" s="661"/>
      <c r="U8" s="266"/>
      <c r="V8" s="24"/>
      <c r="W8" s="24"/>
      <c r="X8" s="24"/>
      <c r="Y8" s="660"/>
      <c r="Z8" s="660"/>
      <c r="AA8" s="26"/>
      <c r="AB8" s="266"/>
      <c r="AC8" s="266"/>
      <c r="AD8" s="266"/>
      <c r="AE8" s="26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54" s="17" customFormat="1" ht="30" customHeight="1">
      <c r="A9" s="1084" t="s">
        <v>4</v>
      </c>
      <c r="B9" s="1087" t="s">
        <v>5</v>
      </c>
      <c r="C9" s="1088" t="s">
        <v>6</v>
      </c>
      <c r="D9" s="1089" t="s">
        <v>7</v>
      </c>
      <c r="E9" s="1090" t="s">
        <v>8</v>
      </c>
      <c r="F9" s="1091" t="s">
        <v>9</v>
      </c>
      <c r="G9" s="607" t="s">
        <v>10</v>
      </c>
      <c r="H9" s="607" t="s">
        <v>11</v>
      </c>
      <c r="I9" s="1091" t="s">
        <v>12</v>
      </c>
      <c r="J9" s="1091"/>
      <c r="K9" s="1117" t="s">
        <v>13</v>
      </c>
      <c r="L9" s="1118" t="s">
        <v>14</v>
      </c>
      <c r="M9" s="1119"/>
      <c r="N9" s="1119"/>
      <c r="O9" s="1120"/>
      <c r="P9" s="1107" t="s">
        <v>15</v>
      </c>
      <c r="Q9" s="1121" t="s">
        <v>16</v>
      </c>
      <c r="R9" s="1121" t="s">
        <v>17</v>
      </c>
      <c r="S9" s="1084" t="s">
        <v>18</v>
      </c>
      <c r="T9" s="1110" t="s">
        <v>19</v>
      </c>
      <c r="U9" s="1113" t="s">
        <v>20</v>
      </c>
      <c r="V9" s="1114" t="s">
        <v>21</v>
      </c>
      <c r="W9" s="1115" t="s">
        <v>22</v>
      </c>
      <c r="X9" s="1116" t="s">
        <v>23</v>
      </c>
      <c r="Y9" s="1115" t="s">
        <v>24</v>
      </c>
      <c r="Z9" s="1106" t="s">
        <v>25</v>
      </c>
      <c r="AA9" s="1107" t="s">
        <v>26</v>
      </c>
    </row>
    <row r="10" spans="1:54" s="17" customFormat="1" ht="71.25">
      <c r="A10" s="1085"/>
      <c r="B10" s="1087"/>
      <c r="C10" s="1088"/>
      <c r="D10" s="1089"/>
      <c r="E10" s="1090"/>
      <c r="F10" s="1091"/>
      <c r="G10" s="1108" t="s">
        <v>27</v>
      </c>
      <c r="H10" s="1108" t="s">
        <v>27</v>
      </c>
      <c r="I10" s="1091" t="s">
        <v>28</v>
      </c>
      <c r="J10" s="1109" t="s">
        <v>29</v>
      </c>
      <c r="K10" s="1117"/>
      <c r="L10" s="34" t="s">
        <v>30</v>
      </c>
      <c r="M10" s="15" t="s">
        <v>31</v>
      </c>
      <c r="N10" s="16" t="s">
        <v>32</v>
      </c>
      <c r="O10" s="16" t="s">
        <v>33</v>
      </c>
      <c r="P10" s="1107"/>
      <c r="Q10" s="1121"/>
      <c r="R10" s="1121"/>
      <c r="S10" s="1085"/>
      <c r="T10" s="1111"/>
      <c r="U10" s="1113"/>
      <c r="V10" s="1114"/>
      <c r="W10" s="1115"/>
      <c r="X10" s="1116"/>
      <c r="Y10" s="1115"/>
      <c r="Z10" s="1106"/>
      <c r="AA10" s="1107"/>
    </row>
    <row r="11" spans="1:54" s="17" customFormat="1" ht="14.25">
      <c r="A11" s="1085"/>
      <c r="B11" s="1087"/>
      <c r="C11" s="1088"/>
      <c r="D11" s="1089"/>
      <c r="E11" s="1090"/>
      <c r="F11" s="1091"/>
      <c r="G11" s="1108"/>
      <c r="H11" s="1108"/>
      <c r="I11" s="1091"/>
      <c r="J11" s="1109"/>
      <c r="K11" s="1117"/>
      <c r="L11" s="15" t="s">
        <v>34</v>
      </c>
      <c r="M11" s="15" t="s">
        <v>35</v>
      </c>
      <c r="N11" s="607" t="s">
        <v>36</v>
      </c>
      <c r="O11" s="607" t="s">
        <v>37</v>
      </c>
      <c r="P11" s="1107"/>
      <c r="Q11" s="1121"/>
      <c r="R11" s="1121"/>
      <c r="S11" s="1085"/>
      <c r="T11" s="1111"/>
      <c r="U11" s="1113"/>
      <c r="V11" s="27" t="s">
        <v>38</v>
      </c>
      <c r="W11" s="662" t="s">
        <v>39</v>
      </c>
      <c r="X11" s="662" t="s">
        <v>40</v>
      </c>
      <c r="Y11" s="662" t="s">
        <v>41</v>
      </c>
      <c r="Z11" s="35"/>
      <c r="AA11" s="1107"/>
    </row>
    <row r="12" spans="1:54" s="17" customFormat="1" ht="15">
      <c r="A12" s="1086"/>
      <c r="B12" s="1087"/>
      <c r="C12" s="1088"/>
      <c r="D12" s="1089"/>
      <c r="E12" s="1090"/>
      <c r="F12" s="1091"/>
      <c r="G12" s="1108"/>
      <c r="H12" s="1108"/>
      <c r="I12" s="1091"/>
      <c r="J12" s="1109"/>
      <c r="K12" s="1117"/>
      <c r="L12" s="15" t="s">
        <v>42</v>
      </c>
      <c r="M12" s="15" t="s">
        <v>42</v>
      </c>
      <c r="N12" s="15" t="s">
        <v>42</v>
      </c>
      <c r="O12" s="15" t="s">
        <v>42</v>
      </c>
      <c r="P12" s="1107"/>
      <c r="Q12" s="1121"/>
      <c r="R12" s="1121"/>
      <c r="S12" s="1086" t="s">
        <v>43</v>
      </c>
      <c r="T12" s="1112"/>
      <c r="U12" s="1113"/>
      <c r="V12" s="662" t="s">
        <v>44</v>
      </c>
      <c r="W12" s="663" t="s">
        <v>45</v>
      </c>
      <c r="X12" s="663" t="s">
        <v>46</v>
      </c>
      <c r="Y12" s="663" t="s">
        <v>47</v>
      </c>
      <c r="Z12" s="663" t="s">
        <v>48</v>
      </c>
      <c r="AA12" s="1107"/>
    </row>
    <row r="13" spans="1:54" s="37" customFormat="1" ht="15">
      <c r="A13" s="664">
        <v>1</v>
      </c>
      <c r="B13" s="664">
        <v>2</v>
      </c>
      <c r="C13" s="664">
        <v>3</v>
      </c>
      <c r="D13" s="664">
        <v>4</v>
      </c>
      <c r="E13" s="664">
        <v>5</v>
      </c>
      <c r="F13" s="665">
        <v>6</v>
      </c>
      <c r="G13" s="664">
        <v>7</v>
      </c>
      <c r="H13" s="664">
        <v>8</v>
      </c>
      <c r="I13" s="665">
        <v>9</v>
      </c>
      <c r="J13" s="665">
        <v>10</v>
      </c>
      <c r="K13" s="665">
        <v>11</v>
      </c>
      <c r="L13" s="665">
        <v>12</v>
      </c>
      <c r="M13" s="665">
        <v>13</v>
      </c>
      <c r="N13" s="665">
        <v>14</v>
      </c>
      <c r="O13" s="665">
        <v>15</v>
      </c>
      <c r="P13" s="665">
        <v>16</v>
      </c>
      <c r="Q13" s="665">
        <v>17</v>
      </c>
      <c r="R13" s="665">
        <v>18</v>
      </c>
      <c r="S13" s="664"/>
      <c r="T13" s="684">
        <v>19</v>
      </c>
      <c r="U13" s="665">
        <v>20</v>
      </c>
      <c r="V13" s="664"/>
      <c r="W13" s="664"/>
      <c r="X13" s="664"/>
      <c r="Y13" s="664"/>
      <c r="Z13" s="664"/>
      <c r="AA13" s="36">
        <v>21</v>
      </c>
      <c r="AB13" s="19"/>
      <c r="AC13" s="19"/>
    </row>
    <row r="14" spans="1:54" s="20" customFormat="1" ht="30" customHeight="1" thickBot="1">
      <c r="A14" s="295" t="s">
        <v>49</v>
      </c>
      <c r="B14" s="28"/>
      <c r="C14" s="666" t="s">
        <v>50</v>
      </c>
      <c r="D14" s="667"/>
      <c r="E14" s="667"/>
      <c r="F14" s="668"/>
      <c r="G14" s="669"/>
      <c r="H14" s="669"/>
      <c r="I14" s="670"/>
      <c r="J14" s="670"/>
      <c r="K14" s="670"/>
      <c r="L14" s="671"/>
      <c r="M14" s="670"/>
      <c r="N14" s="670"/>
      <c r="O14" s="670"/>
      <c r="P14" s="670"/>
      <c r="Q14" s="670"/>
      <c r="R14" s="670"/>
      <c r="S14" s="669"/>
      <c r="T14" s="672"/>
      <c r="U14" s="668"/>
      <c r="V14" s="667"/>
      <c r="W14" s="669"/>
      <c r="X14" s="669"/>
      <c r="Y14" s="669"/>
      <c r="Z14" s="669"/>
      <c r="AA14" s="667"/>
      <c r="AB14" s="18">
        <v>0</v>
      </c>
      <c r="AC14" s="125"/>
      <c r="AD14" s="125"/>
      <c r="AE14" s="125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54" s="51" customFormat="1" ht="36.75" customHeight="1" thickBot="1">
      <c r="A15" s="693">
        <v>1</v>
      </c>
      <c r="B15" s="688" t="s">
        <v>51</v>
      </c>
      <c r="C15" s="700" t="s">
        <v>52</v>
      </c>
      <c r="D15" s="689">
        <v>267.62799999999999</v>
      </c>
      <c r="E15" s="691" t="s">
        <v>53</v>
      </c>
      <c r="F15" s="38" t="s">
        <v>54</v>
      </c>
      <c r="G15" s="434">
        <v>42197.504861111112</v>
      </c>
      <c r="H15" s="434">
        <v>42197.53125</v>
      </c>
      <c r="I15" s="40"/>
      <c r="J15" s="40"/>
      <c r="K15" s="40"/>
      <c r="L15" s="41">
        <f>IF(RIGHT(S15)="T",(+H15-G15),0)</f>
        <v>0</v>
      </c>
      <c r="M15" s="41">
        <f>IF(RIGHT(S15)="U",(+H15-G15),0)</f>
        <v>0</v>
      </c>
      <c r="N15" s="41">
        <f>IF(RIGHT(S15)="C",(+H15-G15),0)</f>
        <v>0</v>
      </c>
      <c r="O15" s="41">
        <f>IF(RIGHT(S15)="D",(+H15-G15),0)</f>
        <v>2.6388888887595385E-2</v>
      </c>
      <c r="P15" s="42"/>
      <c r="Q15" s="42"/>
      <c r="R15" s="42"/>
      <c r="S15" s="428" t="s">
        <v>57</v>
      </c>
      <c r="T15" s="774" t="s">
        <v>832</v>
      </c>
      <c r="U15" s="44" t="s">
        <v>991</v>
      </c>
      <c r="V15" s="435"/>
      <c r="W15" s="45"/>
      <c r="X15" s="614"/>
      <c r="Y15" s="46"/>
      <c r="Z15" s="47"/>
      <c r="AA15" s="48"/>
      <c r="AB15" s="673">
        <f>31*24</f>
        <v>744</v>
      </c>
      <c r="AC15" s="49"/>
      <c r="AD15" s="49"/>
      <c r="AE15" s="49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54" s="51" customFormat="1" ht="36.75" customHeight="1">
      <c r="A16" s="849"/>
      <c r="B16" s="858"/>
      <c r="C16" s="856"/>
      <c r="D16" s="851"/>
      <c r="E16" s="853"/>
      <c r="F16" s="88"/>
      <c r="G16" s="434">
        <v>42206.6875</v>
      </c>
      <c r="H16" s="434">
        <v>42206.902083333334</v>
      </c>
      <c r="I16" s="40"/>
      <c r="J16" s="40"/>
      <c r="K16" s="40"/>
      <c r="L16" s="41">
        <f>IF(RIGHT(S16)="T",(+H16-G16),0)</f>
        <v>0.21458333333430346</v>
      </c>
      <c r="M16" s="41">
        <f>IF(RIGHT(S16)="U",(+H16-G16),0)</f>
        <v>0</v>
      </c>
      <c r="N16" s="41">
        <f>IF(RIGHT(S16)="C",(+H16-G16),0)</f>
        <v>0</v>
      </c>
      <c r="O16" s="41">
        <f>IF(RIGHT(S16)="D",(+H16-G16),0)</f>
        <v>0</v>
      </c>
      <c r="P16" s="42"/>
      <c r="Q16" s="42"/>
      <c r="R16" s="42"/>
      <c r="S16" s="428" t="s">
        <v>129</v>
      </c>
      <c r="T16" s="774" t="s">
        <v>833</v>
      </c>
      <c r="U16" s="44"/>
      <c r="V16" s="435"/>
      <c r="W16" s="45"/>
      <c r="X16" s="865"/>
      <c r="Y16" s="46"/>
      <c r="Z16" s="47"/>
      <c r="AA16" s="48"/>
      <c r="AB16" s="905"/>
      <c r="AC16" s="49"/>
      <c r="AD16" s="49"/>
      <c r="AE16" s="49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44" s="69" customFormat="1" ht="30" customHeight="1" thickBot="1">
      <c r="A17" s="436"/>
      <c r="B17" s="60"/>
      <c r="C17" s="437" t="s">
        <v>58</v>
      </c>
      <c r="D17" s="60"/>
      <c r="E17" s="61"/>
      <c r="F17" s="62" t="s">
        <v>54</v>
      </c>
      <c r="G17" s="438"/>
      <c r="H17" s="438"/>
      <c r="I17" s="62" t="s">
        <v>54</v>
      </c>
      <c r="J17" s="62" t="s">
        <v>54</v>
      </c>
      <c r="K17" s="62" t="s">
        <v>54</v>
      </c>
      <c r="L17" s="63">
        <f>SUM(L15:L16)</f>
        <v>0.21458333333430346</v>
      </c>
      <c r="M17" s="63">
        <f>SUM(M15:M16)</f>
        <v>0</v>
      </c>
      <c r="N17" s="63">
        <f>SUM(N15:N16)</f>
        <v>0</v>
      </c>
      <c r="O17" s="63">
        <f>SUM(O15:O16)</f>
        <v>2.6388888887595385E-2</v>
      </c>
      <c r="P17" s="63"/>
      <c r="Q17" s="63"/>
      <c r="R17" s="63"/>
      <c r="S17" s="60"/>
      <c r="T17" s="439"/>
      <c r="U17" s="60"/>
      <c r="V17" s="440">
        <f>$AB$15-((N17*24))</f>
        <v>744</v>
      </c>
      <c r="W17" s="441">
        <v>1779</v>
      </c>
      <c r="X17" s="100">
        <v>267.62799999999999</v>
      </c>
      <c r="Y17" s="442">
        <f>W17*X17</f>
        <v>476110.212</v>
      </c>
      <c r="Z17" s="440">
        <f>(Y17*(V17-L17*24))/V17</f>
        <v>472814.55663466256</v>
      </c>
      <c r="AA17" s="443">
        <f>(Z17/Y17)*100</f>
        <v>99.307795698921609</v>
      </c>
    </row>
    <row r="18" spans="1:44" s="59" customFormat="1" ht="30" customHeight="1">
      <c r="A18" s="1026">
        <v>2</v>
      </c>
      <c r="B18" s="981" t="s">
        <v>55</v>
      </c>
      <c r="C18" s="979" t="s">
        <v>56</v>
      </c>
      <c r="D18" s="967">
        <v>334.52</v>
      </c>
      <c r="E18" s="993" t="s">
        <v>53</v>
      </c>
      <c r="F18" s="71" t="s">
        <v>54</v>
      </c>
      <c r="G18" s="434"/>
      <c r="H18" s="434"/>
      <c r="I18" s="71"/>
      <c r="J18" s="71"/>
      <c r="K18" s="71"/>
      <c r="L18" s="78"/>
      <c r="M18" s="78"/>
      <c r="N18" s="78"/>
      <c r="O18" s="78"/>
      <c r="P18" s="88"/>
      <c r="Q18" s="88"/>
      <c r="R18" s="88"/>
      <c r="S18" s="428"/>
      <c r="T18" s="429"/>
      <c r="U18" s="73"/>
      <c r="V18" s="74"/>
      <c r="W18" s="75"/>
      <c r="X18" s="75"/>
      <c r="Y18" s="75"/>
      <c r="Z18" s="75"/>
      <c r="AA18" s="76"/>
    </row>
    <row r="19" spans="1:44" s="59" customFormat="1" ht="30" customHeight="1">
      <c r="A19" s="1027"/>
      <c r="B19" s="986"/>
      <c r="C19" s="985"/>
      <c r="D19" s="968"/>
      <c r="E19" s="994"/>
      <c r="F19" s="77"/>
      <c r="G19" s="434"/>
      <c r="H19" s="434"/>
      <c r="I19" s="77"/>
      <c r="J19" s="77"/>
      <c r="K19" s="77"/>
      <c r="L19" s="78"/>
      <c r="M19" s="78"/>
      <c r="N19" s="78"/>
      <c r="O19" s="78"/>
      <c r="P19" s="88"/>
      <c r="Q19" s="88"/>
      <c r="R19" s="88"/>
      <c r="S19" s="428"/>
      <c r="T19" s="429"/>
      <c r="U19" s="79"/>
      <c r="V19" s="80"/>
      <c r="W19" s="81"/>
      <c r="X19" s="81"/>
      <c r="Y19" s="81"/>
      <c r="Z19" s="81"/>
      <c r="AA19" s="82"/>
    </row>
    <row r="20" spans="1:44" s="69" customFormat="1" ht="30" customHeight="1" thickBot="1">
      <c r="A20" s="436"/>
      <c r="B20" s="60"/>
      <c r="C20" s="437" t="s">
        <v>58</v>
      </c>
      <c r="D20" s="60"/>
      <c r="E20" s="61"/>
      <c r="F20" s="62" t="s">
        <v>54</v>
      </c>
      <c r="G20" s="438"/>
      <c r="H20" s="438"/>
      <c r="I20" s="62" t="s">
        <v>54</v>
      </c>
      <c r="J20" s="62" t="s">
        <v>54</v>
      </c>
      <c r="K20" s="62" t="s">
        <v>54</v>
      </c>
      <c r="L20" s="63">
        <f>SUM(L18:L19)</f>
        <v>0</v>
      </c>
      <c r="M20" s="63">
        <f>SUM(M18:M19)</f>
        <v>0</v>
      </c>
      <c r="N20" s="63">
        <f>SUM(N18:N19)</f>
        <v>0</v>
      </c>
      <c r="O20" s="63">
        <f>SUM(O18:O19)</f>
        <v>0</v>
      </c>
      <c r="P20" s="63"/>
      <c r="Q20" s="63"/>
      <c r="R20" s="63"/>
      <c r="S20" s="60"/>
      <c r="T20" s="439"/>
      <c r="U20" s="60"/>
      <c r="V20" s="720">
        <v>720</v>
      </c>
      <c r="W20" s="724">
        <v>1216</v>
      </c>
      <c r="X20" s="721">
        <v>334.52</v>
      </c>
      <c r="Y20" s="722">
        <f t="shared" ref="Y20" si="0">W20*X20</f>
        <v>406776.31999999995</v>
      </c>
      <c r="Z20" s="570">
        <f t="shared" ref="Z20" si="1">(Y20*(V20-R20*24))/V20</f>
        <v>406776.31999999995</v>
      </c>
      <c r="AA20" s="723">
        <f t="shared" ref="AA20" si="2">(Z20/Y20)*100</f>
        <v>100</v>
      </c>
    </row>
    <row r="21" spans="1:44" s="59" customFormat="1" ht="30" customHeight="1">
      <c r="A21" s="687">
        <v>3</v>
      </c>
      <c r="B21" s="688" t="s">
        <v>59</v>
      </c>
      <c r="C21" s="699" t="s">
        <v>60</v>
      </c>
      <c r="D21" s="689">
        <v>334.8</v>
      </c>
      <c r="E21" s="691" t="s">
        <v>53</v>
      </c>
      <c r="F21" s="71" t="s">
        <v>54</v>
      </c>
      <c r="G21" s="434"/>
      <c r="H21" s="434"/>
      <c r="I21" s="71"/>
      <c r="J21" s="71"/>
      <c r="K21" s="83"/>
      <c r="L21" s="78"/>
      <c r="M21" s="78"/>
      <c r="N21" s="78"/>
      <c r="O21" s="78"/>
      <c r="P21" s="88"/>
      <c r="Q21" s="88"/>
      <c r="R21" s="88"/>
      <c r="S21" s="428"/>
      <c r="T21" s="429"/>
      <c r="U21" s="89"/>
      <c r="V21" s="80"/>
      <c r="W21" s="81"/>
      <c r="X21" s="81"/>
      <c r="Y21" s="81"/>
      <c r="Z21" s="81"/>
      <c r="AA21" s="82"/>
    </row>
    <row r="22" spans="1:44" s="69" customFormat="1" ht="30" customHeight="1" thickBot="1">
      <c r="A22" s="436"/>
      <c r="B22" s="60"/>
      <c r="C22" s="437" t="s">
        <v>58</v>
      </c>
      <c r="D22" s="60"/>
      <c r="E22" s="61"/>
      <c r="F22" s="62" t="s">
        <v>54</v>
      </c>
      <c r="G22" s="438"/>
      <c r="H22" s="438"/>
      <c r="I22" s="62" t="s">
        <v>54</v>
      </c>
      <c r="J22" s="62" t="s">
        <v>54</v>
      </c>
      <c r="K22" s="62" t="s">
        <v>54</v>
      </c>
      <c r="L22" s="63">
        <f>SUM(L21:L21)</f>
        <v>0</v>
      </c>
      <c r="M22" s="63">
        <f>SUM(M21:M21)</f>
        <v>0</v>
      </c>
      <c r="N22" s="63">
        <f>SUM(N21:N21)</f>
        <v>0</v>
      </c>
      <c r="O22" s="63">
        <f>SUM(O21:O21)</f>
        <v>0</v>
      </c>
      <c r="P22" s="63"/>
      <c r="Q22" s="63"/>
      <c r="R22" s="63"/>
      <c r="S22" s="60"/>
      <c r="T22" s="448"/>
      <c r="U22" s="60"/>
      <c r="V22" s="444">
        <f>$AB$15-((N22*24))</f>
        <v>744</v>
      </c>
      <c r="W22" s="445">
        <v>1210</v>
      </c>
      <c r="X22" s="446">
        <v>334.8</v>
      </c>
      <c r="Y22" s="447">
        <f t="shared" ref="Y22" si="3">W22*X22</f>
        <v>405108</v>
      </c>
      <c r="Z22" s="444">
        <f>(Y22*(V22-L22*24))/V22</f>
        <v>405108</v>
      </c>
      <c r="AA22" s="449">
        <f t="shared" ref="AA22" si="4">(Z22/Y22)*100</f>
        <v>100</v>
      </c>
    </row>
    <row r="23" spans="1:44" s="51" customFormat="1" ht="38.25" customHeight="1">
      <c r="A23" s="848">
        <v>4</v>
      </c>
      <c r="B23" s="847" t="s">
        <v>61</v>
      </c>
      <c r="C23" s="855" t="s">
        <v>62</v>
      </c>
      <c r="D23" s="850">
        <v>253.07599999999999</v>
      </c>
      <c r="E23" s="852" t="s">
        <v>53</v>
      </c>
      <c r="F23" s="71" t="s">
        <v>54</v>
      </c>
      <c r="G23" s="434">
        <v>42198.536111111112</v>
      </c>
      <c r="H23" s="434">
        <v>42198.694444444445</v>
      </c>
      <c r="I23" s="83"/>
      <c r="J23" s="83"/>
      <c r="K23" s="83"/>
      <c r="L23" s="72">
        <f>IF(RIGHT(S23)="T",(+H23-G23),0)</f>
        <v>0.15833333333284827</v>
      </c>
      <c r="M23" s="72">
        <f>IF(RIGHT(S23)="U",(+H23-G23),0)</f>
        <v>0</v>
      </c>
      <c r="N23" s="72">
        <f>IF(RIGHT(S23)="C",(+H23-G23),0)</f>
        <v>0</v>
      </c>
      <c r="O23" s="72">
        <f>IF(RIGHT(S23)="D",(+H23-G23),0)</f>
        <v>0</v>
      </c>
      <c r="P23" s="94"/>
      <c r="Q23" s="94"/>
      <c r="R23" s="94"/>
      <c r="S23" s="428" t="s">
        <v>104</v>
      </c>
      <c r="T23" s="774" t="s">
        <v>834</v>
      </c>
      <c r="U23" s="94"/>
      <c r="V23" s="96"/>
      <c r="W23" s="97"/>
      <c r="X23" s="97"/>
      <c r="Y23" s="97"/>
      <c r="Z23" s="97"/>
      <c r="AA23" s="98"/>
      <c r="AB23" s="99"/>
      <c r="AC23" s="49"/>
      <c r="AD23" s="49"/>
      <c r="AE23" s="49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4" s="69" customFormat="1" ht="30" customHeight="1" thickBot="1">
      <c r="A24" s="436"/>
      <c r="B24" s="60"/>
      <c r="C24" s="437" t="s">
        <v>58</v>
      </c>
      <c r="D24" s="60"/>
      <c r="E24" s="61"/>
      <c r="F24" s="62" t="s">
        <v>54</v>
      </c>
      <c r="G24" s="438"/>
      <c r="H24" s="438"/>
      <c r="I24" s="62" t="s">
        <v>54</v>
      </c>
      <c r="J24" s="62" t="s">
        <v>54</v>
      </c>
      <c r="K24" s="62" t="s">
        <v>54</v>
      </c>
      <c r="L24" s="63">
        <f>SUM(L23:L23)</f>
        <v>0.15833333333284827</v>
      </c>
      <c r="M24" s="63">
        <f>SUM(M23:M23)</f>
        <v>0</v>
      </c>
      <c r="N24" s="63">
        <f>SUM(N23:N23)</f>
        <v>0</v>
      </c>
      <c r="O24" s="63">
        <f>SUM(O23:O23)</f>
        <v>0</v>
      </c>
      <c r="P24" s="63"/>
      <c r="Q24" s="63"/>
      <c r="R24" s="63"/>
      <c r="S24" s="60"/>
      <c r="T24" s="448"/>
      <c r="U24" s="60"/>
      <c r="V24" s="440">
        <f>$AB$15-((N24*24))</f>
        <v>744</v>
      </c>
      <c r="W24" s="441">
        <v>1747</v>
      </c>
      <c r="X24" s="100">
        <v>253.07599999999999</v>
      </c>
      <c r="Y24" s="442">
        <f t="shared" ref="Y24" si="5">W24*X24</f>
        <v>442123.772</v>
      </c>
      <c r="Z24" s="440">
        <f>(Y24*(V24-L24*24))/V24</f>
        <v>439865.6129494693</v>
      </c>
      <c r="AA24" s="443">
        <f t="shared" ref="AA24" si="6">(Z24/Y24)*100</f>
        <v>99.48924731182953</v>
      </c>
    </row>
    <row r="25" spans="1:44" s="51" customFormat="1" ht="35.25" customHeight="1">
      <c r="A25" s="1003">
        <v>5</v>
      </c>
      <c r="B25" s="973" t="s">
        <v>63</v>
      </c>
      <c r="C25" s="999" t="s">
        <v>64</v>
      </c>
      <c r="D25" s="967">
        <v>484.6</v>
      </c>
      <c r="E25" s="993" t="s">
        <v>53</v>
      </c>
      <c r="F25" s="38" t="s">
        <v>54</v>
      </c>
      <c r="G25" s="674"/>
      <c r="H25" s="434"/>
      <c r="I25" s="143"/>
      <c r="J25" s="143"/>
      <c r="K25" s="143"/>
      <c r="L25" s="84"/>
      <c r="M25" s="84"/>
      <c r="N25" s="84"/>
      <c r="O25" s="84"/>
      <c r="P25" s="44"/>
      <c r="Q25" s="44"/>
      <c r="R25" s="44"/>
      <c r="S25" s="428"/>
      <c r="T25" s="429"/>
      <c r="U25" s="44"/>
      <c r="V25" s="109"/>
      <c r="W25" s="110"/>
      <c r="X25" s="574"/>
      <c r="Y25" s="111"/>
      <c r="Z25" s="109"/>
      <c r="AA25" s="112"/>
      <c r="AB25" s="99"/>
      <c r="AC25" s="49"/>
      <c r="AD25" s="49"/>
      <c r="AE25" s="49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s="51" customFormat="1" ht="29.25" customHeight="1">
      <c r="A26" s="1004"/>
      <c r="B26" s="974"/>
      <c r="C26" s="1000"/>
      <c r="D26" s="968"/>
      <c r="E26" s="994"/>
      <c r="F26" s="88"/>
      <c r="G26" s="434"/>
      <c r="H26" s="716"/>
      <c r="I26" s="146"/>
      <c r="J26" s="146"/>
      <c r="K26" s="146"/>
      <c r="L26" s="726"/>
      <c r="M26" s="726"/>
      <c r="N26" s="78"/>
      <c r="O26" s="719"/>
      <c r="P26" s="490"/>
      <c r="Q26" s="490"/>
      <c r="R26" s="490"/>
      <c r="S26" s="428"/>
      <c r="T26" s="429"/>
      <c r="U26" s="147"/>
      <c r="V26" s="148"/>
      <c r="W26" s="149"/>
      <c r="X26" s="703"/>
      <c r="Y26" s="150"/>
      <c r="Z26" s="148"/>
      <c r="AA26" s="251"/>
      <c r="AB26" s="99"/>
      <c r="AC26" s="49"/>
      <c r="AD26" s="49"/>
      <c r="AE26" s="49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spans="1:44" s="51" customFormat="1" ht="36" customHeight="1">
      <c r="A27" s="1005"/>
      <c r="B27" s="975"/>
      <c r="C27" s="1007"/>
      <c r="D27" s="969"/>
      <c r="E27" s="995"/>
      <c r="F27" s="88"/>
      <c r="G27" s="434"/>
      <c r="H27" s="434"/>
      <c r="I27" s="40"/>
      <c r="J27" s="40"/>
      <c r="K27" s="40"/>
      <c r="L27" s="41"/>
      <c r="M27" s="41"/>
      <c r="N27" s="41"/>
      <c r="O27" s="41"/>
      <c r="P27" s="42"/>
      <c r="Q27" s="42"/>
      <c r="R27" s="42"/>
      <c r="S27" s="428"/>
      <c r="T27" s="429"/>
      <c r="U27" s="42"/>
      <c r="V27" s="198"/>
      <c r="W27" s="697"/>
      <c r="X27" s="690"/>
      <c r="Y27" s="200"/>
      <c r="Z27" s="198"/>
      <c r="AA27" s="479"/>
      <c r="AB27" s="99"/>
      <c r="AC27" s="49"/>
      <c r="AD27" s="49"/>
      <c r="AE27" s="49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spans="1:44" s="69" customFormat="1" ht="30" customHeight="1" thickBot="1">
      <c r="A28" s="436"/>
      <c r="B28" s="60"/>
      <c r="C28" s="437" t="s">
        <v>58</v>
      </c>
      <c r="D28" s="60"/>
      <c r="E28" s="61"/>
      <c r="F28" s="62" t="s">
        <v>54</v>
      </c>
      <c r="G28" s="438"/>
      <c r="H28" s="438"/>
      <c r="I28" s="62" t="s">
        <v>54</v>
      </c>
      <c r="J28" s="62" t="s">
        <v>54</v>
      </c>
      <c r="K28" s="62" t="s">
        <v>54</v>
      </c>
      <c r="L28" s="63">
        <f>SUM(L25:L27)</f>
        <v>0</v>
      </c>
      <c r="M28" s="63">
        <f>SUM(M25:M27)</f>
        <v>0</v>
      </c>
      <c r="N28" s="63">
        <f>SUM(N25:N27)</f>
        <v>0</v>
      </c>
      <c r="O28" s="63">
        <f>SUM(O25:O27)</f>
        <v>0</v>
      </c>
      <c r="P28" s="63"/>
      <c r="Q28" s="63"/>
      <c r="R28" s="63"/>
      <c r="S28" s="60"/>
      <c r="T28" s="448"/>
      <c r="U28" s="60"/>
      <c r="V28" s="440">
        <f>$AB$15-((N28*24))</f>
        <v>744</v>
      </c>
      <c r="W28" s="441">
        <v>1070</v>
      </c>
      <c r="X28" s="100">
        <v>484.6</v>
      </c>
      <c r="Y28" s="442">
        <f t="shared" ref="Y28" si="7">W28*X28</f>
        <v>518522</v>
      </c>
      <c r="Z28" s="440">
        <f>(Y28*(V28-L28*24))/V28</f>
        <v>518522</v>
      </c>
      <c r="AA28" s="449">
        <f t="shared" ref="AA28" si="8">(Z28/Y28)*100</f>
        <v>100</v>
      </c>
    </row>
    <row r="29" spans="1:44" s="51" customFormat="1" ht="30" customHeight="1">
      <c r="A29" s="1097">
        <v>6</v>
      </c>
      <c r="B29" s="975" t="s">
        <v>65</v>
      </c>
      <c r="C29" s="1094" t="s">
        <v>66</v>
      </c>
      <c r="D29" s="1099">
        <v>355.00799999999998</v>
      </c>
      <c r="E29" s="1122" t="s">
        <v>53</v>
      </c>
      <c r="F29" s="38" t="s">
        <v>54</v>
      </c>
      <c r="G29" s="434">
        <v>42192.71875</v>
      </c>
      <c r="H29" s="434">
        <v>42192.75277777778</v>
      </c>
      <c r="I29" s="108"/>
      <c r="J29" s="108"/>
      <c r="K29" s="108"/>
      <c r="L29" s="78">
        <f>IF(RIGHT(S29)="T",(+H29-G29),0)</f>
        <v>0</v>
      </c>
      <c r="M29" s="78">
        <f>IF(RIGHT(S29)="U",(+H29-G29),0)</f>
        <v>3.4027777779556345E-2</v>
      </c>
      <c r="N29" s="78">
        <f>IF(RIGHT(S29)="C",(+H29-G29),0)</f>
        <v>0</v>
      </c>
      <c r="O29" s="78">
        <f>IF(RIGHT(S29)="D",(+H29-G29),0)</f>
        <v>0</v>
      </c>
      <c r="P29" s="44"/>
      <c r="Q29" s="44"/>
      <c r="R29" s="44"/>
      <c r="S29" s="428" t="s">
        <v>78</v>
      </c>
      <c r="T29" s="774" t="s">
        <v>835</v>
      </c>
      <c r="U29" s="44"/>
      <c r="V29" s="192"/>
      <c r="W29" s="45"/>
      <c r="X29" s="614"/>
      <c r="Y29" s="46"/>
      <c r="Z29" s="47"/>
      <c r="AA29" s="48"/>
      <c r="AB29" s="99"/>
      <c r="AC29" s="49"/>
      <c r="AD29" s="49"/>
      <c r="AE29" s="49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spans="1:44" s="59" customFormat="1" ht="30" customHeight="1">
      <c r="A30" s="1098"/>
      <c r="B30" s="1096"/>
      <c r="C30" s="1095"/>
      <c r="D30" s="1100"/>
      <c r="E30" s="1123"/>
      <c r="F30" s="52" t="s">
        <v>54</v>
      </c>
      <c r="G30" s="434">
        <v>42200.294444444444</v>
      </c>
      <c r="H30" s="434">
        <v>42200.36041666667</v>
      </c>
      <c r="I30" s="52" t="s">
        <v>54</v>
      </c>
      <c r="J30" s="52" t="s">
        <v>54</v>
      </c>
      <c r="K30" s="52" t="s">
        <v>54</v>
      </c>
      <c r="L30" s="41">
        <f>IF(RIGHT(S30)="T",(+H30-G30),0)</f>
        <v>0</v>
      </c>
      <c r="M30" s="41">
        <f>IF(RIGHT(S30)="U",(+H30-G30),0)</f>
        <v>6.5972222226264421E-2</v>
      </c>
      <c r="N30" s="41">
        <f>IF(RIGHT(S30)="C",(+H30-G30),0)</f>
        <v>0</v>
      </c>
      <c r="O30" s="41">
        <f>IF(RIGHT(S30)="D",(+H30-G30),0)</f>
        <v>0</v>
      </c>
      <c r="P30" s="52" t="s">
        <v>54</v>
      </c>
      <c r="Q30" s="52" t="s">
        <v>54</v>
      </c>
      <c r="R30" s="52" t="s">
        <v>54</v>
      </c>
      <c r="S30" s="428" t="s">
        <v>78</v>
      </c>
      <c r="T30" s="774" t="s">
        <v>836</v>
      </c>
      <c r="U30" s="55"/>
      <c r="V30" s="80"/>
      <c r="W30" s="81"/>
      <c r="X30" s="81"/>
      <c r="Y30" s="81"/>
      <c r="Z30" s="81"/>
      <c r="AA30" s="82"/>
    </row>
    <row r="31" spans="1:44" s="59" customFormat="1" ht="30" customHeight="1">
      <c r="A31" s="906"/>
      <c r="B31" s="236"/>
      <c r="C31" s="907"/>
      <c r="D31" s="865"/>
      <c r="E31" s="776"/>
      <c r="F31" s="88"/>
      <c r="G31" s="434">
        <v>42200.678472222222</v>
      </c>
      <c r="H31" s="434">
        <v>42200.70416666667</v>
      </c>
      <c r="I31" s="52" t="s">
        <v>54</v>
      </c>
      <c r="J31" s="52" t="s">
        <v>54</v>
      </c>
      <c r="K31" s="52" t="s">
        <v>54</v>
      </c>
      <c r="L31" s="41">
        <f>IF(RIGHT(S31)="T",(+H31-G31),0)</f>
        <v>2.5694444448163267E-2</v>
      </c>
      <c r="M31" s="41">
        <f>IF(RIGHT(S31)="U",(+H31-G31),0)</f>
        <v>0</v>
      </c>
      <c r="N31" s="41">
        <f>IF(RIGHT(S31)="C",(+H31-G31),0)</f>
        <v>0</v>
      </c>
      <c r="O31" s="41">
        <f>IF(RIGHT(S31)="D",(+H31-G31),0)</f>
        <v>0</v>
      </c>
      <c r="P31" s="52" t="s">
        <v>54</v>
      </c>
      <c r="Q31" s="52" t="s">
        <v>54</v>
      </c>
      <c r="R31" s="52" t="s">
        <v>54</v>
      </c>
      <c r="S31" s="428" t="s">
        <v>104</v>
      </c>
      <c r="T31" s="774" t="s">
        <v>837</v>
      </c>
      <c r="U31" s="55"/>
      <c r="V31" s="80"/>
      <c r="W31" s="81"/>
      <c r="X31" s="81"/>
      <c r="Y31" s="81"/>
      <c r="Z31" s="81"/>
      <c r="AA31" s="82"/>
    </row>
    <row r="32" spans="1:44" s="69" customFormat="1" ht="30" customHeight="1" thickBot="1">
      <c r="A32" s="436"/>
      <c r="B32" s="60"/>
      <c r="C32" s="437" t="s">
        <v>58</v>
      </c>
      <c r="D32" s="60"/>
      <c r="E32" s="61"/>
      <c r="F32" s="62" t="s">
        <v>54</v>
      </c>
      <c r="G32" s="438"/>
      <c r="H32" s="438"/>
      <c r="I32" s="62" t="s">
        <v>54</v>
      </c>
      <c r="J32" s="62" t="s">
        <v>54</v>
      </c>
      <c r="K32" s="62" t="s">
        <v>54</v>
      </c>
      <c r="L32" s="63">
        <f>SUM(L29:L31)</f>
        <v>2.5694444448163267E-2</v>
      </c>
      <c r="M32" s="63">
        <f>SUM(M29:M31)</f>
        <v>0.10000000000582077</v>
      </c>
      <c r="N32" s="63">
        <f>SUM(N29:N31)</f>
        <v>0</v>
      </c>
      <c r="O32" s="63">
        <f>SUM(O29:O31)</f>
        <v>0</v>
      </c>
      <c r="P32" s="63"/>
      <c r="Q32" s="63"/>
      <c r="R32" s="506"/>
      <c r="S32" s="215"/>
      <c r="T32" s="727"/>
      <c r="U32" s="215"/>
      <c r="V32" s="218">
        <f>$AB$15-((N32*24))</f>
        <v>744</v>
      </c>
      <c r="W32" s="219">
        <v>1067</v>
      </c>
      <c r="X32" s="220">
        <v>355.00799999999998</v>
      </c>
      <c r="Y32" s="221">
        <f t="shared" ref="Y32" si="9">W32*X32</f>
        <v>378793.53599999996</v>
      </c>
      <c r="Z32" s="218">
        <f>(Y32*(V32-L32*24))/V32</f>
        <v>378479.5718236104</v>
      </c>
      <c r="AA32" s="509">
        <f t="shared" ref="AA32" si="10">(Z32/Y32)*100</f>
        <v>99.917114695328493</v>
      </c>
    </row>
    <row r="33" spans="1:44" s="51" customFormat="1" ht="27.75" customHeight="1">
      <c r="A33" s="1003">
        <v>7</v>
      </c>
      <c r="B33" s="973" t="s">
        <v>67</v>
      </c>
      <c r="C33" s="999" t="s">
        <v>68</v>
      </c>
      <c r="D33" s="967">
        <v>318.91899999999998</v>
      </c>
      <c r="E33" s="993" t="s">
        <v>53</v>
      </c>
      <c r="F33" s="71" t="s">
        <v>54</v>
      </c>
      <c r="G33" s="732"/>
      <c r="H33" s="732"/>
      <c r="I33" s="83"/>
      <c r="J33" s="83"/>
      <c r="K33" s="83"/>
      <c r="L33" s="84"/>
      <c r="M33" s="84"/>
      <c r="N33" s="84"/>
      <c r="O33" s="84"/>
      <c r="P33" s="94"/>
      <c r="Q33" s="94"/>
      <c r="R33" s="147"/>
      <c r="S33" s="728"/>
      <c r="T33" s="729"/>
      <c r="U33" s="147"/>
      <c r="V33" s="730"/>
      <c r="W33" s="730"/>
      <c r="X33" s="730"/>
      <c r="Y33" s="730"/>
      <c r="Z33" s="730"/>
      <c r="AA33" s="730"/>
      <c r="AB33" s="99"/>
      <c r="AC33" s="49"/>
      <c r="AD33" s="49"/>
      <c r="AE33" s="49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</row>
    <row r="34" spans="1:44" s="51" customFormat="1" ht="30" customHeight="1">
      <c r="A34" s="1005"/>
      <c r="B34" s="975"/>
      <c r="C34" s="1007"/>
      <c r="D34" s="969"/>
      <c r="E34" s="995"/>
      <c r="F34" s="88"/>
      <c r="G34" s="731"/>
      <c r="H34" s="731"/>
      <c r="I34" s="40"/>
      <c r="J34" s="40"/>
      <c r="K34" s="40"/>
      <c r="L34" s="78"/>
      <c r="M34" s="78"/>
      <c r="N34" s="78"/>
      <c r="O34" s="78"/>
      <c r="P34" s="42"/>
      <c r="Q34" s="42"/>
      <c r="R34" s="147"/>
      <c r="S34" s="728"/>
      <c r="T34" s="729"/>
      <c r="U34" s="147"/>
      <c r="V34" s="730"/>
      <c r="W34" s="730"/>
      <c r="X34" s="730"/>
      <c r="Y34" s="730"/>
      <c r="Z34" s="730"/>
      <c r="AA34" s="730"/>
      <c r="AB34" s="99"/>
      <c r="AC34" s="49"/>
      <c r="AD34" s="49"/>
      <c r="AE34" s="49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spans="1:44" s="69" customFormat="1" ht="30" customHeight="1" thickBot="1">
      <c r="A35" s="436"/>
      <c r="B35" s="60"/>
      <c r="C35" s="437" t="s">
        <v>58</v>
      </c>
      <c r="D35" s="60"/>
      <c r="E35" s="61"/>
      <c r="F35" s="62" t="s">
        <v>54</v>
      </c>
      <c r="G35" s="438"/>
      <c r="H35" s="438"/>
      <c r="I35" s="62" t="s">
        <v>54</v>
      </c>
      <c r="J35" s="62" t="s">
        <v>54</v>
      </c>
      <c r="K35" s="62" t="s">
        <v>54</v>
      </c>
      <c r="L35" s="63">
        <f>SUM(L33:L34)</f>
        <v>0</v>
      </c>
      <c r="M35" s="63">
        <f>SUM(M33:M34)</f>
        <v>0</v>
      </c>
      <c r="N35" s="63">
        <f>SUM(N33:N34)</f>
        <v>0</v>
      </c>
      <c r="O35" s="63">
        <f>SUM(O33:O34)</f>
        <v>0</v>
      </c>
      <c r="P35" s="63"/>
      <c r="Q35" s="63"/>
      <c r="R35" s="63"/>
      <c r="S35" s="60"/>
      <c r="T35" s="448"/>
      <c r="U35" s="60"/>
      <c r="V35" s="440">
        <f>$AB$15-((N35*24))</f>
        <v>744</v>
      </c>
      <c r="W35" s="441">
        <v>1374</v>
      </c>
      <c r="X35" s="100">
        <v>318.91899999999998</v>
      </c>
      <c r="Y35" s="442">
        <f t="shared" ref="Y35" si="11">W35*X35</f>
        <v>438194.70599999995</v>
      </c>
      <c r="Z35" s="440">
        <f>(Y35*(V35-L35*24))/V35</f>
        <v>438194.70599999989</v>
      </c>
      <c r="AA35" s="449">
        <f t="shared" ref="AA35" si="12">(Z35/Y35)*100</f>
        <v>99.999999999999986</v>
      </c>
    </row>
    <row r="36" spans="1:44" s="69" customFormat="1" ht="30" customHeight="1">
      <c r="A36" s="1040">
        <v>8</v>
      </c>
      <c r="B36" s="973" t="s">
        <v>809</v>
      </c>
      <c r="C36" s="999" t="s">
        <v>810</v>
      </c>
      <c r="D36" s="1039">
        <v>251.613</v>
      </c>
      <c r="E36" s="993" t="s">
        <v>53</v>
      </c>
      <c r="F36" s="38" t="s">
        <v>54</v>
      </c>
      <c r="G36" s="434">
        <v>42186.379166666666</v>
      </c>
      <c r="H36" s="434">
        <v>42186.851388888892</v>
      </c>
      <c r="I36" s="143"/>
      <c r="J36" s="143"/>
      <c r="K36" s="143"/>
      <c r="L36" s="78">
        <f t="shared" ref="L36:L38" si="13">IF(RIGHT(S36)="T",(+H36-G36),0)</f>
        <v>0.47222222222626442</v>
      </c>
      <c r="M36" s="78">
        <f t="shared" ref="M36:M38" si="14">IF(RIGHT(S36)="U",(+H36-G36),0)</f>
        <v>0</v>
      </c>
      <c r="N36" s="78">
        <f t="shared" ref="N36:N38" si="15">IF(RIGHT(S36)="C",(+H36-G36),0)</f>
        <v>0</v>
      </c>
      <c r="O36" s="78">
        <f t="shared" ref="O36:O38" si="16">IF(RIGHT(S36)="D",(+H36-G36),0)</f>
        <v>0</v>
      </c>
      <c r="P36" s="44"/>
      <c r="Q36" s="44"/>
      <c r="R36" s="147"/>
      <c r="S36" s="428" t="s">
        <v>104</v>
      </c>
      <c r="T36" s="774" t="s">
        <v>838</v>
      </c>
      <c r="U36" s="147"/>
      <c r="V36" s="730"/>
      <c r="W36" s="730"/>
      <c r="X36" s="730"/>
      <c r="Y36" s="730"/>
      <c r="Z36" s="730"/>
      <c r="AA36" s="730"/>
    </row>
    <row r="37" spans="1:44" s="69" customFormat="1" ht="30" customHeight="1">
      <c r="A37" s="1041"/>
      <c r="B37" s="974"/>
      <c r="C37" s="1000"/>
      <c r="D37" s="1006"/>
      <c r="E37" s="994"/>
      <c r="F37" s="77" t="s">
        <v>54</v>
      </c>
      <c r="G37" s="434">
        <v>42187.370138888888</v>
      </c>
      <c r="H37" s="434">
        <v>42187.914583333331</v>
      </c>
      <c r="I37" s="146"/>
      <c r="J37" s="146"/>
      <c r="K37" s="146"/>
      <c r="L37" s="78">
        <f t="shared" si="13"/>
        <v>0.54444444444379769</v>
      </c>
      <c r="M37" s="78">
        <f t="shared" si="14"/>
        <v>0</v>
      </c>
      <c r="N37" s="78">
        <f t="shared" si="15"/>
        <v>0</v>
      </c>
      <c r="O37" s="78">
        <f t="shared" si="16"/>
        <v>0</v>
      </c>
      <c r="P37" s="147"/>
      <c r="Q37" s="147"/>
      <c r="R37" s="147"/>
      <c r="S37" s="428" t="s">
        <v>104</v>
      </c>
      <c r="T37" s="774" t="s">
        <v>838</v>
      </c>
      <c r="U37" s="147"/>
      <c r="V37" s="730"/>
      <c r="W37" s="730"/>
      <c r="X37" s="730"/>
      <c r="Y37" s="730"/>
      <c r="Z37" s="730"/>
      <c r="AA37" s="730"/>
    </row>
    <row r="38" spans="1:44" s="69" customFormat="1" ht="30" customHeight="1" thickBot="1">
      <c r="A38" s="1041"/>
      <c r="B38" s="974"/>
      <c r="C38" s="1000"/>
      <c r="D38" s="1006"/>
      <c r="E38" s="994"/>
      <c r="F38" s="77" t="s">
        <v>54</v>
      </c>
      <c r="G38" s="434">
        <v>42188.648611111108</v>
      </c>
      <c r="H38" s="434">
        <v>42188.915972222225</v>
      </c>
      <c r="I38" s="146"/>
      <c r="J38" s="146"/>
      <c r="K38" s="146"/>
      <c r="L38" s="78">
        <f t="shared" si="13"/>
        <v>0</v>
      </c>
      <c r="M38" s="78">
        <f t="shared" si="14"/>
        <v>0</v>
      </c>
      <c r="N38" s="78">
        <f t="shared" si="15"/>
        <v>0</v>
      </c>
      <c r="O38" s="78">
        <f t="shared" si="16"/>
        <v>0.26736111111677019</v>
      </c>
      <c r="P38" s="147"/>
      <c r="Q38" s="147"/>
      <c r="R38" s="147"/>
      <c r="S38" s="428" t="s">
        <v>142</v>
      </c>
      <c r="T38" s="774" t="s">
        <v>839</v>
      </c>
      <c r="U38" s="147"/>
      <c r="V38" s="730"/>
      <c r="W38" s="730"/>
      <c r="X38" s="730"/>
      <c r="Y38" s="730"/>
      <c r="Z38" s="730"/>
      <c r="AA38" s="730"/>
    </row>
    <row r="39" spans="1:44" s="69" customFormat="1" ht="30" customHeight="1" thickBot="1">
      <c r="A39" s="436"/>
      <c r="B39" s="398"/>
      <c r="C39" s="437" t="s">
        <v>58</v>
      </c>
      <c r="D39" s="60"/>
      <c r="E39" s="61"/>
      <c r="F39" s="62" t="s">
        <v>54</v>
      </c>
      <c r="G39" s="438"/>
      <c r="H39" s="438"/>
      <c r="I39" s="62" t="s">
        <v>54</v>
      </c>
      <c r="J39" s="62" t="s">
        <v>54</v>
      </c>
      <c r="K39" s="62" t="s">
        <v>54</v>
      </c>
      <c r="L39" s="63">
        <f>SUM(L36:L38)</f>
        <v>1.0166666666700621</v>
      </c>
      <c r="M39" s="63">
        <f>SUM(M36:M38)</f>
        <v>0</v>
      </c>
      <c r="N39" s="63">
        <f>SUM(N36:N38)</f>
        <v>0</v>
      </c>
      <c r="O39" s="63">
        <f>SUM(O36:O38)</f>
        <v>0.26736111111677019</v>
      </c>
      <c r="P39" s="63"/>
      <c r="Q39" s="63"/>
      <c r="R39" s="63"/>
      <c r="S39" s="60"/>
      <c r="T39" s="448"/>
      <c r="U39" s="60"/>
      <c r="V39" s="64">
        <f>$AB$15-((N39*24))</f>
        <v>744</v>
      </c>
      <c r="W39" s="65">
        <v>1019</v>
      </c>
      <c r="X39" s="66">
        <v>251.613</v>
      </c>
      <c r="Y39" s="67">
        <f>W39*X39</f>
        <v>256393.647</v>
      </c>
      <c r="Z39" s="64">
        <f>(Y39*(V39-L39*24))/V39</f>
        <v>247985.03814674608</v>
      </c>
      <c r="AA39" s="646">
        <f>(Z39/Y39)*100</f>
        <v>96.720430107515924</v>
      </c>
    </row>
    <row r="40" spans="1:44" s="20" customFormat="1" ht="30" customHeight="1" thickBot="1">
      <c r="A40" s="118" t="s">
        <v>69</v>
      </c>
      <c r="B40" s="119"/>
      <c r="C40" s="120" t="s">
        <v>70</v>
      </c>
      <c r="D40" s="121"/>
      <c r="E40" s="589"/>
      <c r="F40" s="122" t="s">
        <v>54</v>
      </c>
      <c r="G40" s="644"/>
      <c r="H40" s="644"/>
      <c r="I40" s="123"/>
      <c r="J40" s="123"/>
      <c r="K40" s="123"/>
      <c r="L40" s="124"/>
      <c r="M40" s="123"/>
      <c r="N40" s="123"/>
      <c r="O40" s="123"/>
      <c r="P40" s="123"/>
      <c r="Q40" s="123"/>
      <c r="R40" s="123"/>
      <c r="S40" s="644"/>
      <c r="T40" s="645"/>
      <c r="U40" s="123"/>
      <c r="V40" s="121"/>
      <c r="W40" s="121"/>
      <c r="X40" s="121"/>
      <c r="Y40" s="121"/>
      <c r="Z40" s="121"/>
      <c r="AA40" s="121"/>
      <c r="AB40" s="18"/>
      <c r="AC40" s="125"/>
      <c r="AD40" s="125"/>
      <c r="AE40" s="125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 s="127" customFormat="1" ht="30" customHeight="1" thickBot="1">
      <c r="A41" s="983">
        <v>1</v>
      </c>
      <c r="B41" s="981" t="s">
        <v>71</v>
      </c>
      <c r="C41" s="979" t="s">
        <v>72</v>
      </c>
      <c r="D41" s="967">
        <v>29.981999999999999</v>
      </c>
      <c r="E41" s="993" t="s">
        <v>53</v>
      </c>
      <c r="F41" s="71" t="s">
        <v>54</v>
      </c>
      <c r="G41" s="39"/>
      <c r="H41" s="39"/>
      <c r="I41" s="71" t="s">
        <v>54</v>
      </c>
      <c r="J41" s="71" t="s">
        <v>54</v>
      </c>
      <c r="K41" s="92"/>
      <c r="L41" s="72">
        <f>IF(RIGHT(S41)="T",(+H41-G41),0)</f>
        <v>0</v>
      </c>
      <c r="M41" s="72">
        <f>IF(RIGHT(S41)="U",(+H41-G41),0)</f>
        <v>0</v>
      </c>
      <c r="N41" s="72">
        <f>IF(RIGHT(S41)="C",(+H41-G41),0)</f>
        <v>0</v>
      </c>
      <c r="O41" s="72">
        <f>IF(RIGHT(S41)="D",(+H41-G41),0)</f>
        <v>0</v>
      </c>
      <c r="P41" s="71" t="s">
        <v>54</v>
      </c>
      <c r="Q41" s="71" t="s">
        <v>54</v>
      </c>
      <c r="R41" s="71" t="s">
        <v>54</v>
      </c>
      <c r="S41" s="43"/>
      <c r="T41" s="406"/>
      <c r="U41" s="126"/>
      <c r="V41" s="85"/>
      <c r="W41" s="86"/>
      <c r="X41" s="86"/>
      <c r="Y41" s="86"/>
      <c r="Z41" s="86"/>
      <c r="AA41" s="87"/>
    </row>
    <row r="42" spans="1:44" s="127" customFormat="1" ht="30" customHeight="1">
      <c r="A42" s="984"/>
      <c r="B42" s="982"/>
      <c r="C42" s="980"/>
      <c r="D42" s="969"/>
      <c r="E42" s="995"/>
      <c r="F42" s="88"/>
      <c r="G42" s="53"/>
      <c r="H42" s="53"/>
      <c r="I42" s="88"/>
      <c r="J42" s="88"/>
      <c r="K42" s="592"/>
      <c r="L42" s="72">
        <f>IF(RIGHT(S42)="T",(+H42-G42),0)</f>
        <v>0</v>
      </c>
      <c r="M42" s="72">
        <f>IF(RIGHT(S42)="U",(+H42-G42),0)</f>
        <v>0</v>
      </c>
      <c r="N42" s="72">
        <f>IF(RIGHT(S42)="C",(+H42-G42),0)</f>
        <v>0</v>
      </c>
      <c r="O42" s="72">
        <f>IF(RIGHT(S42)="D",(+H42-G42),0)</f>
        <v>0</v>
      </c>
      <c r="P42" s="88"/>
      <c r="Q42" s="88"/>
      <c r="R42" s="88"/>
      <c r="S42" s="54"/>
      <c r="T42" s="405"/>
      <c r="U42" s="128"/>
      <c r="V42" s="80"/>
      <c r="W42" s="81"/>
      <c r="X42" s="81"/>
      <c r="Y42" s="81"/>
      <c r="Z42" s="81"/>
      <c r="AA42" s="82"/>
    </row>
    <row r="43" spans="1:44" s="130" customFormat="1" ht="30" customHeight="1" thickBot="1">
      <c r="A43" s="436"/>
      <c r="B43" s="60"/>
      <c r="C43" s="437" t="s">
        <v>58</v>
      </c>
      <c r="D43" s="60"/>
      <c r="E43" s="61"/>
      <c r="F43" s="62" t="s">
        <v>54</v>
      </c>
      <c r="G43" s="438"/>
      <c r="H43" s="438"/>
      <c r="I43" s="62" t="s">
        <v>54</v>
      </c>
      <c r="J43" s="62" t="s">
        <v>54</v>
      </c>
      <c r="K43" s="129"/>
      <c r="L43" s="63">
        <f>SUM(L41:L42)</f>
        <v>0</v>
      </c>
      <c r="M43" s="63">
        <f t="shared" ref="M43:O43" si="17">SUM(M41:M42)</f>
        <v>0</v>
      </c>
      <c r="N43" s="63">
        <f t="shared" si="17"/>
        <v>0</v>
      </c>
      <c r="O43" s="63">
        <f t="shared" si="17"/>
        <v>0</v>
      </c>
      <c r="P43" s="63"/>
      <c r="Q43" s="63"/>
      <c r="R43" s="63"/>
      <c r="S43" s="60"/>
      <c r="T43" s="448"/>
      <c r="U43" s="60"/>
      <c r="V43" s="444">
        <f>$AB$15-((N43*24))</f>
        <v>744</v>
      </c>
      <c r="W43" s="445">
        <v>515</v>
      </c>
      <c r="X43" s="446">
        <v>29.981999999999999</v>
      </c>
      <c r="Y43" s="447">
        <f>W43*X43</f>
        <v>15440.73</v>
      </c>
      <c r="Z43" s="444">
        <f>(Y43*(V43-L43*24))/V43</f>
        <v>15440.73</v>
      </c>
      <c r="AA43" s="443">
        <f>(Z43/Y43)*100</f>
        <v>100</v>
      </c>
    </row>
    <row r="44" spans="1:44" s="51" customFormat="1" ht="30" customHeight="1" thickBot="1">
      <c r="A44" s="1003">
        <v>2</v>
      </c>
      <c r="B44" s="973" t="s">
        <v>74</v>
      </c>
      <c r="C44" s="999" t="s">
        <v>75</v>
      </c>
      <c r="D44" s="967">
        <v>29.981999999999999</v>
      </c>
      <c r="E44" s="993" t="s">
        <v>53</v>
      </c>
      <c r="F44" s="71" t="s">
        <v>54</v>
      </c>
      <c r="G44" s="53"/>
      <c r="H44" s="53"/>
      <c r="I44" s="83"/>
      <c r="J44" s="83"/>
      <c r="K44" s="83"/>
      <c r="L44" s="72">
        <f>IF(RIGHT(S44)="T",(+H44-G44),0)</f>
        <v>0</v>
      </c>
      <c r="M44" s="72">
        <f>IF(RIGHT(S44)="U",(+H44-G44),0)</f>
        <v>0</v>
      </c>
      <c r="N44" s="72">
        <f>IF(RIGHT(S44)="C",(+H44-G44),0)</f>
        <v>0</v>
      </c>
      <c r="O44" s="72">
        <f>IF(RIGHT(S44)="D",(+H44-G44),0)</f>
        <v>0</v>
      </c>
      <c r="P44" s="94"/>
      <c r="Q44" s="94"/>
      <c r="R44" s="94"/>
      <c r="S44" s="54"/>
      <c r="T44" s="407"/>
      <c r="U44" s="94"/>
      <c r="V44" s="96"/>
      <c r="W44" s="97"/>
      <c r="X44" s="97"/>
      <c r="Y44" s="97"/>
      <c r="Z44" s="97"/>
      <c r="AA44" s="98"/>
      <c r="AC44" s="49"/>
      <c r="AD44" s="49"/>
      <c r="AE44" s="49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s="51" customFormat="1" ht="30" customHeight="1">
      <c r="A45" s="1005"/>
      <c r="B45" s="975"/>
      <c r="C45" s="1007"/>
      <c r="D45" s="969"/>
      <c r="E45" s="995"/>
      <c r="F45" s="88"/>
      <c r="G45" s="53"/>
      <c r="H45" s="53"/>
      <c r="I45" s="40"/>
      <c r="J45" s="40"/>
      <c r="K45" s="40"/>
      <c r="L45" s="72">
        <f>IF(RIGHT(S45)="T",(+H45-G45),0)</f>
        <v>0</v>
      </c>
      <c r="M45" s="72">
        <f>IF(RIGHT(S45)="U",(+H45-G45),0)</f>
        <v>0</v>
      </c>
      <c r="N45" s="72">
        <f>IF(RIGHT(S45)="C",(+H45-G45),0)</f>
        <v>0</v>
      </c>
      <c r="O45" s="72">
        <f>IF(RIGHT(S45)="D",(+H45-G45),0)</f>
        <v>0</v>
      </c>
      <c r="P45" s="42"/>
      <c r="Q45" s="42"/>
      <c r="R45" s="42"/>
      <c r="S45" s="54"/>
      <c r="T45" s="407"/>
      <c r="U45" s="42"/>
      <c r="V45" s="131"/>
      <c r="W45" s="117"/>
      <c r="X45" s="117"/>
      <c r="Y45" s="117"/>
      <c r="Z45" s="117"/>
      <c r="AA45" s="132"/>
      <c r="AC45" s="49"/>
      <c r="AD45" s="49"/>
      <c r="AE45" s="49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 s="130" customFormat="1" ht="30" customHeight="1" thickBot="1">
      <c r="A46" s="436"/>
      <c r="B46" s="60"/>
      <c r="C46" s="437" t="s">
        <v>58</v>
      </c>
      <c r="D46" s="60"/>
      <c r="E46" s="61"/>
      <c r="F46" s="62" t="s">
        <v>54</v>
      </c>
      <c r="G46" s="438"/>
      <c r="H46" s="438"/>
      <c r="I46" s="62" t="s">
        <v>54</v>
      </c>
      <c r="J46" s="62" t="s">
        <v>54</v>
      </c>
      <c r="K46" s="129"/>
      <c r="L46" s="63">
        <f>SUM(L44:L45)</f>
        <v>0</v>
      </c>
      <c r="M46" s="63">
        <f t="shared" ref="M46:R46" si="18">SUM(M44:M45)</f>
        <v>0</v>
      </c>
      <c r="N46" s="63">
        <f t="shared" si="18"/>
        <v>0</v>
      </c>
      <c r="O46" s="63">
        <f>SUM(O44:O45)</f>
        <v>0</v>
      </c>
      <c r="P46" s="63">
        <f t="shared" si="18"/>
        <v>0</v>
      </c>
      <c r="Q46" s="63">
        <f t="shared" si="18"/>
        <v>0</v>
      </c>
      <c r="R46" s="63">
        <f t="shared" si="18"/>
        <v>0</v>
      </c>
      <c r="S46" s="60"/>
      <c r="T46" s="448"/>
      <c r="U46" s="60"/>
      <c r="V46" s="440">
        <f>$AB$15-((N46*24))</f>
        <v>744</v>
      </c>
      <c r="W46" s="441">
        <v>515</v>
      </c>
      <c r="X46" s="100">
        <v>29.981999999999999</v>
      </c>
      <c r="Y46" s="442">
        <f>W46*X46</f>
        <v>15440.73</v>
      </c>
      <c r="Z46" s="440">
        <f>(Y46*(V46-L46*24))/V46</f>
        <v>15440.73</v>
      </c>
      <c r="AA46" s="443">
        <f>(Z46/Y46)*100</f>
        <v>100</v>
      </c>
    </row>
    <row r="47" spans="1:44" s="69" customFormat="1" ht="30" customHeight="1">
      <c r="A47" s="702">
        <v>3</v>
      </c>
      <c r="B47" s="688" t="s">
        <v>76</v>
      </c>
      <c r="C47" s="701" t="s">
        <v>77</v>
      </c>
      <c r="D47" s="704">
        <v>167.2</v>
      </c>
      <c r="E47" s="691" t="s">
        <v>53</v>
      </c>
      <c r="F47" s="133" t="s">
        <v>54</v>
      </c>
      <c r="G47" s="434">
        <v>42192.371527777781</v>
      </c>
      <c r="H47" s="434">
        <v>42192.954861111109</v>
      </c>
      <c r="I47" s="133" t="s">
        <v>54</v>
      </c>
      <c r="J47" s="133" t="s">
        <v>54</v>
      </c>
      <c r="K47" s="133" t="s">
        <v>54</v>
      </c>
      <c r="L47" s="134">
        <f>IF(RIGHT(S47)="T",(+H47-G47),0)</f>
        <v>0.58333333332848269</v>
      </c>
      <c r="M47" s="134">
        <f>IF(RIGHT(S47)="U",(+H47-G47),0)</f>
        <v>0</v>
      </c>
      <c r="N47" s="134">
        <f>IF(RIGHT(S47)="C",(+H47-G47),0)</f>
        <v>0</v>
      </c>
      <c r="O47" s="134">
        <f>IF(RIGHT(S47)="D",(+H47-G47),0)</f>
        <v>0</v>
      </c>
      <c r="P47" s="133" t="s">
        <v>54</v>
      </c>
      <c r="Q47" s="133" t="s">
        <v>54</v>
      </c>
      <c r="R47" s="133" t="s">
        <v>54</v>
      </c>
      <c r="S47" s="428" t="s">
        <v>104</v>
      </c>
      <c r="T47" s="774" t="s">
        <v>840</v>
      </c>
      <c r="U47" s="135"/>
      <c r="V47" s="451"/>
      <c r="W47" s="452"/>
      <c r="X47" s="452"/>
      <c r="Y47" s="452"/>
      <c r="Z47" s="452"/>
      <c r="AA47" s="453"/>
    </row>
    <row r="48" spans="1:44" s="69" customFormat="1" ht="30" customHeight="1" thickBot="1">
      <c r="A48" s="458"/>
      <c r="B48" s="139"/>
      <c r="C48" s="459" t="s">
        <v>58</v>
      </c>
      <c r="D48" s="139"/>
      <c r="E48" s="140"/>
      <c r="F48" s="141" t="s">
        <v>54</v>
      </c>
      <c r="G48" s="460"/>
      <c r="H48" s="460"/>
      <c r="I48" s="141" t="s">
        <v>54</v>
      </c>
      <c r="J48" s="141" t="s">
        <v>54</v>
      </c>
      <c r="K48" s="141" t="s">
        <v>54</v>
      </c>
      <c r="L48" s="142">
        <f>SUM(L47:L47)</f>
        <v>0.58333333332848269</v>
      </c>
      <c r="M48" s="142">
        <f>SUM(M47:M47)</f>
        <v>0</v>
      </c>
      <c r="N48" s="142">
        <f>SUM(N47:N47)</f>
        <v>0</v>
      </c>
      <c r="O48" s="142">
        <f>SUM(O47:O47)</f>
        <v>0</v>
      </c>
      <c r="P48" s="142"/>
      <c r="Q48" s="142"/>
      <c r="R48" s="142"/>
      <c r="S48" s="139"/>
      <c r="T48" s="461"/>
      <c r="U48" s="139"/>
      <c r="V48" s="462">
        <f>$AB$15-((N48*24))</f>
        <v>744</v>
      </c>
      <c r="W48" s="463">
        <v>367</v>
      </c>
      <c r="X48" s="100">
        <v>167.2</v>
      </c>
      <c r="Y48" s="464">
        <f>W48*X48</f>
        <v>61362.399999999994</v>
      </c>
      <c r="Z48" s="465">
        <f>(Y48*(V48-L48*24))/V48</f>
        <v>60207.731182805292</v>
      </c>
      <c r="AA48" s="466">
        <f>(Z48/Y48)*100</f>
        <v>98.118279569908111</v>
      </c>
    </row>
    <row r="49" spans="1:44" s="51" customFormat="1" ht="30" customHeight="1">
      <c r="A49" s="854">
        <v>4</v>
      </c>
      <c r="B49" s="847" t="s">
        <v>79</v>
      </c>
      <c r="C49" s="855" t="s">
        <v>80</v>
      </c>
      <c r="D49" s="850">
        <v>167.2</v>
      </c>
      <c r="E49" s="852" t="s">
        <v>53</v>
      </c>
      <c r="F49" s="38" t="s">
        <v>54</v>
      </c>
      <c r="G49" s="434">
        <v>42189.792361111111</v>
      </c>
      <c r="H49" s="434">
        <v>42189.795138888891</v>
      </c>
      <c r="I49" s="143"/>
      <c r="J49" s="143"/>
      <c r="K49" s="143"/>
      <c r="L49" s="137">
        <f t="shared" ref="L49" si="19">IF(RIGHT(S49)="T",(+H49-G49),0)</f>
        <v>2.7777777795563452E-3</v>
      </c>
      <c r="M49" s="137">
        <f t="shared" ref="M49" si="20">IF(RIGHT(S49)="U",(+H49-G49),0)</f>
        <v>0</v>
      </c>
      <c r="N49" s="137">
        <f t="shared" ref="N49" si="21">IF(RIGHT(S49)="C",(+H49-G49),0)</f>
        <v>0</v>
      </c>
      <c r="O49" s="137">
        <f t="shared" ref="O49" si="22">IF(RIGHT(S49)="D",(+H49-G49),0)</f>
        <v>0</v>
      </c>
      <c r="P49" s="44"/>
      <c r="Q49" s="44"/>
      <c r="R49" s="44"/>
      <c r="S49" s="428" t="s">
        <v>104</v>
      </c>
      <c r="T49" s="774" t="s">
        <v>841</v>
      </c>
      <c r="U49" s="44"/>
      <c r="V49" s="109"/>
      <c r="W49" s="110"/>
      <c r="X49" s="574"/>
      <c r="Y49" s="111"/>
      <c r="Z49" s="109"/>
      <c r="AA49" s="112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44" s="69" customFormat="1" ht="30" customHeight="1" thickBot="1">
      <c r="A50" s="467"/>
      <c r="B50" s="151"/>
      <c r="C50" s="468" t="s">
        <v>58</v>
      </c>
      <c r="D50" s="151"/>
      <c r="E50" s="591"/>
      <c r="F50" s="152" t="s">
        <v>54</v>
      </c>
      <c r="G50" s="469"/>
      <c r="H50" s="469"/>
      <c r="I50" s="152" t="s">
        <v>54</v>
      </c>
      <c r="J50" s="152" t="s">
        <v>54</v>
      </c>
      <c r="K50" s="152" t="s">
        <v>54</v>
      </c>
      <c r="L50" s="153">
        <f>SUM(L49:L49)</f>
        <v>2.7777777795563452E-3</v>
      </c>
      <c r="M50" s="153">
        <f>SUM(M49:M49)</f>
        <v>0</v>
      </c>
      <c r="N50" s="153">
        <f>SUM(N49:N49)</f>
        <v>0</v>
      </c>
      <c r="O50" s="153">
        <f>SUM(O49:O49)</f>
        <v>0</v>
      </c>
      <c r="P50" s="153"/>
      <c r="Q50" s="153"/>
      <c r="R50" s="153"/>
      <c r="S50" s="151"/>
      <c r="T50" s="470"/>
      <c r="U50" s="151"/>
      <c r="V50" s="198">
        <f>$AB$15-((N50*24))</f>
        <v>744</v>
      </c>
      <c r="W50" s="697">
        <v>367</v>
      </c>
      <c r="X50" s="690">
        <v>167.2</v>
      </c>
      <c r="Y50" s="200">
        <f>W50*X50</f>
        <v>61362.399999999994</v>
      </c>
      <c r="Z50" s="198">
        <f>(Y50*(V50-L50*24))/V50</f>
        <v>61356.901577057404</v>
      </c>
      <c r="AA50" s="479">
        <f>(Z50/Y50)*100</f>
        <v>99.99103942651756</v>
      </c>
    </row>
    <row r="51" spans="1:44" s="69" customFormat="1" ht="30" customHeight="1" thickBot="1">
      <c r="A51" s="1037">
        <v>5</v>
      </c>
      <c r="B51" s="981" t="s">
        <v>81</v>
      </c>
      <c r="C51" s="988" t="s">
        <v>82</v>
      </c>
      <c r="D51" s="967">
        <v>211.43299999999999</v>
      </c>
      <c r="E51" s="993" t="s">
        <v>53</v>
      </c>
      <c r="F51" s="133" t="s">
        <v>54</v>
      </c>
      <c r="G51" s="434">
        <v>42192.406944444447</v>
      </c>
      <c r="H51" s="434">
        <v>42195.949305555558</v>
      </c>
      <c r="I51" s="133" t="s">
        <v>54</v>
      </c>
      <c r="J51" s="133" t="s">
        <v>54</v>
      </c>
      <c r="K51" s="133" t="s">
        <v>54</v>
      </c>
      <c r="L51" s="155">
        <f t="shared" ref="L51" si="23">IF(RIGHT(S51)="T",(+H51-G51),0)</f>
        <v>0</v>
      </c>
      <c r="M51" s="155">
        <f t="shared" ref="M51" si="24">IF(RIGHT(S51)="U",(+H51-G51),0)</f>
        <v>0</v>
      </c>
      <c r="N51" s="155">
        <f t="shared" ref="N51" si="25">IF(RIGHT(S51)="C",(+H51-G51),0)</f>
        <v>0</v>
      </c>
      <c r="O51" s="155">
        <f t="shared" ref="O51" si="26">IF(RIGHT(S51)="D",(+H51-G51),0)</f>
        <v>3.5423611111109494</v>
      </c>
      <c r="P51" s="133" t="s">
        <v>54</v>
      </c>
      <c r="Q51" s="133" t="s">
        <v>54</v>
      </c>
      <c r="R51" s="133" t="s">
        <v>54</v>
      </c>
      <c r="S51" s="428" t="s">
        <v>142</v>
      </c>
      <c r="T51" s="774" t="s">
        <v>842</v>
      </c>
      <c r="U51" s="554"/>
      <c r="V51" s="734"/>
      <c r="W51" s="734"/>
      <c r="X51" s="734"/>
      <c r="Y51" s="734"/>
      <c r="Z51" s="734"/>
      <c r="AA51" s="734"/>
    </row>
    <row r="52" spans="1:44" s="69" customFormat="1" ht="30" customHeight="1">
      <c r="A52" s="1038"/>
      <c r="B52" s="986"/>
      <c r="C52" s="989"/>
      <c r="D52" s="968"/>
      <c r="E52" s="994"/>
      <c r="F52" s="133" t="s">
        <v>54</v>
      </c>
      <c r="G52" s="434">
        <v>42213.14166666667</v>
      </c>
      <c r="H52" s="434">
        <v>42213.42083333333</v>
      </c>
      <c r="I52" s="133" t="s">
        <v>54</v>
      </c>
      <c r="J52" s="133" t="s">
        <v>54</v>
      </c>
      <c r="K52" s="133" t="s">
        <v>54</v>
      </c>
      <c r="L52" s="155">
        <f t="shared" ref="L52" si="27">IF(RIGHT(S52)="T",(+H52-G52),0)</f>
        <v>0</v>
      </c>
      <c r="M52" s="155">
        <f t="shared" ref="M52" si="28">IF(RIGHT(S52)="U",(+H52-G52),0)</f>
        <v>0</v>
      </c>
      <c r="N52" s="155">
        <f t="shared" ref="N52" si="29">IF(RIGHT(S52)="C",(+H52-G52),0)</f>
        <v>0</v>
      </c>
      <c r="O52" s="155">
        <f t="shared" ref="O52" si="30">IF(RIGHT(S52)="D",(+H52-G52),0)</f>
        <v>0.27916666665987577</v>
      </c>
      <c r="P52" s="133" t="s">
        <v>54</v>
      </c>
      <c r="Q52" s="133" t="s">
        <v>54</v>
      </c>
      <c r="R52" s="133" t="s">
        <v>54</v>
      </c>
      <c r="S52" s="428" t="s">
        <v>57</v>
      </c>
      <c r="T52" s="774" t="s">
        <v>843</v>
      </c>
      <c r="U52" s="160"/>
      <c r="V52" s="734"/>
      <c r="W52" s="734"/>
      <c r="X52" s="734"/>
      <c r="Y52" s="734"/>
      <c r="Z52" s="734"/>
      <c r="AA52" s="734"/>
    </row>
    <row r="53" spans="1:44" s="69" customFormat="1" ht="30" customHeight="1" thickBot="1">
      <c r="A53" s="458"/>
      <c r="B53" s="139"/>
      <c r="C53" s="459" t="s">
        <v>58</v>
      </c>
      <c r="D53" s="139"/>
      <c r="E53" s="140"/>
      <c r="F53" s="141" t="s">
        <v>54</v>
      </c>
      <c r="G53" s="460"/>
      <c r="H53" s="460"/>
      <c r="I53" s="141" t="s">
        <v>54</v>
      </c>
      <c r="J53" s="141" t="s">
        <v>54</v>
      </c>
      <c r="K53" s="141" t="s">
        <v>54</v>
      </c>
      <c r="L53" s="142">
        <f>SUM(L51:L52)</f>
        <v>0</v>
      </c>
      <c r="M53" s="142">
        <f>SUM(M51:M52)</f>
        <v>0</v>
      </c>
      <c r="N53" s="142">
        <f>SUM(N51:N52)</f>
        <v>0</v>
      </c>
      <c r="O53" s="142">
        <f>SUM(O51:O52)</f>
        <v>3.8215277777708252</v>
      </c>
      <c r="P53" s="142"/>
      <c r="Q53" s="142"/>
      <c r="R53" s="142"/>
      <c r="S53" s="139"/>
      <c r="T53" s="461"/>
      <c r="U53" s="139"/>
      <c r="V53" s="462">
        <f>$AB$15-((N53*24))</f>
        <v>744</v>
      </c>
      <c r="W53" s="463">
        <v>245</v>
      </c>
      <c r="X53" s="100">
        <v>211.43299999999999</v>
      </c>
      <c r="Y53" s="464">
        <f>W53*X53</f>
        <v>51801.084999999999</v>
      </c>
      <c r="Z53" s="465">
        <f>(Y53*(V53-L53*24))/V53</f>
        <v>51801.085000000006</v>
      </c>
      <c r="AA53" s="466">
        <f>(Z53/Y53)*100</f>
        <v>100.00000000000003</v>
      </c>
    </row>
    <row r="54" spans="1:44" s="59" customFormat="1" ht="30" customHeight="1">
      <c r="A54" s="983">
        <v>6</v>
      </c>
      <c r="B54" s="981" t="s">
        <v>84</v>
      </c>
      <c r="C54" s="979" t="s">
        <v>85</v>
      </c>
      <c r="D54" s="967">
        <v>208.98</v>
      </c>
      <c r="E54" s="993" t="s">
        <v>53</v>
      </c>
      <c r="F54" s="71" t="s">
        <v>54</v>
      </c>
      <c r="G54" s="178"/>
      <c r="H54" s="178"/>
      <c r="I54" s="71" t="s">
        <v>54</v>
      </c>
      <c r="J54" s="71" t="s">
        <v>54</v>
      </c>
      <c r="K54" s="71" t="s">
        <v>54</v>
      </c>
      <c r="L54" s="72">
        <f>IF(RIGHT(S54)="T",(+H54-G54),0)</f>
        <v>0</v>
      </c>
      <c r="M54" s="72">
        <f>IF(RIGHT(S54)="U",(+H54-G54),0)</f>
        <v>0</v>
      </c>
      <c r="N54" s="72">
        <f>IF(RIGHT(S54)="C",(+H54-G54),0)</f>
        <v>0</v>
      </c>
      <c r="O54" s="72">
        <f>IF(RIGHT(S54)="D",(+H54-G54),0)</f>
        <v>0</v>
      </c>
      <c r="P54" s="71" t="s">
        <v>54</v>
      </c>
      <c r="Q54" s="71" t="s">
        <v>54</v>
      </c>
      <c r="R54" s="71" t="s">
        <v>54</v>
      </c>
      <c r="S54" s="179"/>
      <c r="T54" s="410"/>
      <c r="U54" s="73"/>
      <c r="V54" s="85"/>
      <c r="W54" s="86"/>
      <c r="X54" s="86"/>
      <c r="Y54" s="86"/>
      <c r="Z54" s="86"/>
      <c r="AA54" s="87"/>
    </row>
    <row r="55" spans="1:44" s="59" customFormat="1" ht="30" customHeight="1">
      <c r="A55" s="987"/>
      <c r="B55" s="986"/>
      <c r="C55" s="985"/>
      <c r="D55" s="968"/>
      <c r="E55" s="994"/>
      <c r="F55" s="88"/>
      <c r="G55" s="178"/>
      <c r="H55" s="178"/>
      <c r="I55" s="88"/>
      <c r="J55" s="88"/>
      <c r="K55" s="88"/>
      <c r="L55" s="137">
        <f t="shared" ref="L55" si="31">IF(RIGHT(S55)="T",(+H55-G55),0)</f>
        <v>0</v>
      </c>
      <c r="M55" s="137">
        <f t="shared" ref="M55" si="32">IF(RIGHT(S55)="U",(+H55-G55),0)</f>
        <v>0</v>
      </c>
      <c r="N55" s="137">
        <f t="shared" ref="N55" si="33">IF(RIGHT(S55)="C",(+H55-G55),0)</f>
        <v>0</v>
      </c>
      <c r="O55" s="137">
        <f t="shared" ref="O55" si="34">IF(RIGHT(S55)="D",(+H55-G55),0)</f>
        <v>0</v>
      </c>
      <c r="P55" s="88"/>
      <c r="Q55" s="88"/>
      <c r="R55" s="88"/>
      <c r="S55" s="179"/>
      <c r="T55" s="410"/>
      <c r="U55" s="89"/>
      <c r="V55" s="80"/>
      <c r="W55" s="81"/>
      <c r="X55" s="81"/>
      <c r="Y55" s="81"/>
      <c r="Z55" s="81"/>
      <c r="AA55" s="82"/>
    </row>
    <row r="56" spans="1:44" s="69" customFormat="1" ht="30" customHeight="1" thickBot="1">
      <c r="A56" s="436"/>
      <c r="B56" s="60"/>
      <c r="C56" s="437" t="s">
        <v>58</v>
      </c>
      <c r="D56" s="60"/>
      <c r="E56" s="61"/>
      <c r="F56" s="62" t="s">
        <v>54</v>
      </c>
      <c r="G56" s="438"/>
      <c r="H56" s="438"/>
      <c r="I56" s="62" t="s">
        <v>54</v>
      </c>
      <c r="J56" s="62" t="s">
        <v>54</v>
      </c>
      <c r="K56" s="62" t="s">
        <v>54</v>
      </c>
      <c r="L56" s="63">
        <f>SUM(L54:L55)</f>
        <v>0</v>
      </c>
      <c r="M56" s="63">
        <f>SUM(M54:M55)</f>
        <v>0</v>
      </c>
      <c r="N56" s="63">
        <f>SUM(N54:N55)</f>
        <v>0</v>
      </c>
      <c r="O56" s="63">
        <f>SUM(O54:O55)</f>
        <v>0</v>
      </c>
      <c r="P56" s="63"/>
      <c r="Q56" s="63"/>
      <c r="R56" s="63"/>
      <c r="S56" s="60"/>
      <c r="T56" s="448"/>
      <c r="U56" s="60"/>
      <c r="V56" s="444">
        <f>$AB$15-((N56*24))</f>
        <v>744</v>
      </c>
      <c r="W56" s="445">
        <v>402</v>
      </c>
      <c r="X56" s="446">
        <v>208.98</v>
      </c>
      <c r="Y56" s="447">
        <f>W56*X56</f>
        <v>84009.959999999992</v>
      </c>
      <c r="Z56" s="444">
        <f>(Y56*(V56-L56*24))/V56</f>
        <v>84009.959999999992</v>
      </c>
      <c r="AA56" s="443">
        <f>(Z56/Y56)*100</f>
        <v>100</v>
      </c>
    </row>
    <row r="57" spans="1:44" s="69" customFormat="1" ht="30" customHeight="1">
      <c r="A57" s="1037">
        <v>7</v>
      </c>
      <c r="B57" s="981" t="s">
        <v>86</v>
      </c>
      <c r="C57" s="988" t="s">
        <v>87</v>
      </c>
      <c r="D57" s="967">
        <v>209.51</v>
      </c>
      <c r="E57" s="993" t="s">
        <v>53</v>
      </c>
      <c r="F57" s="133" t="s">
        <v>54</v>
      </c>
      <c r="G57" s="434">
        <v>42186.147222222222</v>
      </c>
      <c r="H57" s="434">
        <v>42188.373611111114</v>
      </c>
      <c r="I57" s="133" t="s">
        <v>54</v>
      </c>
      <c r="J57" s="133" t="s">
        <v>54</v>
      </c>
      <c r="K57" s="133" t="s">
        <v>54</v>
      </c>
      <c r="L57" s="155">
        <f>IF(RIGHT(S57)="T",(+H57-G57),0)</f>
        <v>0</v>
      </c>
      <c r="M57" s="155">
        <f>IF(RIGHT(S57)="U",(+H57-G57),0)</f>
        <v>0</v>
      </c>
      <c r="N57" s="155">
        <f>IF(RIGHT(S57)="C",(+H57-G57),0)</f>
        <v>0</v>
      </c>
      <c r="O57" s="155">
        <f>IF(RIGHT(S57)="D",(+H57-G57),0)</f>
        <v>2.226388888891961</v>
      </c>
      <c r="P57" s="133" t="s">
        <v>54</v>
      </c>
      <c r="Q57" s="133" t="s">
        <v>54</v>
      </c>
      <c r="R57" s="133" t="s">
        <v>54</v>
      </c>
      <c r="S57" s="428" t="s">
        <v>57</v>
      </c>
      <c r="T57" s="774" t="s">
        <v>844</v>
      </c>
      <c r="U57" s="135"/>
      <c r="V57" s="472"/>
      <c r="W57" s="473"/>
      <c r="X57" s="473"/>
      <c r="Y57" s="473"/>
      <c r="Z57" s="473"/>
      <c r="AA57" s="474"/>
    </row>
    <row r="58" spans="1:44" s="69" customFormat="1" ht="30" customHeight="1">
      <c r="A58" s="1038"/>
      <c r="B58" s="1032"/>
      <c r="C58" s="989"/>
      <c r="D58" s="968"/>
      <c r="E58" s="994"/>
      <c r="F58" s="159"/>
      <c r="G58" s="434">
        <v>42196.086111111108</v>
      </c>
      <c r="H58" s="434">
        <v>42198.377083333333</v>
      </c>
      <c r="I58" s="159"/>
      <c r="J58" s="159"/>
      <c r="K58" s="159"/>
      <c r="L58" s="137">
        <f t="shared" ref="L58" si="35">IF(RIGHT(S58)="T",(+H58-G58),0)</f>
        <v>0</v>
      </c>
      <c r="M58" s="137">
        <f t="shared" ref="M58" si="36">IF(RIGHT(S58)="U",(+H58-G58),0)</f>
        <v>0</v>
      </c>
      <c r="N58" s="137">
        <f t="shared" ref="N58" si="37">IF(RIGHT(S58)="C",(+H58-G58),0)</f>
        <v>0</v>
      </c>
      <c r="O58" s="137">
        <f t="shared" ref="O58" si="38">IF(RIGHT(S58)="D",(+H58-G58),0)</f>
        <v>2.2909722222248092</v>
      </c>
      <c r="P58" s="159"/>
      <c r="Q58" s="159"/>
      <c r="R58" s="159"/>
      <c r="S58" s="428" t="s">
        <v>57</v>
      </c>
      <c r="T58" s="774" t="s">
        <v>845</v>
      </c>
      <c r="U58" s="160"/>
      <c r="V58" s="475"/>
      <c r="W58" s="476"/>
      <c r="X58" s="476"/>
      <c r="Y58" s="476"/>
      <c r="Z58" s="476"/>
      <c r="AA58" s="477"/>
    </row>
    <row r="59" spans="1:44" s="69" customFormat="1" ht="30" customHeight="1">
      <c r="A59" s="1038"/>
      <c r="B59" s="1032"/>
      <c r="C59" s="989"/>
      <c r="D59" s="968"/>
      <c r="E59" s="994"/>
      <c r="F59" s="159"/>
      <c r="G59" s="434">
        <v>42204.131944444445</v>
      </c>
      <c r="H59" s="434">
        <v>42205.543749999997</v>
      </c>
      <c r="I59" s="159"/>
      <c r="J59" s="159"/>
      <c r="K59" s="159"/>
      <c r="L59" s="137">
        <f t="shared" ref="L59:L60" si="39">IF(RIGHT(S59)="T",(+H59-G59),0)</f>
        <v>0</v>
      </c>
      <c r="M59" s="137">
        <f t="shared" ref="M59:M60" si="40">IF(RIGHT(S59)="U",(+H59-G59),0)</f>
        <v>0</v>
      </c>
      <c r="N59" s="137">
        <f t="shared" ref="N59:N60" si="41">IF(RIGHT(S59)="C",(+H59-G59),0)</f>
        <v>0</v>
      </c>
      <c r="O59" s="137">
        <f t="shared" ref="O59:O60" si="42">IF(RIGHT(S59)="D",(+H59-G59),0)</f>
        <v>1.4118055555518367</v>
      </c>
      <c r="P59" s="159"/>
      <c r="Q59" s="159"/>
      <c r="R59" s="159"/>
      <c r="S59" s="428" t="s">
        <v>57</v>
      </c>
      <c r="T59" s="774" t="s">
        <v>846</v>
      </c>
      <c r="U59" s="160"/>
      <c r="V59" s="475"/>
      <c r="W59" s="476"/>
      <c r="X59" s="476"/>
      <c r="Y59" s="476"/>
      <c r="Z59" s="476"/>
      <c r="AA59" s="477"/>
    </row>
    <row r="60" spans="1:44" s="69" customFormat="1" ht="30" customHeight="1">
      <c r="A60" s="1038"/>
      <c r="B60" s="1032"/>
      <c r="C60" s="989"/>
      <c r="D60" s="968"/>
      <c r="E60" s="994"/>
      <c r="F60" s="159"/>
      <c r="G60" s="434">
        <v>42211.143055555556</v>
      </c>
      <c r="H60" s="434">
        <v>42212.40625</v>
      </c>
      <c r="I60" s="159"/>
      <c r="J60" s="159"/>
      <c r="K60" s="159"/>
      <c r="L60" s="137">
        <f t="shared" si="39"/>
        <v>0</v>
      </c>
      <c r="M60" s="137">
        <f t="shared" si="40"/>
        <v>0</v>
      </c>
      <c r="N60" s="137">
        <f t="shared" si="41"/>
        <v>0</v>
      </c>
      <c r="O60" s="137">
        <f t="shared" si="42"/>
        <v>1.2631944444437977</v>
      </c>
      <c r="P60" s="159"/>
      <c r="Q60" s="159"/>
      <c r="R60" s="159"/>
      <c r="S60" s="428" t="s">
        <v>57</v>
      </c>
      <c r="T60" s="774" t="s">
        <v>843</v>
      </c>
      <c r="U60" s="160"/>
      <c r="V60" s="475"/>
      <c r="W60" s="476"/>
      <c r="X60" s="476"/>
      <c r="Y60" s="476"/>
      <c r="Z60" s="476"/>
      <c r="AA60" s="477"/>
    </row>
    <row r="61" spans="1:44" s="69" customFormat="1" ht="30" customHeight="1" thickBot="1">
      <c r="A61" s="458"/>
      <c r="B61" s="139"/>
      <c r="C61" s="459" t="s">
        <v>58</v>
      </c>
      <c r="D61" s="139"/>
      <c r="E61" s="140"/>
      <c r="F61" s="141" t="s">
        <v>54</v>
      </c>
      <c r="G61" s="460"/>
      <c r="H61" s="460"/>
      <c r="I61" s="141" t="s">
        <v>54</v>
      </c>
      <c r="J61" s="141" t="s">
        <v>54</v>
      </c>
      <c r="K61" s="161"/>
      <c r="L61" s="142">
        <f>SUM(L57:L60)</f>
        <v>0</v>
      </c>
      <c r="M61" s="142">
        <f>SUM(M57:M60)</f>
        <v>0</v>
      </c>
      <c r="N61" s="142">
        <f>SUM(N57:N60)</f>
        <v>0</v>
      </c>
      <c r="O61" s="142">
        <f>SUM(O57:O60)</f>
        <v>7.1923611111124046</v>
      </c>
      <c r="P61" s="142"/>
      <c r="Q61" s="142"/>
      <c r="R61" s="142"/>
      <c r="S61" s="139"/>
      <c r="T61" s="461"/>
      <c r="U61" s="139"/>
      <c r="V61" s="462">
        <f>$AB$15-((N61*24))</f>
        <v>744</v>
      </c>
      <c r="W61" s="463">
        <v>515</v>
      </c>
      <c r="X61" s="100">
        <v>209.51</v>
      </c>
      <c r="Y61" s="464">
        <f>W61*X61</f>
        <v>107897.65</v>
      </c>
      <c r="Z61" s="465">
        <f>(Y61*(V61-L61*24))/V61</f>
        <v>107897.65</v>
      </c>
      <c r="AA61" s="466">
        <f>(Z61/Y61)*100</f>
        <v>100</v>
      </c>
    </row>
    <row r="62" spans="1:44" ht="30" customHeight="1">
      <c r="A62" s="162">
        <v>8</v>
      </c>
      <c r="B62" s="91" t="s">
        <v>88</v>
      </c>
      <c r="C62" s="92" t="s">
        <v>89</v>
      </c>
      <c r="D62" s="611">
        <v>181.137</v>
      </c>
      <c r="E62" s="70" t="s">
        <v>53</v>
      </c>
      <c r="F62" s="133" t="s">
        <v>54</v>
      </c>
      <c r="G62" s="163"/>
      <c r="H62" s="163"/>
      <c r="I62" s="83"/>
      <c r="J62" s="83"/>
      <c r="K62" s="83"/>
      <c r="L62" s="155">
        <f t="shared" ref="L62" si="43">IF(RIGHT(S62)="T",(+H62-G62),0)</f>
        <v>0</v>
      </c>
      <c r="M62" s="155">
        <f t="shared" ref="M62" si="44">IF(RIGHT(S62)="U",(+H62-G62),0)</f>
        <v>0</v>
      </c>
      <c r="N62" s="155">
        <f t="shared" ref="N62" si="45">IF(RIGHT(S62)="C",(+H62-G62),0)</f>
        <v>0</v>
      </c>
      <c r="O62" s="155">
        <f t="shared" ref="O62" si="46">IF(RIGHT(S62)="D",(+H62-G62),0)</f>
        <v>0</v>
      </c>
      <c r="P62" s="94"/>
      <c r="Q62" s="94"/>
      <c r="R62" s="94"/>
      <c r="S62" s="164"/>
      <c r="T62" s="408"/>
      <c r="U62" s="94"/>
      <c r="V62" s="165"/>
      <c r="W62" s="166"/>
      <c r="X62" s="166"/>
      <c r="Y62" s="166"/>
      <c r="Z62" s="166"/>
      <c r="AA62" s="167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s="69" customFormat="1" ht="30" customHeight="1" thickBot="1">
      <c r="A63" s="458"/>
      <c r="B63" s="139"/>
      <c r="C63" s="459" t="s">
        <v>58</v>
      </c>
      <c r="D63" s="139"/>
      <c r="E63" s="140"/>
      <c r="F63" s="141" t="s">
        <v>54</v>
      </c>
      <c r="G63" s="460"/>
      <c r="H63" s="460"/>
      <c r="I63" s="141" t="s">
        <v>54</v>
      </c>
      <c r="J63" s="141" t="s">
        <v>54</v>
      </c>
      <c r="K63" s="141" t="s">
        <v>54</v>
      </c>
      <c r="L63" s="142">
        <f>SUM(L62:L62)</f>
        <v>0</v>
      </c>
      <c r="M63" s="142">
        <f>SUM(M62:M62)</f>
        <v>0</v>
      </c>
      <c r="N63" s="142">
        <f>SUM(N62:N62)</f>
        <v>0</v>
      </c>
      <c r="O63" s="142">
        <f>SUM(O62:O62)</f>
        <v>0</v>
      </c>
      <c r="P63" s="141" t="s">
        <v>54</v>
      </c>
      <c r="Q63" s="141" t="s">
        <v>54</v>
      </c>
      <c r="R63" s="141" t="s">
        <v>54</v>
      </c>
      <c r="S63" s="139"/>
      <c r="T63" s="461"/>
      <c r="U63" s="139"/>
      <c r="V63" s="462">
        <f>$AB$15-((N63*24))</f>
        <v>744</v>
      </c>
      <c r="W63" s="463">
        <v>382</v>
      </c>
      <c r="X63" s="100">
        <v>181.137</v>
      </c>
      <c r="Y63" s="464">
        <f>W63*X63</f>
        <v>69194.334000000003</v>
      </c>
      <c r="Z63" s="465">
        <f>(Y63*(V63-L63*24))/V63</f>
        <v>69194.334000000003</v>
      </c>
      <c r="AA63" s="466">
        <f>(Z63/Y63)*100</f>
        <v>100</v>
      </c>
    </row>
    <row r="64" spans="1:44" s="59" customFormat="1" ht="30" customHeight="1" thickBot="1">
      <c r="A64" s="584">
        <v>9</v>
      </c>
      <c r="B64" s="609" t="s">
        <v>90</v>
      </c>
      <c r="C64" s="610" t="s">
        <v>91</v>
      </c>
      <c r="D64" s="611">
        <v>253.82300000000001</v>
      </c>
      <c r="E64" s="70" t="s">
        <v>53</v>
      </c>
      <c r="F64" s="71" t="s">
        <v>54</v>
      </c>
      <c r="G64" s="434">
        <v>42196.088888888888</v>
      </c>
      <c r="H64" s="434">
        <v>42198.490972222222</v>
      </c>
      <c r="I64" s="71" t="s">
        <v>54</v>
      </c>
      <c r="J64" s="71" t="s">
        <v>54</v>
      </c>
      <c r="K64" s="71" t="s">
        <v>54</v>
      </c>
      <c r="L64" s="72">
        <f>IF(RIGHT(S64)="T",(+H64-G64),0)</f>
        <v>0</v>
      </c>
      <c r="M64" s="72">
        <f>IF(RIGHT(S64)="U",(+H64-G64),0)</f>
        <v>0</v>
      </c>
      <c r="N64" s="72">
        <f>IF(RIGHT(S64)="C",(+H64-G64),0)</f>
        <v>0</v>
      </c>
      <c r="O64" s="72">
        <f>IF(RIGHT(S64)="D",(+H64-G64),0)</f>
        <v>2.4020833333343035</v>
      </c>
      <c r="P64" s="71" t="s">
        <v>54</v>
      </c>
      <c r="Q64" s="71" t="s">
        <v>54</v>
      </c>
      <c r="R64" s="71" t="s">
        <v>54</v>
      </c>
      <c r="S64" s="428" t="s">
        <v>57</v>
      </c>
      <c r="T64" s="774" t="s">
        <v>845</v>
      </c>
      <c r="U64" s="73"/>
      <c r="V64" s="85"/>
      <c r="W64" s="86"/>
      <c r="X64" s="86"/>
      <c r="Y64" s="86"/>
      <c r="Z64" s="86"/>
      <c r="AA64" s="87"/>
    </row>
    <row r="65" spans="1:27" s="59" customFormat="1" ht="30" customHeight="1" thickBot="1">
      <c r="A65" s="862"/>
      <c r="B65" s="858"/>
      <c r="C65" s="860"/>
      <c r="D65" s="851"/>
      <c r="E65" s="853"/>
      <c r="F65" s="88"/>
      <c r="G65" s="434">
        <v>42200.444444444445</v>
      </c>
      <c r="H65" s="434">
        <v>42200.462500000001</v>
      </c>
      <c r="I65" s="71" t="s">
        <v>54</v>
      </c>
      <c r="J65" s="71" t="s">
        <v>54</v>
      </c>
      <c r="K65" s="71" t="s">
        <v>54</v>
      </c>
      <c r="L65" s="72">
        <f t="shared" ref="L65:L67" si="47">IF(RIGHT(S65)="T",(+H65-G65),0)</f>
        <v>1.8055555556202307E-2</v>
      </c>
      <c r="M65" s="72">
        <f t="shared" ref="M65:M67" si="48">IF(RIGHT(S65)="U",(+H65-G65),0)</f>
        <v>0</v>
      </c>
      <c r="N65" s="72">
        <f t="shared" ref="N65:N67" si="49">IF(RIGHT(S65)="C",(+H65-G65),0)</f>
        <v>0</v>
      </c>
      <c r="O65" s="72">
        <f t="shared" ref="O65:O67" si="50">IF(RIGHT(S65)="D",(+H65-G65),0)</f>
        <v>0</v>
      </c>
      <c r="P65" s="71" t="s">
        <v>54</v>
      </c>
      <c r="Q65" s="71" t="s">
        <v>54</v>
      </c>
      <c r="R65" s="71" t="s">
        <v>54</v>
      </c>
      <c r="S65" s="428" t="s">
        <v>104</v>
      </c>
      <c r="T65" s="774" t="s">
        <v>847</v>
      </c>
      <c r="U65" s="73"/>
      <c r="V65" s="85"/>
      <c r="W65" s="86"/>
      <c r="X65" s="86"/>
      <c r="Y65" s="86"/>
      <c r="Z65" s="86"/>
      <c r="AA65" s="87"/>
    </row>
    <row r="66" spans="1:27" s="59" customFormat="1" ht="30" customHeight="1" thickBot="1">
      <c r="A66" s="862"/>
      <c r="B66" s="858"/>
      <c r="C66" s="860"/>
      <c r="D66" s="851"/>
      <c r="E66" s="853"/>
      <c r="F66" s="88"/>
      <c r="G66" s="434">
        <v>42200.543055555558</v>
      </c>
      <c r="H66" s="434">
        <v>42200.55</v>
      </c>
      <c r="I66" s="71" t="s">
        <v>54</v>
      </c>
      <c r="J66" s="71" t="s">
        <v>54</v>
      </c>
      <c r="K66" s="71" t="s">
        <v>54</v>
      </c>
      <c r="L66" s="72">
        <f t="shared" si="47"/>
        <v>6.9444444452528842E-3</v>
      </c>
      <c r="M66" s="72">
        <f t="shared" si="48"/>
        <v>0</v>
      </c>
      <c r="N66" s="72">
        <f t="shared" si="49"/>
        <v>0</v>
      </c>
      <c r="O66" s="72">
        <f t="shared" si="50"/>
        <v>0</v>
      </c>
      <c r="P66" s="71" t="s">
        <v>54</v>
      </c>
      <c r="Q66" s="71" t="s">
        <v>54</v>
      </c>
      <c r="R66" s="71" t="s">
        <v>54</v>
      </c>
      <c r="S66" s="428" t="s">
        <v>104</v>
      </c>
      <c r="T66" s="774" t="s">
        <v>847</v>
      </c>
      <c r="U66" s="73"/>
      <c r="V66" s="85"/>
      <c r="W66" s="86"/>
      <c r="X66" s="86"/>
      <c r="Y66" s="86"/>
      <c r="Z66" s="86"/>
      <c r="AA66" s="87"/>
    </row>
    <row r="67" spans="1:27" s="59" customFormat="1" ht="30" customHeight="1">
      <c r="A67" s="862"/>
      <c r="B67" s="858"/>
      <c r="C67" s="860"/>
      <c r="D67" s="851"/>
      <c r="E67" s="853"/>
      <c r="F67" s="88"/>
      <c r="G67" s="434">
        <v>42211.04583333333</v>
      </c>
      <c r="H67" s="434">
        <v>42212.429861111108</v>
      </c>
      <c r="I67" s="71" t="s">
        <v>54</v>
      </c>
      <c r="J67" s="71" t="s">
        <v>54</v>
      </c>
      <c r="K67" s="71" t="s">
        <v>54</v>
      </c>
      <c r="L67" s="72">
        <f t="shared" si="47"/>
        <v>0</v>
      </c>
      <c r="M67" s="72">
        <f t="shared" si="48"/>
        <v>0</v>
      </c>
      <c r="N67" s="72">
        <f t="shared" si="49"/>
        <v>0</v>
      </c>
      <c r="O67" s="72">
        <f t="shared" si="50"/>
        <v>1.3840277777781012</v>
      </c>
      <c r="P67" s="71" t="s">
        <v>54</v>
      </c>
      <c r="Q67" s="71" t="s">
        <v>54</v>
      </c>
      <c r="R67" s="71" t="s">
        <v>54</v>
      </c>
      <c r="S67" s="428" t="s">
        <v>57</v>
      </c>
      <c r="T67" s="774" t="s">
        <v>843</v>
      </c>
      <c r="U67" s="73"/>
      <c r="V67" s="85"/>
      <c r="W67" s="86"/>
      <c r="X67" s="86"/>
      <c r="Y67" s="86"/>
      <c r="Z67" s="86"/>
      <c r="AA67" s="87"/>
    </row>
    <row r="68" spans="1:27" s="69" customFormat="1" ht="30" customHeight="1" thickBot="1">
      <c r="A68" s="436"/>
      <c r="B68" s="60"/>
      <c r="C68" s="437" t="s">
        <v>58</v>
      </c>
      <c r="D68" s="60"/>
      <c r="E68" s="61"/>
      <c r="F68" s="62" t="s">
        <v>54</v>
      </c>
      <c r="G68" s="438"/>
      <c r="H68" s="438"/>
      <c r="I68" s="62" t="s">
        <v>54</v>
      </c>
      <c r="J68" s="62" t="s">
        <v>54</v>
      </c>
      <c r="K68" s="170"/>
      <c r="L68" s="63">
        <f>SUM(L64:L67)</f>
        <v>2.5000000001455192E-2</v>
      </c>
      <c r="M68" s="63">
        <f>SUM(M64:M67)</f>
        <v>0</v>
      </c>
      <c r="N68" s="63">
        <f>SUM(N64:N67)</f>
        <v>0</v>
      </c>
      <c r="O68" s="63">
        <f>SUM(O64:O67)</f>
        <v>3.7861111111124046</v>
      </c>
      <c r="P68" s="62" t="s">
        <v>54</v>
      </c>
      <c r="Q68" s="62" t="s">
        <v>54</v>
      </c>
      <c r="R68" s="62" t="s">
        <v>54</v>
      </c>
      <c r="S68" s="60"/>
      <c r="T68" s="448"/>
      <c r="U68" s="60"/>
      <c r="V68" s="444">
        <f>$AB$15-((N68*24))</f>
        <v>744</v>
      </c>
      <c r="W68" s="445">
        <v>307</v>
      </c>
      <c r="X68" s="446">
        <v>253.82300000000001</v>
      </c>
      <c r="Y68" s="447">
        <f>W68*X68</f>
        <v>77923.661000000007</v>
      </c>
      <c r="Z68" s="444">
        <f>(Y68*(V68-L68*24))/V68</f>
        <v>77860.819337899578</v>
      </c>
      <c r="AA68" s="443">
        <f>(Z68/Y68)*100</f>
        <v>99.91935483870499</v>
      </c>
    </row>
    <row r="69" spans="1:27" s="69" customFormat="1" ht="30" customHeight="1">
      <c r="A69" s="1037">
        <v>10</v>
      </c>
      <c r="B69" s="981" t="s">
        <v>92</v>
      </c>
      <c r="C69" s="988" t="s">
        <v>93</v>
      </c>
      <c r="D69" s="967">
        <v>253.82300000000001</v>
      </c>
      <c r="E69" s="993" t="s">
        <v>53</v>
      </c>
      <c r="F69" s="282" t="s">
        <v>54</v>
      </c>
      <c r="G69" s="434">
        <v>42200.618055555555</v>
      </c>
      <c r="H69" s="434">
        <v>42200.623611111114</v>
      </c>
      <c r="I69" s="133" t="s">
        <v>54</v>
      </c>
      <c r="J69" s="133" t="s">
        <v>54</v>
      </c>
      <c r="K69" s="133" t="s">
        <v>54</v>
      </c>
      <c r="L69" s="134">
        <f>IF(RIGHT(S69)="T",(+H69-G69),0)</f>
        <v>5.5555555591126904E-3</v>
      </c>
      <c r="M69" s="134">
        <f>IF(RIGHT(S69)="U",(+H69-G69),0)</f>
        <v>0</v>
      </c>
      <c r="N69" s="134">
        <f>IF(RIGHT(S69)="C",(+H69-G69),0)</f>
        <v>0</v>
      </c>
      <c r="O69" s="134">
        <f>IF(RIGHT(S69)="D",(+H69-G69),0)</f>
        <v>0</v>
      </c>
      <c r="P69" s="282" t="s">
        <v>54</v>
      </c>
      <c r="Q69" s="282" t="s">
        <v>54</v>
      </c>
      <c r="R69" s="282" t="s">
        <v>54</v>
      </c>
      <c r="S69" s="428" t="s">
        <v>104</v>
      </c>
      <c r="T69" s="774" t="s">
        <v>847</v>
      </c>
      <c r="U69" s="135"/>
      <c r="V69" s="156"/>
      <c r="W69" s="157"/>
      <c r="X69" s="157"/>
      <c r="Y69" s="157"/>
      <c r="Z69" s="157"/>
      <c r="AA69" s="158"/>
    </row>
    <row r="70" spans="1:27" s="69" customFormat="1" ht="30" customHeight="1">
      <c r="A70" s="1038"/>
      <c r="B70" s="986"/>
      <c r="C70" s="989"/>
      <c r="D70" s="968"/>
      <c r="E70" s="994"/>
      <c r="F70" s="159" t="s">
        <v>54</v>
      </c>
      <c r="G70" s="434">
        <v>42200.715277777781</v>
      </c>
      <c r="H70" s="434">
        <v>42200.744444444441</v>
      </c>
      <c r="I70" s="557"/>
      <c r="J70" s="557"/>
      <c r="K70" s="557"/>
      <c r="L70" s="137">
        <f>IF(RIGHT(S70)="T",(+H70-G70),0)</f>
        <v>2.9166666659875773E-2</v>
      </c>
      <c r="M70" s="137">
        <f>IF(RIGHT(S70)="U",(+H70-G70),0)</f>
        <v>0</v>
      </c>
      <c r="N70" s="137">
        <f>IF(RIGHT(S70)="C",(+H70-G70),0)</f>
        <v>0</v>
      </c>
      <c r="O70" s="137">
        <f>IF(RIGHT(S70)="D",(+H70-G70),0)</f>
        <v>0</v>
      </c>
      <c r="P70" s="159" t="s">
        <v>54</v>
      </c>
      <c r="Q70" s="159" t="s">
        <v>54</v>
      </c>
      <c r="R70" s="159" t="s">
        <v>54</v>
      </c>
      <c r="S70" s="428" t="s">
        <v>104</v>
      </c>
      <c r="T70" s="774" t="s">
        <v>848</v>
      </c>
      <c r="U70" s="733"/>
      <c r="V70" s="455"/>
      <c r="W70" s="456"/>
      <c r="X70" s="456"/>
      <c r="Y70" s="456"/>
      <c r="Z70" s="456"/>
      <c r="AA70" s="457"/>
    </row>
    <row r="71" spans="1:27" s="69" customFormat="1" ht="30" customHeight="1">
      <c r="A71" s="1038"/>
      <c r="B71" s="1032"/>
      <c r="C71" s="989"/>
      <c r="D71" s="968"/>
      <c r="E71" s="994"/>
      <c r="F71" s="159"/>
      <c r="G71" s="434">
        <v>42204.18472222222</v>
      </c>
      <c r="H71" s="434">
        <v>42206.470138888886</v>
      </c>
      <c r="I71" s="159"/>
      <c r="J71" s="159"/>
      <c r="K71" s="159"/>
      <c r="L71" s="137">
        <f t="shared" ref="L71" si="51">IF(RIGHT(S71)="T",(+H71-G71),0)</f>
        <v>0</v>
      </c>
      <c r="M71" s="137">
        <f t="shared" ref="M71" si="52">IF(RIGHT(S71)="U",(+H71-G71),0)</f>
        <v>0</v>
      </c>
      <c r="N71" s="137">
        <f t="shared" ref="N71" si="53">IF(RIGHT(S71)="C",(+H71-G71),0)</f>
        <v>0</v>
      </c>
      <c r="O71" s="137">
        <f t="shared" ref="O71" si="54">IF(RIGHT(S71)="D",(+H71-G71),0)</f>
        <v>2.2854166666656965</v>
      </c>
      <c r="P71" s="159"/>
      <c r="Q71" s="159"/>
      <c r="R71" s="159"/>
      <c r="S71" s="428" t="s">
        <v>57</v>
      </c>
      <c r="T71" s="774" t="s">
        <v>846</v>
      </c>
      <c r="U71" s="160"/>
      <c r="V71" s="455"/>
      <c r="W71" s="456"/>
      <c r="X71" s="456"/>
      <c r="Y71" s="456"/>
      <c r="Z71" s="456"/>
      <c r="AA71" s="457"/>
    </row>
    <row r="72" spans="1:27" s="130" customFormat="1" ht="30" customHeight="1" thickBot="1">
      <c r="A72" s="458"/>
      <c r="B72" s="139"/>
      <c r="C72" s="459" t="s">
        <v>58</v>
      </c>
      <c r="D72" s="139"/>
      <c r="E72" s="140"/>
      <c r="F72" s="141" t="s">
        <v>54</v>
      </c>
      <c r="G72" s="460"/>
      <c r="H72" s="460"/>
      <c r="I72" s="141" t="s">
        <v>54</v>
      </c>
      <c r="J72" s="141" t="s">
        <v>54</v>
      </c>
      <c r="K72" s="141" t="s">
        <v>54</v>
      </c>
      <c r="L72" s="142">
        <f>SUM(L69:L71)</f>
        <v>3.4722222218988463E-2</v>
      </c>
      <c r="M72" s="142">
        <f>SUM(M69:M71)</f>
        <v>0</v>
      </c>
      <c r="N72" s="142">
        <f>SUM(N69:N71)</f>
        <v>0</v>
      </c>
      <c r="O72" s="142">
        <f>SUM(O69:O71)</f>
        <v>2.2854166666656965</v>
      </c>
      <c r="P72" s="141" t="s">
        <v>54</v>
      </c>
      <c r="Q72" s="141" t="s">
        <v>54</v>
      </c>
      <c r="R72" s="141" t="s">
        <v>54</v>
      </c>
      <c r="S72" s="139"/>
      <c r="T72" s="461"/>
      <c r="U72" s="139"/>
      <c r="V72" s="462">
        <f>$AB$15-((N72*24))</f>
        <v>744</v>
      </c>
      <c r="W72" s="463">
        <v>307</v>
      </c>
      <c r="X72" s="100">
        <v>253.82300000000001</v>
      </c>
      <c r="Y72" s="464">
        <f>W72*X72</f>
        <v>77923.661000000007</v>
      </c>
      <c r="Z72" s="465">
        <f>(Y72*(V72-L72*24))/V72</f>
        <v>77836.380913762623</v>
      </c>
      <c r="AA72" s="466">
        <f>(Z72/Y72)*100</f>
        <v>99.887992831551671</v>
      </c>
    </row>
    <row r="73" spans="1:27" s="69" customFormat="1" ht="30" customHeight="1">
      <c r="A73" s="1037">
        <v>11</v>
      </c>
      <c r="B73" s="981" t="s">
        <v>94</v>
      </c>
      <c r="C73" s="988" t="s">
        <v>95</v>
      </c>
      <c r="D73" s="967">
        <v>393.9</v>
      </c>
      <c r="E73" s="993" t="s">
        <v>53</v>
      </c>
      <c r="F73" s="133" t="s">
        <v>54</v>
      </c>
      <c r="G73" s="434">
        <v>42193.190972222219</v>
      </c>
      <c r="H73" s="434">
        <v>42198.536111111112</v>
      </c>
      <c r="I73" s="133" t="s">
        <v>54</v>
      </c>
      <c r="J73" s="133" t="s">
        <v>54</v>
      </c>
      <c r="K73" s="133" t="s">
        <v>54</v>
      </c>
      <c r="L73" s="155">
        <f t="shared" ref="L73:L75" si="55">IF(RIGHT(S73)="T",(+H73-G73),0)</f>
        <v>0</v>
      </c>
      <c r="M73" s="155">
        <f t="shared" ref="M73:M75" si="56">IF(RIGHT(S73)="U",(+H73-G73),0)</f>
        <v>0</v>
      </c>
      <c r="N73" s="155">
        <f t="shared" ref="N73:N75" si="57">IF(RIGHT(S73)="C",(+H73-G73),0)</f>
        <v>0</v>
      </c>
      <c r="O73" s="155">
        <f t="shared" ref="O73:O75" si="58">IF(RIGHT(S73)="D",(+H73-G73),0)</f>
        <v>5.3451388888934162</v>
      </c>
      <c r="P73" s="133" t="s">
        <v>54</v>
      </c>
      <c r="Q73" s="133" t="s">
        <v>54</v>
      </c>
      <c r="R73" s="133" t="s">
        <v>54</v>
      </c>
      <c r="S73" s="428" t="s">
        <v>57</v>
      </c>
      <c r="T73" s="774" t="s">
        <v>849</v>
      </c>
      <c r="U73" s="135"/>
      <c r="V73" s="156"/>
      <c r="W73" s="157"/>
      <c r="X73" s="157"/>
      <c r="Y73" s="157"/>
      <c r="Z73" s="157"/>
      <c r="AA73" s="158"/>
    </row>
    <row r="74" spans="1:27" s="69" customFormat="1" ht="30" customHeight="1">
      <c r="A74" s="1038"/>
      <c r="B74" s="1032"/>
      <c r="C74" s="1104"/>
      <c r="D74" s="968"/>
      <c r="E74" s="994"/>
      <c r="F74" s="159" t="s">
        <v>54</v>
      </c>
      <c r="G74" s="434">
        <v>42204.097916666666</v>
      </c>
      <c r="H74" s="434">
        <v>42206.509722222225</v>
      </c>
      <c r="I74" s="159" t="s">
        <v>54</v>
      </c>
      <c r="J74" s="159" t="s">
        <v>54</v>
      </c>
      <c r="K74" s="159" t="s">
        <v>54</v>
      </c>
      <c r="L74" s="137">
        <f t="shared" si="55"/>
        <v>0</v>
      </c>
      <c r="M74" s="137">
        <f t="shared" si="56"/>
        <v>0</v>
      </c>
      <c r="N74" s="137">
        <f t="shared" si="57"/>
        <v>0</v>
      </c>
      <c r="O74" s="137">
        <f t="shared" si="58"/>
        <v>2.4118055555591127</v>
      </c>
      <c r="P74" s="159" t="s">
        <v>54</v>
      </c>
      <c r="Q74" s="159" t="s">
        <v>54</v>
      </c>
      <c r="R74" s="159" t="s">
        <v>54</v>
      </c>
      <c r="S74" s="428" t="s">
        <v>57</v>
      </c>
      <c r="T74" s="774" t="s">
        <v>846</v>
      </c>
      <c r="U74" s="160"/>
      <c r="V74" s="455"/>
      <c r="W74" s="456"/>
      <c r="X74" s="456"/>
      <c r="Y74" s="456"/>
      <c r="Z74" s="456"/>
      <c r="AA74" s="457"/>
    </row>
    <row r="75" spans="1:27" s="69" customFormat="1" ht="30" customHeight="1">
      <c r="A75" s="1038"/>
      <c r="B75" s="1032"/>
      <c r="C75" s="1104"/>
      <c r="D75" s="968"/>
      <c r="E75" s="994"/>
      <c r="F75" s="159" t="s">
        <v>54</v>
      </c>
      <c r="G75" s="434">
        <v>42207.168055555558</v>
      </c>
      <c r="H75" s="434">
        <v>42207.420138888891</v>
      </c>
      <c r="I75" s="159" t="s">
        <v>54</v>
      </c>
      <c r="J75" s="159" t="s">
        <v>54</v>
      </c>
      <c r="K75" s="159" t="s">
        <v>54</v>
      </c>
      <c r="L75" s="137">
        <f t="shared" si="55"/>
        <v>0</v>
      </c>
      <c r="M75" s="137">
        <f t="shared" si="56"/>
        <v>0</v>
      </c>
      <c r="N75" s="137">
        <f t="shared" si="57"/>
        <v>0</v>
      </c>
      <c r="O75" s="137">
        <f t="shared" si="58"/>
        <v>0.25208333333284827</v>
      </c>
      <c r="P75" s="159" t="s">
        <v>54</v>
      </c>
      <c r="Q75" s="159" t="s">
        <v>54</v>
      </c>
      <c r="R75" s="159" t="s">
        <v>54</v>
      </c>
      <c r="S75" s="428" t="s">
        <v>57</v>
      </c>
      <c r="T75" s="774" t="s">
        <v>843</v>
      </c>
      <c r="U75" s="160"/>
      <c r="V75" s="455"/>
      <c r="W75" s="456"/>
      <c r="X75" s="456"/>
      <c r="Y75" s="456"/>
      <c r="Z75" s="456"/>
      <c r="AA75" s="457"/>
    </row>
    <row r="76" spans="1:27" s="69" customFormat="1" ht="30" customHeight="1">
      <c r="A76" s="1038"/>
      <c r="B76" s="1032"/>
      <c r="C76" s="1104"/>
      <c r="D76" s="968"/>
      <c r="E76" s="994"/>
      <c r="F76" s="159"/>
      <c r="G76" s="434">
        <v>42211.006944444445</v>
      </c>
      <c r="H76" s="434">
        <v>42212.447222222225</v>
      </c>
      <c r="I76" s="159"/>
      <c r="J76" s="159"/>
      <c r="K76" s="159"/>
      <c r="L76" s="137">
        <f t="shared" ref="L76:L77" si="59">IF(RIGHT(S76)="T",(+H76-G76),0)</f>
        <v>0</v>
      </c>
      <c r="M76" s="137">
        <f t="shared" ref="M76:M77" si="60">IF(RIGHT(S76)="U",(+H76-G76),0)</f>
        <v>0</v>
      </c>
      <c r="N76" s="137">
        <f t="shared" ref="N76:N77" si="61">IF(RIGHT(S76)="C",(+H76-G76),0)</f>
        <v>0</v>
      </c>
      <c r="O76" s="137">
        <f t="shared" ref="O76:O77" si="62">IF(RIGHT(S76)="D",(+H76-G76),0)</f>
        <v>1.4402777777795563</v>
      </c>
      <c r="P76" s="159"/>
      <c r="Q76" s="159"/>
      <c r="R76" s="159"/>
      <c r="S76" s="428" t="s">
        <v>57</v>
      </c>
      <c r="T76" s="774" t="s">
        <v>843</v>
      </c>
      <c r="U76" s="160"/>
      <c r="V76" s="455"/>
      <c r="W76" s="456"/>
      <c r="X76" s="456"/>
      <c r="Y76" s="456"/>
      <c r="Z76" s="456"/>
      <c r="AA76" s="457"/>
    </row>
    <row r="77" spans="1:27" s="69" customFormat="1" ht="30" customHeight="1">
      <c r="A77" s="1038"/>
      <c r="B77" s="1032"/>
      <c r="C77" s="1104"/>
      <c r="D77" s="968"/>
      <c r="E77" s="994"/>
      <c r="F77" s="159"/>
      <c r="G77" s="434">
        <v>42215.239583333336</v>
      </c>
      <c r="H77" s="674">
        <v>42217</v>
      </c>
      <c r="I77" s="159"/>
      <c r="J77" s="159"/>
      <c r="K77" s="159"/>
      <c r="L77" s="137">
        <f t="shared" si="59"/>
        <v>0</v>
      </c>
      <c r="M77" s="137">
        <f t="shared" si="60"/>
        <v>0</v>
      </c>
      <c r="N77" s="137">
        <f t="shared" si="61"/>
        <v>0</v>
      </c>
      <c r="O77" s="137">
        <f t="shared" si="62"/>
        <v>1.7604166666642413</v>
      </c>
      <c r="P77" s="159"/>
      <c r="Q77" s="159"/>
      <c r="R77" s="159"/>
      <c r="S77" s="428" t="s">
        <v>57</v>
      </c>
      <c r="T77" s="827" t="s">
        <v>843</v>
      </c>
      <c r="U77" s="160"/>
      <c r="V77" s="455"/>
      <c r="W77" s="456"/>
      <c r="X77" s="456"/>
      <c r="Y77" s="456"/>
      <c r="Z77" s="456"/>
      <c r="AA77" s="457"/>
    </row>
    <row r="78" spans="1:27" s="69" customFormat="1" ht="30" customHeight="1" thickBot="1">
      <c r="A78" s="458"/>
      <c r="B78" s="139"/>
      <c r="C78" s="459" t="s">
        <v>58</v>
      </c>
      <c r="D78" s="139"/>
      <c r="E78" s="140"/>
      <c r="F78" s="141" t="s">
        <v>54</v>
      </c>
      <c r="G78" s="460"/>
      <c r="H78" s="460"/>
      <c r="I78" s="141" t="s">
        <v>54</v>
      </c>
      <c r="J78" s="141" t="s">
        <v>54</v>
      </c>
      <c r="K78" s="141" t="s">
        <v>54</v>
      </c>
      <c r="L78" s="142">
        <f>SUM(L73:L77)</f>
        <v>0</v>
      </c>
      <c r="M78" s="142">
        <f>SUM(M73:M77)</f>
        <v>0</v>
      </c>
      <c r="N78" s="142">
        <f>SUM(N73:N77)</f>
        <v>0</v>
      </c>
      <c r="O78" s="142">
        <f>SUM(O73:O77)</f>
        <v>11.209722222229175</v>
      </c>
      <c r="P78" s="141" t="s">
        <v>54</v>
      </c>
      <c r="Q78" s="141" t="s">
        <v>54</v>
      </c>
      <c r="R78" s="141" t="s">
        <v>54</v>
      </c>
      <c r="S78" s="139"/>
      <c r="T78" s="461"/>
      <c r="U78" s="139"/>
      <c r="V78" s="462">
        <f>$AB$15-((N78*24))</f>
        <v>744</v>
      </c>
      <c r="W78" s="463">
        <v>568</v>
      </c>
      <c r="X78" s="100">
        <v>393.9</v>
      </c>
      <c r="Y78" s="464">
        <f>W78*X78</f>
        <v>223735.19999999998</v>
      </c>
      <c r="Z78" s="465">
        <f>(Y78*(V78-L78*24))/V78</f>
        <v>223735.19999999998</v>
      </c>
      <c r="AA78" s="466">
        <f>(Z78/Y78)*100</f>
        <v>100</v>
      </c>
    </row>
    <row r="79" spans="1:27" s="69" customFormat="1" ht="30" customHeight="1">
      <c r="A79" s="1037">
        <v>12</v>
      </c>
      <c r="B79" s="981" t="s">
        <v>96</v>
      </c>
      <c r="C79" s="988" t="s">
        <v>97</v>
      </c>
      <c r="D79" s="967">
        <v>393.9</v>
      </c>
      <c r="E79" s="993" t="s">
        <v>53</v>
      </c>
      <c r="F79" s="133" t="s">
        <v>54</v>
      </c>
      <c r="G79" s="434">
        <v>42197.184027777781</v>
      </c>
      <c r="H79" s="434">
        <v>42198.385416666664</v>
      </c>
      <c r="I79" s="133" t="s">
        <v>54</v>
      </c>
      <c r="J79" s="133" t="s">
        <v>54</v>
      </c>
      <c r="K79" s="133" t="s">
        <v>54</v>
      </c>
      <c r="L79" s="155">
        <f>IF(RIGHT(S79)="T",(+H79-G79),0)</f>
        <v>0</v>
      </c>
      <c r="M79" s="155">
        <f>IF(RIGHT(S79)="U",(+H79-G79),0)</f>
        <v>0</v>
      </c>
      <c r="N79" s="155">
        <f>IF(RIGHT(S79)="C",(+H79-G79),0)</f>
        <v>0</v>
      </c>
      <c r="O79" s="155">
        <f>IF(RIGHT(S79)="D",(+H79-G79),0)</f>
        <v>1.2013888888832298</v>
      </c>
      <c r="P79" s="133" t="s">
        <v>54</v>
      </c>
      <c r="Q79" s="133" t="s">
        <v>54</v>
      </c>
      <c r="R79" s="133" t="s">
        <v>54</v>
      </c>
      <c r="S79" s="428" t="s">
        <v>57</v>
      </c>
      <c r="T79" s="774" t="s">
        <v>849</v>
      </c>
      <c r="U79" s="135"/>
      <c r="V79" s="156"/>
      <c r="W79" s="157"/>
      <c r="X79" s="157"/>
      <c r="Y79" s="157"/>
      <c r="Z79" s="157"/>
      <c r="AA79" s="158"/>
    </row>
    <row r="80" spans="1:27" s="69" customFormat="1" ht="30" customHeight="1">
      <c r="A80" s="1038"/>
      <c r="B80" s="986"/>
      <c r="C80" s="989"/>
      <c r="D80" s="968"/>
      <c r="E80" s="994"/>
      <c r="F80" s="159" t="s">
        <v>54</v>
      </c>
      <c r="G80" s="434">
        <v>42199.150694444441</v>
      </c>
      <c r="H80" s="434">
        <v>42199.72152777778</v>
      </c>
      <c r="I80" s="159" t="s">
        <v>54</v>
      </c>
      <c r="J80" s="159" t="s">
        <v>54</v>
      </c>
      <c r="K80" s="159" t="s">
        <v>54</v>
      </c>
      <c r="L80" s="137">
        <f>IF(RIGHT(S80)="T",(+H80-G80),0)</f>
        <v>0</v>
      </c>
      <c r="M80" s="137">
        <f>IF(RIGHT(S80)="U",(+H80-G80),0)</f>
        <v>0</v>
      </c>
      <c r="N80" s="137">
        <f>IF(RIGHT(S80)="C",(+H80-G80),0)</f>
        <v>0</v>
      </c>
      <c r="O80" s="137">
        <f>IF(RIGHT(S80)="D",(+H80-G80),0)</f>
        <v>0.57083333333866904</v>
      </c>
      <c r="P80" s="159" t="s">
        <v>54</v>
      </c>
      <c r="Q80" s="159" t="s">
        <v>54</v>
      </c>
      <c r="R80" s="159" t="s">
        <v>54</v>
      </c>
      <c r="S80" s="428" t="s">
        <v>57</v>
      </c>
      <c r="T80" s="774" t="s">
        <v>843</v>
      </c>
      <c r="U80" s="160"/>
      <c r="V80" s="455"/>
      <c r="W80" s="456"/>
      <c r="X80" s="456"/>
      <c r="Y80" s="456"/>
      <c r="Z80" s="456"/>
      <c r="AA80" s="457"/>
    </row>
    <row r="81" spans="1:44" s="69" customFormat="1" ht="30" customHeight="1">
      <c r="A81" s="1038"/>
      <c r="B81" s="986"/>
      <c r="C81" s="989"/>
      <c r="D81" s="968"/>
      <c r="E81" s="994"/>
      <c r="F81" s="159" t="s">
        <v>54</v>
      </c>
      <c r="G81" s="434">
        <v>42208.497916666667</v>
      </c>
      <c r="H81" s="434">
        <v>42208.813888888886</v>
      </c>
      <c r="I81" s="159" t="s">
        <v>54</v>
      </c>
      <c r="J81" s="159" t="s">
        <v>54</v>
      </c>
      <c r="K81" s="159" t="s">
        <v>54</v>
      </c>
      <c r="L81" s="137">
        <f>IF(RIGHT(S81)="T",(+H81-G81),0)</f>
        <v>0.31597222221898846</v>
      </c>
      <c r="M81" s="137">
        <f>IF(RIGHT(S81)="U",(+H81-G81),0)</f>
        <v>0</v>
      </c>
      <c r="N81" s="137">
        <f>IF(RIGHT(S81)="C",(+H81-G81),0)</f>
        <v>0</v>
      </c>
      <c r="O81" s="137">
        <f>IF(RIGHT(S81)="D",(+H81-G81),0)</f>
        <v>0</v>
      </c>
      <c r="P81" s="159" t="s">
        <v>54</v>
      </c>
      <c r="Q81" s="159" t="s">
        <v>54</v>
      </c>
      <c r="R81" s="159" t="s">
        <v>54</v>
      </c>
      <c r="S81" s="428" t="s">
        <v>104</v>
      </c>
      <c r="T81" s="774" t="s">
        <v>850</v>
      </c>
      <c r="U81" s="160"/>
      <c r="V81" s="455"/>
      <c r="W81" s="456"/>
      <c r="X81" s="456"/>
      <c r="Y81" s="456"/>
      <c r="Z81" s="456"/>
      <c r="AA81" s="457"/>
    </row>
    <row r="82" spans="1:44" s="69" customFormat="1" ht="30" customHeight="1" thickBot="1">
      <c r="A82" s="458"/>
      <c r="B82" s="139"/>
      <c r="C82" s="459" t="s">
        <v>58</v>
      </c>
      <c r="D82" s="139"/>
      <c r="E82" s="140"/>
      <c r="F82" s="141" t="s">
        <v>54</v>
      </c>
      <c r="G82" s="460"/>
      <c r="H82" s="460"/>
      <c r="I82" s="141" t="s">
        <v>54</v>
      </c>
      <c r="J82" s="141" t="s">
        <v>54</v>
      </c>
      <c r="K82" s="141" t="s">
        <v>54</v>
      </c>
      <c r="L82" s="142">
        <f>SUM(L79:L81)</f>
        <v>0.31597222221898846</v>
      </c>
      <c r="M82" s="142">
        <f>SUM(M79:M81)</f>
        <v>0</v>
      </c>
      <c r="N82" s="142">
        <f>SUM(N79:N81)</f>
        <v>0</v>
      </c>
      <c r="O82" s="142">
        <f>SUM(O79:O81)</f>
        <v>1.7722222222218988</v>
      </c>
      <c r="P82" s="141" t="s">
        <v>54</v>
      </c>
      <c r="Q82" s="141" t="s">
        <v>54</v>
      </c>
      <c r="R82" s="141" t="s">
        <v>54</v>
      </c>
      <c r="S82" s="139"/>
      <c r="T82" s="461"/>
      <c r="U82" s="139"/>
      <c r="V82" s="462">
        <f>$AB$15-((N82*24))</f>
        <v>744</v>
      </c>
      <c r="W82" s="463">
        <v>568</v>
      </c>
      <c r="X82" s="100">
        <v>393.9</v>
      </c>
      <c r="Y82" s="464">
        <f>W82*X82</f>
        <v>223735.19999999998</v>
      </c>
      <c r="Z82" s="465">
        <f>(Y82*(V82-L82*24))/V82</f>
        <v>221454.74489249644</v>
      </c>
      <c r="AA82" s="466">
        <f>(Z82/Y82)*100</f>
        <v>98.980734767035514</v>
      </c>
    </row>
    <row r="83" spans="1:44" s="51" customFormat="1" ht="30" customHeight="1" thickBot="1">
      <c r="A83" s="101">
        <v>13</v>
      </c>
      <c r="B83" s="102" t="s">
        <v>98</v>
      </c>
      <c r="C83" s="103" t="s">
        <v>99</v>
      </c>
      <c r="D83" s="66">
        <v>139.72999999999999</v>
      </c>
      <c r="E83" s="104" t="s">
        <v>53</v>
      </c>
      <c r="F83" s="105" t="s">
        <v>54</v>
      </c>
      <c r="G83" s="104"/>
      <c r="H83" s="104"/>
      <c r="I83" s="106"/>
      <c r="J83" s="106"/>
      <c r="K83" s="106"/>
      <c r="L83" s="107"/>
      <c r="M83" s="107"/>
      <c r="N83" s="107"/>
      <c r="O83" s="107"/>
      <c r="P83" s="107"/>
      <c r="Q83" s="107"/>
      <c r="R83" s="107"/>
      <c r="S83" s="107"/>
      <c r="T83" s="409"/>
      <c r="U83" s="107"/>
      <c r="V83" s="64">
        <f>$AB$15-((N83*24))</f>
        <v>744</v>
      </c>
      <c r="W83" s="65">
        <v>332</v>
      </c>
      <c r="X83" s="66">
        <v>139.72999999999999</v>
      </c>
      <c r="Y83" s="67">
        <f>W83*X83</f>
        <v>46390.359999999993</v>
      </c>
      <c r="Z83" s="64">
        <f>(Y83*(V83-L83*24))/V83</f>
        <v>46390.359999999993</v>
      </c>
      <c r="AA83" s="68">
        <f>(Z83/Y83)*100</f>
        <v>100</v>
      </c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</row>
    <row r="84" spans="1:44" s="51" customFormat="1" ht="31.5" customHeight="1" thickBot="1">
      <c r="A84" s="101">
        <v>14</v>
      </c>
      <c r="B84" s="578" t="s">
        <v>100</v>
      </c>
      <c r="C84" s="576" t="s">
        <v>101</v>
      </c>
      <c r="D84" s="574">
        <v>139.72999999999999</v>
      </c>
      <c r="E84" s="585" t="s">
        <v>53</v>
      </c>
      <c r="F84" s="38" t="s">
        <v>54</v>
      </c>
      <c r="G84" s="434"/>
      <c r="H84" s="434"/>
      <c r="I84" s="143"/>
      <c r="J84" s="143"/>
      <c r="K84" s="143"/>
      <c r="L84" s="155"/>
      <c r="M84" s="155"/>
      <c r="N84" s="155"/>
      <c r="O84" s="155"/>
      <c r="P84" s="44"/>
      <c r="Q84" s="44"/>
      <c r="R84" s="44"/>
      <c r="S84" s="428"/>
      <c r="T84" s="429"/>
      <c r="U84" s="44"/>
      <c r="V84" s="109"/>
      <c r="W84" s="110"/>
      <c r="X84" s="574"/>
      <c r="Y84" s="111"/>
      <c r="Z84" s="109"/>
      <c r="AA84" s="112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</row>
    <row r="85" spans="1:44" s="69" customFormat="1" ht="30" customHeight="1" thickBot="1">
      <c r="A85" s="458"/>
      <c r="B85" s="139"/>
      <c r="C85" s="459" t="s">
        <v>58</v>
      </c>
      <c r="D85" s="139"/>
      <c r="E85" s="140"/>
      <c r="F85" s="141" t="s">
        <v>54</v>
      </c>
      <c r="G85" s="460"/>
      <c r="H85" s="460"/>
      <c r="I85" s="141" t="s">
        <v>54</v>
      </c>
      <c r="J85" s="141" t="s">
        <v>54</v>
      </c>
      <c r="K85" s="141" t="s">
        <v>54</v>
      </c>
      <c r="L85" s="142">
        <f>SUM(L84:L84)</f>
        <v>0</v>
      </c>
      <c r="M85" s="142">
        <f t="shared" ref="M85:O85" si="63">SUM(M84:M84)</f>
        <v>0</v>
      </c>
      <c r="N85" s="142">
        <f t="shared" si="63"/>
        <v>0</v>
      </c>
      <c r="O85" s="142">
        <f t="shared" si="63"/>
        <v>0</v>
      </c>
      <c r="P85" s="141" t="s">
        <v>54</v>
      </c>
      <c r="Q85" s="141" t="s">
        <v>54</v>
      </c>
      <c r="R85" s="141" t="s">
        <v>54</v>
      </c>
      <c r="S85" s="139"/>
      <c r="T85" s="461"/>
      <c r="U85" s="139"/>
      <c r="V85" s="440">
        <f>$AB$15-((N85*24))</f>
        <v>744</v>
      </c>
      <c r="W85" s="441">
        <v>332</v>
      </c>
      <c r="X85" s="100">
        <v>139.72999999999999</v>
      </c>
      <c r="Y85" s="442">
        <f>W85*X85</f>
        <v>46390.359999999993</v>
      </c>
      <c r="Z85" s="440">
        <f>(Y85*(V85-L85*24))/V85</f>
        <v>46390.359999999993</v>
      </c>
      <c r="AA85" s="443">
        <f>(Z85/Y85)*100</f>
        <v>100</v>
      </c>
    </row>
    <row r="86" spans="1:44" s="59" customFormat="1" ht="30" customHeight="1">
      <c r="A86" s="983">
        <v>15</v>
      </c>
      <c r="B86" s="981" t="s">
        <v>102</v>
      </c>
      <c r="C86" s="979" t="s">
        <v>103</v>
      </c>
      <c r="D86" s="967">
        <v>155.93199999999999</v>
      </c>
      <c r="E86" s="70" t="s">
        <v>53</v>
      </c>
      <c r="F86" s="38" t="s">
        <v>54</v>
      </c>
      <c r="G86" s="434"/>
      <c r="H86" s="434"/>
      <c r="I86" s="38" t="s">
        <v>54</v>
      </c>
      <c r="J86" s="38" t="s">
        <v>54</v>
      </c>
      <c r="K86" s="38" t="s">
        <v>54</v>
      </c>
      <c r="L86" s="84">
        <f>IF(RIGHT(S86)="T",(+H86-G86),0)</f>
        <v>0</v>
      </c>
      <c r="M86" s="84">
        <f>IF(RIGHT(S86)="U",(+H86-G86),0)</f>
        <v>0</v>
      </c>
      <c r="N86" s="84">
        <f>IF(RIGHT(S86)="C",(+H86-G86),0)</f>
        <v>0</v>
      </c>
      <c r="O86" s="84">
        <f>IF(RIGHT(S86)="D",(+H86-G86),0)</f>
        <v>0</v>
      </c>
      <c r="P86" s="38" t="s">
        <v>54</v>
      </c>
      <c r="Q86" s="38" t="s">
        <v>54</v>
      </c>
      <c r="R86" s="38" t="s">
        <v>54</v>
      </c>
      <c r="S86" s="428"/>
      <c r="T86" s="429"/>
      <c r="U86" s="201"/>
      <c r="V86" s="74"/>
      <c r="W86" s="75"/>
      <c r="X86" s="75"/>
      <c r="Y86" s="75"/>
      <c r="Z86" s="75"/>
      <c r="AA86" s="76"/>
    </row>
    <row r="87" spans="1:44" s="59" customFormat="1" ht="30" customHeight="1">
      <c r="A87" s="987"/>
      <c r="B87" s="986"/>
      <c r="C87" s="985"/>
      <c r="D87" s="968"/>
      <c r="E87" s="692"/>
      <c r="F87" s="77" t="s">
        <v>54</v>
      </c>
      <c r="G87" s="434"/>
      <c r="H87" s="434"/>
      <c r="I87" s="77" t="s">
        <v>54</v>
      </c>
      <c r="J87" s="77" t="s">
        <v>54</v>
      </c>
      <c r="K87" s="77" t="s">
        <v>54</v>
      </c>
      <c r="L87" s="78">
        <f t="shared" ref="L87" si="64">IF(RIGHT(S87)="T",(+H87-G87),0)</f>
        <v>0</v>
      </c>
      <c r="M87" s="78">
        <f t="shared" ref="M87" si="65">IF(RIGHT(S87)="U",(+H87-G87),0)</f>
        <v>0</v>
      </c>
      <c r="N87" s="78">
        <f t="shared" ref="N87" si="66">IF(RIGHT(S87)="C",(+H87-G87),0)</f>
        <v>0</v>
      </c>
      <c r="O87" s="78">
        <f t="shared" ref="O87" si="67">IF(RIGHT(S87)="D",(+H87-G87),0)</f>
        <v>0</v>
      </c>
      <c r="P87" s="77" t="s">
        <v>54</v>
      </c>
      <c r="Q87" s="77" t="s">
        <v>54</v>
      </c>
      <c r="R87" s="77" t="s">
        <v>54</v>
      </c>
      <c r="S87" s="428"/>
      <c r="T87" s="429"/>
      <c r="U87" s="79"/>
      <c r="V87" s="735"/>
      <c r="W87" s="735"/>
      <c r="X87" s="735"/>
      <c r="Y87" s="735"/>
      <c r="Z87" s="735"/>
      <c r="AA87" s="735"/>
    </row>
    <row r="88" spans="1:44" s="69" customFormat="1" ht="30" customHeight="1" thickBot="1">
      <c r="A88" s="436"/>
      <c r="B88" s="60"/>
      <c r="C88" s="437" t="s">
        <v>58</v>
      </c>
      <c r="D88" s="60"/>
      <c r="E88" s="61"/>
      <c r="F88" s="62" t="s">
        <v>54</v>
      </c>
      <c r="G88" s="438"/>
      <c r="H88" s="438"/>
      <c r="I88" s="62" t="s">
        <v>54</v>
      </c>
      <c r="J88" s="62" t="s">
        <v>54</v>
      </c>
      <c r="K88" s="62" t="s">
        <v>54</v>
      </c>
      <c r="L88" s="63">
        <f>SUM(L86:L87)</f>
        <v>0</v>
      </c>
      <c r="M88" s="63">
        <f>SUM(M86:M87)</f>
        <v>0</v>
      </c>
      <c r="N88" s="63">
        <f>SUM(N86:N87)</f>
        <v>0</v>
      </c>
      <c r="O88" s="63">
        <f>SUM(O86:O87)</f>
        <v>0</v>
      </c>
      <c r="P88" s="62" t="s">
        <v>54</v>
      </c>
      <c r="Q88" s="62" t="s">
        <v>54</v>
      </c>
      <c r="R88" s="62" t="s">
        <v>54</v>
      </c>
      <c r="S88" s="478"/>
      <c r="T88" s="448"/>
      <c r="U88" s="60"/>
      <c r="V88" s="440">
        <f>$AB$15-((N88*24))</f>
        <v>744</v>
      </c>
      <c r="W88" s="441">
        <v>515</v>
      </c>
      <c r="X88" s="487">
        <v>155.93199999999999</v>
      </c>
      <c r="Y88" s="442">
        <f>W88*X88</f>
        <v>80304.98</v>
      </c>
      <c r="Z88" s="440">
        <f>(Y88*(V88-L88*24))/V88</f>
        <v>80304.98</v>
      </c>
      <c r="AA88" s="443">
        <f>(Z88/Y88)*100</f>
        <v>100</v>
      </c>
      <c r="AB88" s="59"/>
    </row>
    <row r="89" spans="1:44" s="172" customFormat="1" ht="30" customHeight="1">
      <c r="A89" s="1003">
        <v>16</v>
      </c>
      <c r="B89" s="973" t="s">
        <v>105</v>
      </c>
      <c r="C89" s="999" t="s">
        <v>106</v>
      </c>
      <c r="D89" s="967">
        <v>224</v>
      </c>
      <c r="E89" s="993" t="s">
        <v>53</v>
      </c>
      <c r="F89" s="71" t="s">
        <v>54</v>
      </c>
      <c r="G89" s="434"/>
      <c r="H89" s="434"/>
      <c r="I89" s="700"/>
      <c r="J89" s="700"/>
      <c r="K89" s="700"/>
      <c r="L89" s="84">
        <f>IF(RIGHT(S89)="T",(+H89-G89),0)</f>
        <v>0</v>
      </c>
      <c r="M89" s="84">
        <f>IF(RIGHT(S89)="U",(+H89-G89),0)</f>
        <v>0</v>
      </c>
      <c r="N89" s="84">
        <f>IF(RIGHT(S89)="C",(+H89-G89),0)</f>
        <v>0</v>
      </c>
      <c r="O89" s="84">
        <f>IF(RIGHT(S89)="D",(+H89-G89),0)</f>
        <v>0</v>
      </c>
      <c r="P89" s="44"/>
      <c r="Q89" s="44"/>
      <c r="R89" s="44"/>
      <c r="S89" s="428"/>
      <c r="T89" s="429"/>
      <c r="U89" s="44"/>
      <c r="V89" s="114"/>
      <c r="W89" s="115"/>
      <c r="X89" s="115"/>
      <c r="Y89" s="115"/>
      <c r="Z89" s="115"/>
      <c r="AA89" s="116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</row>
    <row r="90" spans="1:44" s="172" customFormat="1" ht="30" customHeight="1">
      <c r="A90" s="1004"/>
      <c r="B90" s="974"/>
      <c r="C90" s="1000"/>
      <c r="D90" s="968"/>
      <c r="E90" s="994"/>
      <c r="F90" s="88"/>
      <c r="G90" s="434"/>
      <c r="H90" s="434"/>
      <c r="I90" s="145"/>
      <c r="J90" s="145"/>
      <c r="K90" s="145"/>
      <c r="L90" s="78">
        <f t="shared" ref="L90" si="68">IF(RIGHT(S90)="T",(+H90-G90),0)</f>
        <v>0</v>
      </c>
      <c r="M90" s="78">
        <f t="shared" ref="M90" si="69">IF(RIGHT(S90)="U",(+H90-G90),0)</f>
        <v>0</v>
      </c>
      <c r="N90" s="78">
        <f t="shared" ref="N90" si="70">IF(RIGHT(S90)="C",(+H90-G90),0)</f>
        <v>0</v>
      </c>
      <c r="O90" s="78">
        <f t="shared" ref="O90" si="71">IF(RIGHT(S90)="D",(+H90-G90),0)</f>
        <v>0</v>
      </c>
      <c r="P90" s="147"/>
      <c r="Q90" s="147"/>
      <c r="R90" s="147"/>
      <c r="S90" s="428"/>
      <c r="T90" s="429"/>
      <c r="U90" s="147"/>
      <c r="V90" s="730"/>
      <c r="W90" s="730"/>
      <c r="X90" s="730"/>
      <c r="Y90" s="730"/>
      <c r="Z90" s="730"/>
      <c r="AA90" s="730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</row>
    <row r="91" spans="1:44" s="130" customFormat="1" ht="30" customHeight="1" thickBot="1">
      <c r="A91" s="436"/>
      <c r="B91" s="60"/>
      <c r="C91" s="437" t="s">
        <v>58</v>
      </c>
      <c r="D91" s="60"/>
      <c r="E91" s="61"/>
      <c r="F91" s="62" t="s">
        <v>54</v>
      </c>
      <c r="G91" s="438"/>
      <c r="H91" s="438"/>
      <c r="I91" s="62" t="s">
        <v>54</v>
      </c>
      <c r="J91" s="62" t="s">
        <v>54</v>
      </c>
      <c r="K91" s="62" t="s">
        <v>54</v>
      </c>
      <c r="L91" s="63">
        <f>SUM(L89:L90)</f>
        <v>0</v>
      </c>
      <c r="M91" s="63">
        <f>SUM(M89:M90)</f>
        <v>0</v>
      </c>
      <c r="N91" s="63">
        <f>SUM(N89:N90)</f>
        <v>0</v>
      </c>
      <c r="O91" s="63">
        <f>SUM(O89:O90)</f>
        <v>0</v>
      </c>
      <c r="P91" s="62" t="s">
        <v>54</v>
      </c>
      <c r="Q91" s="62" t="s">
        <v>54</v>
      </c>
      <c r="R91" s="62" t="s">
        <v>54</v>
      </c>
      <c r="S91" s="478"/>
      <c r="T91" s="448"/>
      <c r="U91" s="60"/>
      <c r="V91" s="440">
        <f>$AB$15-((N91*24))</f>
        <v>744</v>
      </c>
      <c r="W91" s="441">
        <v>515</v>
      </c>
      <c r="X91" s="100">
        <v>224</v>
      </c>
      <c r="Y91" s="442">
        <f>W91*X91</f>
        <v>115360</v>
      </c>
      <c r="Z91" s="440">
        <f>(Y91*(V91-L91*24))/V91</f>
        <v>115360</v>
      </c>
      <c r="AA91" s="443">
        <f>(Z91/Y91)*100</f>
        <v>100</v>
      </c>
      <c r="AB91" s="127"/>
    </row>
    <row r="92" spans="1:44" s="59" customFormat="1" ht="38.25">
      <c r="A92" s="861">
        <v>17</v>
      </c>
      <c r="B92" s="857" t="s">
        <v>107</v>
      </c>
      <c r="C92" s="859" t="s">
        <v>108</v>
      </c>
      <c r="D92" s="850">
        <v>13</v>
      </c>
      <c r="E92" s="852" t="s">
        <v>53</v>
      </c>
      <c r="F92" s="71" t="s">
        <v>54</v>
      </c>
      <c r="G92" s="434">
        <v>42190.69027777778</v>
      </c>
      <c r="H92" s="434">
        <v>42190.711111111108</v>
      </c>
      <c r="I92" s="71" t="s">
        <v>54</v>
      </c>
      <c r="J92" s="71" t="s">
        <v>54</v>
      </c>
      <c r="K92" s="83"/>
      <c r="L92" s="72">
        <f>IF(RIGHT(S92)="T",(+H92-G92),0)</f>
        <v>0</v>
      </c>
      <c r="M92" s="72">
        <f>IF(RIGHT(S92)="U",(+H92-G92),0)</f>
        <v>2.0833333328482695E-2</v>
      </c>
      <c r="N92" s="72">
        <f>IF(RIGHT(S92)="C",(+H92-G92),0)</f>
        <v>0</v>
      </c>
      <c r="O92" s="72">
        <f>IF(RIGHT(S92)="D",(+H92-G92),0)</f>
        <v>0</v>
      </c>
      <c r="P92" s="71" t="s">
        <v>54</v>
      </c>
      <c r="Q92" s="71" t="s">
        <v>54</v>
      </c>
      <c r="R92" s="71" t="s">
        <v>54</v>
      </c>
      <c r="S92" s="428" t="s">
        <v>78</v>
      </c>
      <c r="T92" s="774" t="s">
        <v>851</v>
      </c>
      <c r="U92" s="73"/>
      <c r="V92" s="85"/>
      <c r="W92" s="86"/>
      <c r="X92" s="86"/>
      <c r="Y92" s="86"/>
      <c r="Z92" s="86"/>
      <c r="AA92" s="87"/>
    </row>
    <row r="93" spans="1:44" s="69" customFormat="1" ht="30" customHeight="1" thickBot="1">
      <c r="A93" s="436"/>
      <c r="B93" s="60"/>
      <c r="C93" s="437" t="s">
        <v>58</v>
      </c>
      <c r="D93" s="60"/>
      <c r="E93" s="61"/>
      <c r="F93" s="62" t="s">
        <v>54</v>
      </c>
      <c r="G93" s="438"/>
      <c r="H93" s="438"/>
      <c r="I93" s="62" t="s">
        <v>54</v>
      </c>
      <c r="J93" s="62" t="s">
        <v>54</v>
      </c>
      <c r="K93" s="62" t="s">
        <v>54</v>
      </c>
      <c r="L93" s="63">
        <f>SUM(L92:L92)</f>
        <v>0</v>
      </c>
      <c r="M93" s="63">
        <f>SUM(M92:M92)</f>
        <v>2.0833333328482695E-2</v>
      </c>
      <c r="N93" s="63">
        <f>SUM(N92:N92)</f>
        <v>0</v>
      </c>
      <c r="O93" s="63">
        <f>SUM(O92:O92)</f>
        <v>0</v>
      </c>
      <c r="P93" s="62" t="s">
        <v>54</v>
      </c>
      <c r="Q93" s="62" t="s">
        <v>54</v>
      </c>
      <c r="R93" s="62" t="s">
        <v>54</v>
      </c>
      <c r="S93" s="478"/>
      <c r="T93" s="448"/>
      <c r="U93" s="60"/>
      <c r="V93" s="440">
        <f>$AB$15-((N93*24))</f>
        <v>744</v>
      </c>
      <c r="W93" s="441">
        <v>515</v>
      </c>
      <c r="X93" s="100">
        <v>13</v>
      </c>
      <c r="Y93" s="442">
        <f>W93*X93</f>
        <v>6695</v>
      </c>
      <c r="Z93" s="440">
        <f>(Y93*(V93-L93*24))/V93</f>
        <v>6695</v>
      </c>
      <c r="AA93" s="443">
        <f>(Z93/Y93)*100</f>
        <v>100</v>
      </c>
      <c r="AB93" s="59"/>
    </row>
    <row r="94" spans="1:44" s="59" customFormat="1" ht="30" customHeight="1">
      <c r="A94" s="604">
        <v>18</v>
      </c>
      <c r="B94" s="609" t="s">
        <v>109</v>
      </c>
      <c r="C94" s="610" t="s">
        <v>110</v>
      </c>
      <c r="D94" s="611">
        <v>13</v>
      </c>
      <c r="E94" s="70" t="s">
        <v>53</v>
      </c>
      <c r="F94" s="71" t="s">
        <v>54</v>
      </c>
      <c r="G94" s="434"/>
      <c r="H94" s="434"/>
      <c r="I94" s="71" t="s">
        <v>54</v>
      </c>
      <c r="J94" s="71" t="s">
        <v>54</v>
      </c>
      <c r="K94" s="71" t="s">
        <v>54</v>
      </c>
      <c r="L94" s="72">
        <f>IF(RIGHT(S94)="T",(+H94-G94),0)</f>
        <v>0</v>
      </c>
      <c r="M94" s="72">
        <f>IF(RIGHT(S94)="U",(+H94-G94),0)</f>
        <v>0</v>
      </c>
      <c r="N94" s="72">
        <f>IF(RIGHT(S94)="C",(+H94-G94),0)</f>
        <v>0</v>
      </c>
      <c r="O94" s="72">
        <f>IF(RIGHT(S94)="D",(+H94-G94),0)</f>
        <v>0</v>
      </c>
      <c r="P94" s="71" t="s">
        <v>54</v>
      </c>
      <c r="Q94" s="71" t="s">
        <v>54</v>
      </c>
      <c r="R94" s="71" t="s">
        <v>54</v>
      </c>
      <c r="S94" s="428"/>
      <c r="T94" s="429"/>
      <c r="U94" s="73"/>
      <c r="V94" s="85"/>
      <c r="W94" s="86"/>
      <c r="X94" s="86"/>
      <c r="Y94" s="86"/>
      <c r="Z94" s="86"/>
      <c r="AA94" s="87"/>
    </row>
    <row r="95" spans="1:44" s="69" customFormat="1" ht="30" customHeight="1" thickBot="1">
      <c r="A95" s="436"/>
      <c r="B95" s="60"/>
      <c r="C95" s="437" t="s">
        <v>58</v>
      </c>
      <c r="D95" s="60"/>
      <c r="E95" s="61"/>
      <c r="F95" s="62" t="s">
        <v>54</v>
      </c>
      <c r="G95" s="438"/>
      <c r="H95" s="438"/>
      <c r="I95" s="62" t="s">
        <v>54</v>
      </c>
      <c r="J95" s="62" t="s">
        <v>54</v>
      </c>
      <c r="K95" s="62" t="s">
        <v>54</v>
      </c>
      <c r="L95" s="63">
        <f>SUM(L94:L94)</f>
        <v>0</v>
      </c>
      <c r="M95" s="63">
        <f>SUM(M94:M94)</f>
        <v>0</v>
      </c>
      <c r="N95" s="63">
        <f>SUM(N94:N94)</f>
        <v>0</v>
      </c>
      <c r="O95" s="63">
        <f>SUM(O94:O94)</f>
        <v>0</v>
      </c>
      <c r="P95" s="62" t="s">
        <v>54</v>
      </c>
      <c r="Q95" s="62" t="s">
        <v>54</v>
      </c>
      <c r="R95" s="62" t="s">
        <v>54</v>
      </c>
      <c r="S95" s="478"/>
      <c r="T95" s="448"/>
      <c r="U95" s="60"/>
      <c r="V95" s="440">
        <f t="shared" ref="V95:V101" si="72">$AB$15-((N95*24))</f>
        <v>744</v>
      </c>
      <c r="W95" s="441">
        <v>515</v>
      </c>
      <c r="X95" s="100">
        <v>13</v>
      </c>
      <c r="Y95" s="442">
        <f t="shared" ref="Y95:Y100" si="73">W95*X95</f>
        <v>6695</v>
      </c>
      <c r="Z95" s="440">
        <f t="shared" ref="Z95:Z100" si="74">(Y95*(V95-L95*24))/V95</f>
        <v>6695</v>
      </c>
      <c r="AA95" s="443">
        <f t="shared" ref="AA95:AA100" si="75">(Z95/Y95)*100</f>
        <v>100</v>
      </c>
      <c r="AB95" s="59"/>
    </row>
    <row r="96" spans="1:44" s="172" customFormat="1" ht="30" customHeight="1">
      <c r="A96" s="90">
        <v>19</v>
      </c>
      <c r="B96" s="91" t="s">
        <v>111</v>
      </c>
      <c r="C96" s="92" t="s">
        <v>112</v>
      </c>
      <c r="D96" s="611">
        <v>229.16300000000001</v>
      </c>
      <c r="E96" s="70" t="s">
        <v>53</v>
      </c>
      <c r="F96" s="71" t="s">
        <v>54</v>
      </c>
      <c r="G96" s="434">
        <v>42187.379861111112</v>
      </c>
      <c r="H96" s="434">
        <v>42189.772916666669</v>
      </c>
      <c r="I96" s="92"/>
      <c r="J96" s="92"/>
      <c r="K96" s="92"/>
      <c r="L96" s="72">
        <f>IF(RIGHT(S96)="T",(+H96-G96),0)</f>
        <v>0</v>
      </c>
      <c r="M96" s="72">
        <f>IF(RIGHT(S96)="U",(+H96-G96),0)</f>
        <v>0</v>
      </c>
      <c r="N96" s="72">
        <f>IF(RIGHT(S96)="C",(+H96-G96),0)</f>
        <v>0</v>
      </c>
      <c r="O96" s="72">
        <f>IF(RIGHT(S96)="D",(+H96-G96),0)</f>
        <v>2.3930555555562023</v>
      </c>
      <c r="P96" s="94"/>
      <c r="Q96" s="94"/>
      <c r="R96" s="94"/>
      <c r="S96" s="428" t="s">
        <v>142</v>
      </c>
      <c r="T96" s="774" t="s">
        <v>852</v>
      </c>
      <c r="U96" s="94"/>
      <c r="V96" s="96"/>
      <c r="W96" s="97"/>
      <c r="X96" s="97"/>
      <c r="Y96" s="97"/>
      <c r="Z96" s="97"/>
      <c r="AA96" s="98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</row>
    <row r="97" spans="1:44" s="130" customFormat="1" ht="30" customHeight="1" thickBot="1">
      <c r="A97" s="436"/>
      <c r="B97" s="60"/>
      <c r="C97" s="437" t="s">
        <v>58</v>
      </c>
      <c r="D97" s="60"/>
      <c r="E97" s="61"/>
      <c r="F97" s="62" t="s">
        <v>54</v>
      </c>
      <c r="G97" s="438"/>
      <c r="H97" s="438"/>
      <c r="I97" s="62" t="s">
        <v>54</v>
      </c>
      <c r="J97" s="62" t="s">
        <v>54</v>
      </c>
      <c r="K97" s="62" t="s">
        <v>54</v>
      </c>
      <c r="L97" s="63">
        <f>SUM(L96:L96)</f>
        <v>0</v>
      </c>
      <c r="M97" s="63">
        <f>SUM(M96:M96)</f>
        <v>0</v>
      </c>
      <c r="N97" s="63">
        <f>SUM(N96:N96)</f>
        <v>0</v>
      </c>
      <c r="O97" s="63">
        <f>SUM(O96:O96)</f>
        <v>2.3930555555562023</v>
      </c>
      <c r="P97" s="62" t="s">
        <v>54</v>
      </c>
      <c r="Q97" s="62" t="s">
        <v>54</v>
      </c>
      <c r="R97" s="62" t="s">
        <v>54</v>
      </c>
      <c r="S97" s="478"/>
      <c r="T97" s="448"/>
      <c r="U97" s="60"/>
      <c r="V97" s="440">
        <f t="shared" ref="V97" si="76">$AB$15-((N97*24))</f>
        <v>744</v>
      </c>
      <c r="W97" s="441">
        <v>227</v>
      </c>
      <c r="X97" s="100">
        <v>229.16300000000001</v>
      </c>
      <c r="Y97" s="442">
        <f t="shared" ref="Y97" si="77">W97*X97</f>
        <v>52020.001000000004</v>
      </c>
      <c r="Z97" s="440">
        <f t="shared" ref="Z97" si="78">(Y97*(V97-L97*24))/V97</f>
        <v>52020.001000000004</v>
      </c>
      <c r="AA97" s="443">
        <f t="shared" ref="AA97" si="79">(Z97/Y97)*100</f>
        <v>100</v>
      </c>
      <c r="AB97" s="127"/>
    </row>
    <row r="98" spans="1:44" s="51" customFormat="1" ht="30" customHeight="1">
      <c r="A98" s="709">
        <v>20</v>
      </c>
      <c r="B98" s="708" t="s">
        <v>113</v>
      </c>
      <c r="C98" s="712" t="s">
        <v>114</v>
      </c>
      <c r="D98" s="707">
        <v>229.16300000000001</v>
      </c>
      <c r="E98" s="711" t="s">
        <v>53</v>
      </c>
      <c r="F98" s="38" t="s">
        <v>54</v>
      </c>
      <c r="G98" s="434"/>
      <c r="H98" s="434"/>
      <c r="I98" s="143"/>
      <c r="J98" s="143"/>
      <c r="K98" s="143"/>
      <c r="L98" s="72">
        <f>IF(RIGHT(S98)="T",(+H98-G98),0)</f>
        <v>0</v>
      </c>
      <c r="M98" s="72">
        <f>IF(RIGHT(S98)="U",(+H98-G98),0)</f>
        <v>0</v>
      </c>
      <c r="N98" s="72">
        <f>IF(RIGHT(S98)="C",(+H98-G98),0)</f>
        <v>0</v>
      </c>
      <c r="O98" s="72">
        <f>IF(RIGHT(S98)="D",(+H98-G98),0)</f>
        <v>0</v>
      </c>
      <c r="P98" s="44"/>
      <c r="Q98" s="44"/>
      <c r="R98" s="44"/>
      <c r="S98" s="428"/>
      <c r="T98" s="774"/>
      <c r="U98" s="44"/>
      <c r="V98" s="109"/>
      <c r="W98" s="714"/>
      <c r="X98" s="707"/>
      <c r="Y98" s="111"/>
      <c r="Z98" s="109"/>
      <c r="AA98" s="112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</row>
    <row r="99" spans="1:44" s="130" customFormat="1" ht="30" customHeight="1" thickBot="1">
      <c r="A99" s="436"/>
      <c r="B99" s="60"/>
      <c r="C99" s="437" t="s">
        <v>58</v>
      </c>
      <c r="D99" s="60"/>
      <c r="E99" s="61"/>
      <c r="F99" s="62" t="s">
        <v>54</v>
      </c>
      <c r="G99" s="438"/>
      <c r="H99" s="438"/>
      <c r="I99" s="62" t="s">
        <v>54</v>
      </c>
      <c r="J99" s="62" t="s">
        <v>54</v>
      </c>
      <c r="K99" s="62" t="s">
        <v>54</v>
      </c>
      <c r="L99" s="63">
        <f>SUM(L98:L98)</f>
        <v>0</v>
      </c>
      <c r="M99" s="63">
        <f>SUM(M98:M98)</f>
        <v>0</v>
      </c>
      <c r="N99" s="63">
        <f>SUM(N98:N98)</f>
        <v>0</v>
      </c>
      <c r="O99" s="63">
        <f>SUM(O98:O98)</f>
        <v>0</v>
      </c>
      <c r="P99" s="62" t="s">
        <v>54</v>
      </c>
      <c r="Q99" s="62" t="s">
        <v>54</v>
      </c>
      <c r="R99" s="62" t="s">
        <v>54</v>
      </c>
      <c r="S99" s="478"/>
      <c r="T99" s="448"/>
      <c r="U99" s="60"/>
      <c r="V99" s="440">
        <f t="shared" ref="V99" si="80">$AB$15-((N99*24))</f>
        <v>744</v>
      </c>
      <c r="W99" s="441">
        <v>227</v>
      </c>
      <c r="X99" s="100">
        <v>229.16300000000001</v>
      </c>
      <c r="Y99" s="442">
        <f t="shared" ref="Y99" si="81">W99*X99</f>
        <v>52020.001000000004</v>
      </c>
      <c r="Z99" s="440">
        <f t="shared" ref="Z99" si="82">(Y99*(V99-L99*24))/V99</f>
        <v>52020.001000000004</v>
      </c>
      <c r="AA99" s="443">
        <f t="shared" ref="AA99" si="83">(Z99/Y99)*100</f>
        <v>100</v>
      </c>
      <c r="AB99" s="127"/>
    </row>
    <row r="100" spans="1:44" s="51" customFormat="1" ht="30" customHeight="1" thickBot="1">
      <c r="A100" s="101">
        <v>21</v>
      </c>
      <c r="B100" s="102" t="s">
        <v>115</v>
      </c>
      <c r="C100" s="103" t="s">
        <v>116</v>
      </c>
      <c r="D100" s="66">
        <v>1.5589999999999999</v>
      </c>
      <c r="E100" s="104" t="s">
        <v>53</v>
      </c>
      <c r="F100" s="105" t="s">
        <v>54</v>
      </c>
      <c r="G100" s="740"/>
      <c r="H100" s="104"/>
      <c r="I100" s="106"/>
      <c r="J100" s="106"/>
      <c r="K100" s="106"/>
      <c r="L100" s="107"/>
      <c r="M100" s="107"/>
      <c r="N100" s="107"/>
      <c r="O100" s="107"/>
      <c r="P100" s="107"/>
      <c r="Q100" s="107"/>
      <c r="R100" s="107"/>
      <c r="S100" s="107"/>
      <c r="T100" s="777"/>
      <c r="U100" s="107"/>
      <c r="V100" s="64">
        <f t="shared" si="72"/>
        <v>744</v>
      </c>
      <c r="W100" s="65">
        <v>687</v>
      </c>
      <c r="X100" s="66">
        <v>1.5589999999999999</v>
      </c>
      <c r="Y100" s="67">
        <f t="shared" si="73"/>
        <v>1071.0329999999999</v>
      </c>
      <c r="Z100" s="64">
        <f t="shared" si="74"/>
        <v>1071.0329999999999</v>
      </c>
      <c r="AA100" s="68">
        <f t="shared" si="75"/>
        <v>100</v>
      </c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</row>
    <row r="101" spans="1:44" s="51" customFormat="1" ht="30" customHeight="1" thickBot="1">
      <c r="A101" s="580">
        <v>22</v>
      </c>
      <c r="B101" s="102" t="s">
        <v>805</v>
      </c>
      <c r="C101" s="103" t="s">
        <v>806</v>
      </c>
      <c r="D101" s="66">
        <v>1.5589999999999999</v>
      </c>
      <c r="E101" s="104" t="s">
        <v>53</v>
      </c>
      <c r="F101" s="38"/>
      <c r="G101" s="775"/>
      <c r="H101" s="776"/>
      <c r="I101" s="143"/>
      <c r="J101" s="143"/>
      <c r="K101" s="143"/>
      <c r="L101" s="44"/>
      <c r="M101" s="44"/>
      <c r="N101" s="44"/>
      <c r="O101" s="44"/>
      <c r="P101" s="44"/>
      <c r="Q101" s="44"/>
      <c r="R101" s="44"/>
      <c r="S101" s="634"/>
      <c r="T101" s="778"/>
      <c r="U101" s="44"/>
      <c r="V101" s="64">
        <f t="shared" si="72"/>
        <v>744</v>
      </c>
      <c r="W101" s="65">
        <v>687</v>
      </c>
      <c r="X101" s="66">
        <v>1.5589999999999999</v>
      </c>
      <c r="Y101" s="67">
        <f>W101*X101</f>
        <v>1071.0329999999999</v>
      </c>
      <c r="Z101" s="64">
        <f>(Y101*(V101-L101*24))/V101</f>
        <v>1071.0329999999999</v>
      </c>
      <c r="AA101" s="68">
        <f>(Z101/Y101)*100</f>
        <v>100</v>
      </c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</row>
    <row r="102" spans="1:44" s="51" customFormat="1" ht="30" customHeight="1">
      <c r="A102" s="1028">
        <v>23</v>
      </c>
      <c r="B102" s="973" t="s">
        <v>117</v>
      </c>
      <c r="C102" s="999" t="s">
        <v>118</v>
      </c>
      <c r="D102" s="967">
        <v>9.1999999999999993</v>
      </c>
      <c r="E102" s="993" t="s">
        <v>53</v>
      </c>
      <c r="F102" s="38" t="s">
        <v>54</v>
      </c>
      <c r="G102" s="515"/>
      <c r="H102" s="515"/>
      <c r="I102" s="143"/>
      <c r="J102" s="143"/>
      <c r="K102" s="143"/>
      <c r="L102" s="72">
        <f>IF(RIGHT(S102)="T",(+H102-G102),0)</f>
        <v>0</v>
      </c>
      <c r="M102" s="72">
        <f>IF(RIGHT(S102)="U",(+H102-G102),0)</f>
        <v>0</v>
      </c>
      <c r="N102" s="72">
        <f>IF(RIGHT(S102)="C",(+H102-G102),0)</f>
        <v>0</v>
      </c>
      <c r="O102" s="72">
        <f>IF(RIGHT(S102)="D",(+H102-G102),0)</f>
        <v>0</v>
      </c>
      <c r="P102" s="44"/>
      <c r="Q102" s="44"/>
      <c r="R102" s="44"/>
      <c r="S102" s="179"/>
      <c r="T102" s="410"/>
      <c r="U102" s="44"/>
      <c r="V102" s="109"/>
      <c r="W102" s="110"/>
      <c r="X102" s="574"/>
      <c r="Y102" s="111"/>
      <c r="Z102" s="109"/>
      <c r="AA102" s="112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</row>
    <row r="103" spans="1:44" s="51" customFormat="1" ht="30" customHeight="1">
      <c r="A103" s="1058"/>
      <c r="B103" s="1057"/>
      <c r="C103" s="1000"/>
      <c r="D103" s="968"/>
      <c r="E103" s="994"/>
      <c r="F103" s="88"/>
      <c r="G103" s="515"/>
      <c r="H103" s="515"/>
      <c r="I103" s="40"/>
      <c r="J103" s="40"/>
      <c r="K103" s="40"/>
      <c r="L103" s="78">
        <f t="shared" ref="L103" si="84">IF(RIGHT(S103)="T",(+H103-G103),0)</f>
        <v>0</v>
      </c>
      <c r="M103" s="78">
        <f t="shared" ref="M103" si="85">IF(RIGHT(S103)="U",(+H103-G103),0)</f>
        <v>0</v>
      </c>
      <c r="N103" s="78">
        <f t="shared" ref="N103" si="86">IF(RIGHT(S103)="C",(+H103-G103),0)</f>
        <v>0</v>
      </c>
      <c r="O103" s="78">
        <f t="shared" ref="O103" si="87">IF(RIGHT(S103)="D",(+H103-G103),0)</f>
        <v>0</v>
      </c>
      <c r="P103" s="42"/>
      <c r="Q103" s="42"/>
      <c r="R103" s="42"/>
      <c r="S103" s="179"/>
      <c r="T103" s="410"/>
      <c r="U103" s="42"/>
      <c r="V103" s="198"/>
      <c r="W103" s="199"/>
      <c r="X103" s="581"/>
      <c r="Y103" s="200"/>
      <c r="Z103" s="198"/>
      <c r="AA103" s="479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</row>
    <row r="104" spans="1:44" s="130" customFormat="1" ht="30" customHeight="1" thickBot="1">
      <c r="A104" s="436"/>
      <c r="B104" s="60"/>
      <c r="C104" s="437" t="s">
        <v>58</v>
      </c>
      <c r="D104" s="60"/>
      <c r="E104" s="61"/>
      <c r="F104" s="62" t="s">
        <v>54</v>
      </c>
      <c r="G104" s="438"/>
      <c r="H104" s="438"/>
      <c r="I104" s="62" t="s">
        <v>54</v>
      </c>
      <c r="J104" s="62" t="s">
        <v>54</v>
      </c>
      <c r="K104" s="62" t="s">
        <v>54</v>
      </c>
      <c r="L104" s="63">
        <f>SUM(L102:L103)</f>
        <v>0</v>
      </c>
      <c r="M104" s="63">
        <f>SUM(M102:M103)</f>
        <v>0</v>
      </c>
      <c r="N104" s="63">
        <f>SUM(N102:N103)</f>
        <v>0</v>
      </c>
      <c r="O104" s="63">
        <f>SUM(O102:O103)</f>
        <v>0</v>
      </c>
      <c r="P104" s="62" t="s">
        <v>54</v>
      </c>
      <c r="Q104" s="62" t="s">
        <v>54</v>
      </c>
      <c r="R104" s="62" t="s">
        <v>54</v>
      </c>
      <c r="S104" s="478"/>
      <c r="T104" s="448"/>
      <c r="U104" s="60"/>
      <c r="V104" s="440">
        <f t="shared" ref="V104" si="88">$AB$15-((N104*24))</f>
        <v>744</v>
      </c>
      <c r="W104" s="441">
        <v>515</v>
      </c>
      <c r="X104" s="100">
        <v>9.1999999999999993</v>
      </c>
      <c r="Y104" s="442">
        <f t="shared" ref="Y104" si="89">W104*X104</f>
        <v>4738</v>
      </c>
      <c r="Z104" s="440">
        <f>(Y104*(V104-L104*24))/V104</f>
        <v>4738</v>
      </c>
      <c r="AA104" s="443">
        <f t="shared" ref="AA104" si="90">(Z104/Y104)*100</f>
        <v>100</v>
      </c>
      <c r="AB104" s="127"/>
    </row>
    <row r="105" spans="1:44" s="51" customFormat="1" ht="30" customHeight="1">
      <c r="A105" s="598">
        <v>24</v>
      </c>
      <c r="B105" s="593" t="s">
        <v>119</v>
      </c>
      <c r="C105" s="592" t="s">
        <v>120</v>
      </c>
      <c r="D105" s="581">
        <v>9.1999999999999993</v>
      </c>
      <c r="E105" s="586" t="s">
        <v>53</v>
      </c>
      <c r="F105" s="88" t="s">
        <v>54</v>
      </c>
      <c r="G105" s="178"/>
      <c r="H105" s="178"/>
      <c r="I105" s="40"/>
      <c r="J105" s="40"/>
      <c r="K105" s="40"/>
      <c r="L105" s="84">
        <f>IF(RIGHT(S105)="T",(+H105-G105),0)</f>
        <v>0</v>
      </c>
      <c r="M105" s="84">
        <f>IF(RIGHT(S105)="U",(+H105-G105),0)</f>
        <v>0</v>
      </c>
      <c r="N105" s="84">
        <f>IF(RIGHT(S105)="C",(+H105-G105),0)</f>
        <v>0</v>
      </c>
      <c r="O105" s="84">
        <f>IF(RIGHT(S105)="D",(+H105-G105),0)</f>
        <v>0</v>
      </c>
      <c r="P105" s="42"/>
      <c r="Q105" s="42"/>
      <c r="R105" s="42"/>
      <c r="S105" s="179"/>
      <c r="T105" s="410"/>
      <c r="U105" s="42"/>
      <c r="V105" s="198"/>
      <c r="W105" s="199"/>
      <c r="X105" s="581"/>
      <c r="Y105" s="200"/>
      <c r="Z105" s="198"/>
      <c r="AA105" s="479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</row>
    <row r="106" spans="1:44" s="130" customFormat="1" ht="30" customHeight="1" thickBot="1">
      <c r="A106" s="436"/>
      <c r="B106" s="60"/>
      <c r="C106" s="437" t="s">
        <v>58</v>
      </c>
      <c r="D106" s="60"/>
      <c r="E106" s="61"/>
      <c r="F106" s="62" t="s">
        <v>54</v>
      </c>
      <c r="G106" s="438"/>
      <c r="H106" s="438"/>
      <c r="I106" s="62" t="s">
        <v>54</v>
      </c>
      <c r="J106" s="62" t="s">
        <v>54</v>
      </c>
      <c r="K106" s="62" t="s">
        <v>54</v>
      </c>
      <c r="L106" s="63">
        <f>SUM(L104:L105)</f>
        <v>0</v>
      </c>
      <c r="M106" s="63">
        <f>SUM(M104:M105)</f>
        <v>0</v>
      </c>
      <c r="N106" s="63">
        <f>SUM(N104:N105)</f>
        <v>0</v>
      </c>
      <c r="O106" s="63">
        <f>SUM(O104:O105)</f>
        <v>0</v>
      </c>
      <c r="P106" s="62" t="s">
        <v>54</v>
      </c>
      <c r="Q106" s="62" t="s">
        <v>54</v>
      </c>
      <c r="R106" s="62" t="s">
        <v>54</v>
      </c>
      <c r="S106" s="478"/>
      <c r="T106" s="448"/>
      <c r="U106" s="60"/>
      <c r="V106" s="440">
        <f t="shared" ref="V106" si="91">$AB$15-((N106*24))</f>
        <v>744</v>
      </c>
      <c r="W106" s="441">
        <v>515</v>
      </c>
      <c r="X106" s="100">
        <v>9.1999999999999993</v>
      </c>
      <c r="Y106" s="442">
        <f t="shared" ref="Y106" si="92">W106*X106</f>
        <v>4738</v>
      </c>
      <c r="Z106" s="440">
        <f t="shared" ref="Z106" si="93">(Y106*(V106-L106*24))/V106</f>
        <v>4738</v>
      </c>
      <c r="AA106" s="443">
        <f t="shared" ref="AA106" si="94">(Z106/Y106)*100</f>
        <v>100</v>
      </c>
      <c r="AB106" s="127"/>
    </row>
    <row r="107" spans="1:44" s="59" customFormat="1" ht="30" customHeight="1">
      <c r="A107" s="983">
        <v>25</v>
      </c>
      <c r="B107" s="981" t="s">
        <v>121</v>
      </c>
      <c r="C107" s="979" t="s">
        <v>122</v>
      </c>
      <c r="D107" s="967">
        <v>278.76</v>
      </c>
      <c r="E107" s="993" t="s">
        <v>53</v>
      </c>
      <c r="F107" s="71" t="s">
        <v>54</v>
      </c>
      <c r="G107" s="434">
        <v>42208.677083333336</v>
      </c>
      <c r="H107" s="434">
        <v>42208.688194444447</v>
      </c>
      <c r="I107" s="71" t="s">
        <v>54</v>
      </c>
      <c r="J107" s="71" t="s">
        <v>54</v>
      </c>
      <c r="K107" s="71" t="s">
        <v>54</v>
      </c>
      <c r="L107" s="72">
        <f>IF(RIGHT(S107)="T",(+H107-G107),0)</f>
        <v>1.1111111110949423E-2</v>
      </c>
      <c r="M107" s="72">
        <f>IF(RIGHT(S107)="U",(+H107-G107),0)</f>
        <v>0</v>
      </c>
      <c r="N107" s="72">
        <f>IF(RIGHT(S107)="C",(+H107-G107),0)</f>
        <v>0</v>
      </c>
      <c r="O107" s="72">
        <f>IF(RIGHT(S107)="D",(+H107-G107),0)</f>
        <v>0</v>
      </c>
      <c r="P107" s="71" t="s">
        <v>54</v>
      </c>
      <c r="Q107" s="71" t="s">
        <v>54</v>
      </c>
      <c r="R107" s="71" t="s">
        <v>54</v>
      </c>
      <c r="S107" s="428" t="s">
        <v>104</v>
      </c>
      <c r="T107" s="774" t="s">
        <v>853</v>
      </c>
      <c r="U107" s="73"/>
      <c r="V107" s="74"/>
      <c r="W107" s="75"/>
      <c r="X107" s="75"/>
      <c r="Y107" s="75"/>
      <c r="Z107" s="75"/>
      <c r="AA107" s="76"/>
    </row>
    <row r="108" spans="1:44" s="59" customFormat="1" ht="30" customHeight="1">
      <c r="A108" s="984"/>
      <c r="B108" s="982"/>
      <c r="C108" s="1069"/>
      <c r="D108" s="969"/>
      <c r="E108" s="994"/>
      <c r="F108" s="77"/>
      <c r="G108" s="434">
        <v>42208.734027777777</v>
      </c>
      <c r="H108" s="434">
        <v>42208.738194444442</v>
      </c>
      <c r="I108" s="77"/>
      <c r="J108" s="77"/>
      <c r="K108" s="77"/>
      <c r="L108" s="78">
        <f>IF(RIGHT(S108)="T",(+H108-G108),0)</f>
        <v>4.166666665696539E-3</v>
      </c>
      <c r="M108" s="78">
        <f>IF(RIGHT(S108)="U",(+H108-G108),0)</f>
        <v>0</v>
      </c>
      <c r="N108" s="78">
        <f>IF(RIGHT(S108)="C",(+H108-G108),0)</f>
        <v>0</v>
      </c>
      <c r="O108" s="78">
        <f>IF(RIGHT(S108)="D",(+H108-G108),0)</f>
        <v>0</v>
      </c>
      <c r="P108" s="77"/>
      <c r="Q108" s="77"/>
      <c r="R108" s="77"/>
      <c r="S108" s="428" t="s">
        <v>104</v>
      </c>
      <c r="T108" s="774" t="s">
        <v>854</v>
      </c>
      <c r="U108" s="79"/>
      <c r="V108" s="56"/>
      <c r="W108" s="57"/>
      <c r="X108" s="57"/>
      <c r="Y108" s="57"/>
      <c r="Z108" s="57"/>
      <c r="AA108" s="58"/>
    </row>
    <row r="109" spans="1:44" s="130" customFormat="1" ht="30" customHeight="1" thickBot="1">
      <c r="A109" s="436"/>
      <c r="B109" s="60"/>
      <c r="C109" s="437" t="s">
        <v>58</v>
      </c>
      <c r="D109" s="60"/>
      <c r="E109" s="61"/>
      <c r="F109" s="62" t="s">
        <v>54</v>
      </c>
      <c r="G109" s="438"/>
      <c r="H109" s="438"/>
      <c r="I109" s="62" t="s">
        <v>54</v>
      </c>
      <c r="J109" s="62" t="s">
        <v>54</v>
      </c>
      <c r="K109" s="62" t="s">
        <v>54</v>
      </c>
      <c r="L109" s="63">
        <f>SUM(L107:L108)</f>
        <v>1.5277777776645962E-2</v>
      </c>
      <c r="M109" s="63">
        <f t="shared" ref="M109:O109" si="95">SUM(M107:M108)</f>
        <v>0</v>
      </c>
      <c r="N109" s="63">
        <f t="shared" si="95"/>
        <v>0</v>
      </c>
      <c r="O109" s="63">
        <f t="shared" si="95"/>
        <v>0</v>
      </c>
      <c r="P109" s="62" t="s">
        <v>54</v>
      </c>
      <c r="Q109" s="62" t="s">
        <v>54</v>
      </c>
      <c r="R109" s="62" t="s">
        <v>54</v>
      </c>
      <c r="S109" s="478"/>
      <c r="T109" s="448"/>
      <c r="U109" s="60"/>
      <c r="V109" s="440">
        <f>$AB$15-((N109*24))</f>
        <v>744</v>
      </c>
      <c r="W109" s="441">
        <v>331</v>
      </c>
      <c r="X109" s="100">
        <v>278.76</v>
      </c>
      <c r="Y109" s="442">
        <f>W109*X109</f>
        <v>92269.56</v>
      </c>
      <c r="Z109" s="440">
        <f>(Y109*(V109-L109*24))/V109</f>
        <v>92224.086650540994</v>
      </c>
      <c r="AA109" s="443">
        <f>(Z109/Y109)*100</f>
        <v>99.950716845881786</v>
      </c>
      <c r="AB109" s="127"/>
    </row>
    <row r="110" spans="1:44" s="172" customFormat="1" ht="30" customHeight="1">
      <c r="A110" s="848">
        <v>26</v>
      </c>
      <c r="B110" s="847" t="s">
        <v>123</v>
      </c>
      <c r="C110" s="855" t="s">
        <v>124</v>
      </c>
      <c r="D110" s="850">
        <v>92.68</v>
      </c>
      <c r="E110" s="852" t="s">
        <v>53</v>
      </c>
      <c r="F110" s="71" t="s">
        <v>54</v>
      </c>
      <c r="G110" s="434">
        <v>42197.418749999997</v>
      </c>
      <c r="H110" s="434">
        <v>42197.448611111111</v>
      </c>
      <c r="I110" s="92"/>
      <c r="J110" s="92"/>
      <c r="K110" s="92"/>
      <c r="L110" s="72">
        <f t="shared" ref="L110" si="96">IF(RIGHT(S110)="T",(+H110-G110),0)</f>
        <v>0</v>
      </c>
      <c r="M110" s="72">
        <f t="shared" ref="M110" si="97">IF(RIGHT(S110)="U",(+H110-G110),0)</f>
        <v>2.9861111113859806E-2</v>
      </c>
      <c r="N110" s="72">
        <f>IF(RIGHT(S110)="C",(+H110-G110),0)</f>
        <v>0</v>
      </c>
      <c r="O110" s="72">
        <f t="shared" ref="O110" si="98">IF(RIGHT(S110)="D",(+H110-G110),0)</f>
        <v>0</v>
      </c>
      <c r="P110" s="94"/>
      <c r="Q110" s="94"/>
      <c r="R110" s="94"/>
      <c r="S110" s="428" t="s">
        <v>78</v>
      </c>
      <c r="T110" s="774" t="s">
        <v>855</v>
      </c>
      <c r="U110" s="94"/>
      <c r="V110" s="114"/>
      <c r="W110" s="115"/>
      <c r="X110" s="115"/>
      <c r="Y110" s="115"/>
      <c r="Z110" s="115"/>
      <c r="AA110" s="116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</row>
    <row r="111" spans="1:44" s="130" customFormat="1" ht="30" customHeight="1" thickBot="1">
      <c r="A111" s="436"/>
      <c r="B111" s="60"/>
      <c r="C111" s="437" t="s">
        <v>58</v>
      </c>
      <c r="D111" s="60"/>
      <c r="E111" s="61"/>
      <c r="F111" s="62" t="s">
        <v>54</v>
      </c>
      <c r="G111" s="438"/>
      <c r="H111" s="438"/>
      <c r="I111" s="62" t="s">
        <v>54</v>
      </c>
      <c r="J111" s="62" t="s">
        <v>54</v>
      </c>
      <c r="K111" s="62" t="s">
        <v>54</v>
      </c>
      <c r="L111" s="63">
        <f>SUM(L110:L110)</f>
        <v>0</v>
      </c>
      <c r="M111" s="63">
        <f>SUM(M110:M110)</f>
        <v>2.9861111113859806E-2</v>
      </c>
      <c r="N111" s="63">
        <f>SUM(N110:N110)</f>
        <v>0</v>
      </c>
      <c r="O111" s="63">
        <f>SUM(O110:O110)</f>
        <v>0</v>
      </c>
      <c r="P111" s="62" t="s">
        <v>54</v>
      </c>
      <c r="Q111" s="62" t="s">
        <v>54</v>
      </c>
      <c r="R111" s="62" t="s">
        <v>54</v>
      </c>
      <c r="S111" s="478"/>
      <c r="T111" s="448"/>
      <c r="U111" s="60"/>
      <c r="V111" s="440">
        <f>$AB$15-((N111*24))</f>
        <v>744</v>
      </c>
      <c r="W111" s="441">
        <v>515</v>
      </c>
      <c r="X111" s="100">
        <v>92.68</v>
      </c>
      <c r="Y111" s="442">
        <f>W111*X111</f>
        <v>47730.200000000004</v>
      </c>
      <c r="Z111" s="440">
        <f>(Y111*(V111-L111*24))/V111</f>
        <v>47730.200000000004</v>
      </c>
      <c r="AA111" s="443">
        <f>(Z111/Y111)*100</f>
        <v>100</v>
      </c>
      <c r="AB111" s="127"/>
    </row>
    <row r="112" spans="1:44" s="51" customFormat="1" ht="30" customHeight="1">
      <c r="A112" s="90">
        <v>27</v>
      </c>
      <c r="B112" s="91" t="s">
        <v>125</v>
      </c>
      <c r="C112" s="92" t="s">
        <v>126</v>
      </c>
      <c r="D112" s="611">
        <v>92.68</v>
      </c>
      <c r="E112" s="70" t="s">
        <v>53</v>
      </c>
      <c r="F112" s="71" t="s">
        <v>54</v>
      </c>
      <c r="G112" s="163"/>
      <c r="H112" s="163"/>
      <c r="I112" s="83"/>
      <c r="J112" s="83"/>
      <c r="K112" s="83"/>
      <c r="L112" s="72">
        <f t="shared" ref="L112" si="99">IF(RIGHT(S112)="T",(+H112-G112),0)</f>
        <v>0</v>
      </c>
      <c r="M112" s="72">
        <f t="shared" ref="M112" si="100">IF(RIGHT(S112)="U",(+H112-G112),0)</f>
        <v>0</v>
      </c>
      <c r="N112" s="72">
        <f t="shared" ref="N112" si="101">IF(RIGHT(S112)="C",(+H112-G112),0)</f>
        <v>0</v>
      </c>
      <c r="O112" s="72">
        <f t="shared" ref="O112" si="102">IF(RIGHT(S112)="D",(+H112-G112),0)</f>
        <v>0</v>
      </c>
      <c r="P112" s="94"/>
      <c r="Q112" s="94"/>
      <c r="R112" s="94"/>
      <c r="S112" s="164"/>
      <c r="T112" s="408"/>
      <c r="U112" s="94"/>
      <c r="V112" s="96"/>
      <c r="W112" s="97"/>
      <c r="X112" s="97"/>
      <c r="Y112" s="97"/>
      <c r="Z112" s="97"/>
      <c r="AA112" s="98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</row>
    <row r="113" spans="1:28" s="130" customFormat="1" ht="30" customHeight="1" thickBot="1">
      <c r="A113" s="436"/>
      <c r="B113" s="60"/>
      <c r="C113" s="437" t="s">
        <v>58</v>
      </c>
      <c r="D113" s="60"/>
      <c r="E113" s="61"/>
      <c r="F113" s="62" t="s">
        <v>54</v>
      </c>
      <c r="G113" s="438"/>
      <c r="H113" s="438"/>
      <c r="I113" s="62" t="s">
        <v>54</v>
      </c>
      <c r="J113" s="62" t="s">
        <v>54</v>
      </c>
      <c r="K113" s="62" t="s">
        <v>54</v>
      </c>
      <c r="L113" s="63">
        <f>SUM(L112:L112)</f>
        <v>0</v>
      </c>
      <c r="M113" s="63">
        <f t="shared" ref="M113:O113" si="103">SUM(M112:M112)</f>
        <v>0</v>
      </c>
      <c r="N113" s="63">
        <f t="shared" si="103"/>
        <v>0</v>
      </c>
      <c r="O113" s="63">
        <f t="shared" si="103"/>
        <v>0</v>
      </c>
      <c r="P113" s="62" t="s">
        <v>54</v>
      </c>
      <c r="Q113" s="62" t="s">
        <v>54</v>
      </c>
      <c r="R113" s="62" t="s">
        <v>54</v>
      </c>
      <c r="S113" s="478"/>
      <c r="T113" s="448"/>
      <c r="U113" s="60"/>
      <c r="V113" s="440">
        <f>$AB$15-((N113*24))</f>
        <v>744</v>
      </c>
      <c r="W113" s="441">
        <v>515</v>
      </c>
      <c r="X113" s="100">
        <v>92.68</v>
      </c>
      <c r="Y113" s="442">
        <f>W113*X113</f>
        <v>47730.200000000004</v>
      </c>
      <c r="Z113" s="440">
        <f>(Y113*(V113-L113*24))/V113</f>
        <v>47730.200000000004</v>
      </c>
      <c r="AA113" s="443">
        <f>(Z113/Y113)*100</f>
        <v>100</v>
      </c>
      <c r="AB113" s="127"/>
    </row>
    <row r="114" spans="1:28" s="59" customFormat="1" ht="30" customHeight="1">
      <c r="A114" s="983">
        <v>28</v>
      </c>
      <c r="B114" s="981" t="s">
        <v>127</v>
      </c>
      <c r="C114" s="979" t="s">
        <v>128</v>
      </c>
      <c r="D114" s="967">
        <v>115.926</v>
      </c>
      <c r="E114" s="993" t="s">
        <v>53</v>
      </c>
      <c r="F114" s="71" t="s">
        <v>54</v>
      </c>
      <c r="G114" s="434">
        <v>42199.426388888889</v>
      </c>
      <c r="H114" s="434">
        <v>42199.821527777778</v>
      </c>
      <c r="I114" s="71" t="s">
        <v>54</v>
      </c>
      <c r="J114" s="71" t="s">
        <v>54</v>
      </c>
      <c r="K114" s="71" t="s">
        <v>54</v>
      </c>
      <c r="L114" s="72">
        <f>IF(RIGHT(S114)="T",(+H114-G114),0)</f>
        <v>0</v>
      </c>
      <c r="M114" s="72">
        <f>IF(RIGHT(S114)="U",(+H114-G114),0)</f>
        <v>0</v>
      </c>
      <c r="N114" s="72">
        <f>IF(RIGHT(S114)="C",(+H114-G114),0)</f>
        <v>0</v>
      </c>
      <c r="O114" s="72">
        <f>IF(RIGHT(S114)="D",(+H114-G114),0)</f>
        <v>0.39513888888905058</v>
      </c>
      <c r="P114" s="71" t="s">
        <v>54</v>
      </c>
      <c r="Q114" s="71" t="s">
        <v>54</v>
      </c>
      <c r="R114" s="71" t="s">
        <v>54</v>
      </c>
      <c r="S114" s="428" t="s">
        <v>145</v>
      </c>
      <c r="T114" s="774" t="s">
        <v>856</v>
      </c>
      <c r="U114" s="73"/>
      <c r="V114" s="85"/>
      <c r="W114" s="86"/>
      <c r="X114" s="86"/>
      <c r="Y114" s="86"/>
      <c r="Z114" s="86"/>
      <c r="AA114" s="87"/>
    </row>
    <row r="115" spans="1:28" s="59" customFormat="1" ht="30" customHeight="1">
      <c r="A115" s="987"/>
      <c r="B115" s="986"/>
      <c r="C115" s="985"/>
      <c r="D115" s="968"/>
      <c r="E115" s="994"/>
      <c r="F115" s="88"/>
      <c r="G115" s="434">
        <v>42206.694444444445</v>
      </c>
      <c r="H115" s="434">
        <v>42206.731249999997</v>
      </c>
      <c r="I115" s="88"/>
      <c r="J115" s="88"/>
      <c r="K115" s="88"/>
      <c r="L115" s="78">
        <f t="shared" ref="L115:L116" si="104">IF(RIGHT(S115)="T",(+H115-G115),0)</f>
        <v>0</v>
      </c>
      <c r="M115" s="78">
        <f t="shared" ref="M115:M116" si="105">IF(RIGHT(S115)="U",(+H115-G115),0)</f>
        <v>3.6805555551836733E-2</v>
      </c>
      <c r="N115" s="78">
        <f t="shared" ref="N115:N116" si="106">IF(RIGHT(S115)="C",(+H115-G115),0)</f>
        <v>0</v>
      </c>
      <c r="O115" s="78">
        <f t="shared" ref="O115:O116" si="107">IF(RIGHT(S115)="D",(+H115-G115),0)</f>
        <v>0</v>
      </c>
      <c r="P115" s="88"/>
      <c r="Q115" s="88"/>
      <c r="R115" s="88"/>
      <c r="S115" s="428" t="s">
        <v>78</v>
      </c>
      <c r="T115" s="774" t="s">
        <v>857</v>
      </c>
      <c r="U115" s="89"/>
      <c r="V115" s="80"/>
      <c r="W115" s="81"/>
      <c r="X115" s="81"/>
      <c r="Y115" s="81"/>
      <c r="Z115" s="81"/>
      <c r="AA115" s="82"/>
    </row>
    <row r="116" spans="1:28" s="59" customFormat="1" ht="30" customHeight="1">
      <c r="A116" s="987"/>
      <c r="B116" s="986"/>
      <c r="C116" s="985"/>
      <c r="D116" s="968"/>
      <c r="E116" s="994"/>
      <c r="F116" s="88"/>
      <c r="G116" s="434">
        <v>42206.820833333331</v>
      </c>
      <c r="H116" s="434">
        <v>42206.861805555556</v>
      </c>
      <c r="I116" s="88"/>
      <c r="J116" s="88"/>
      <c r="K116" s="88"/>
      <c r="L116" s="78">
        <f t="shared" si="104"/>
        <v>0</v>
      </c>
      <c r="M116" s="78">
        <f t="shared" si="105"/>
        <v>4.0972222224809229E-2</v>
      </c>
      <c r="N116" s="78">
        <f t="shared" si="106"/>
        <v>0</v>
      </c>
      <c r="O116" s="78">
        <f t="shared" si="107"/>
        <v>0</v>
      </c>
      <c r="P116" s="88"/>
      <c r="Q116" s="88"/>
      <c r="R116" s="88"/>
      <c r="S116" s="428" t="s">
        <v>78</v>
      </c>
      <c r="T116" s="774" t="s">
        <v>857</v>
      </c>
      <c r="U116" s="89"/>
      <c r="V116" s="80"/>
      <c r="W116" s="81"/>
      <c r="X116" s="81"/>
      <c r="Y116" s="81"/>
      <c r="Z116" s="81"/>
      <c r="AA116" s="82"/>
    </row>
    <row r="117" spans="1:28" s="69" customFormat="1" ht="30" customHeight="1" thickBot="1">
      <c r="A117" s="436"/>
      <c r="B117" s="60"/>
      <c r="C117" s="437" t="s">
        <v>58</v>
      </c>
      <c r="D117" s="60"/>
      <c r="E117" s="61"/>
      <c r="F117" s="62" t="s">
        <v>54</v>
      </c>
      <c r="G117" s="438"/>
      <c r="H117" s="438"/>
      <c r="I117" s="62" t="s">
        <v>54</v>
      </c>
      <c r="J117" s="62" t="s">
        <v>54</v>
      </c>
      <c r="K117" s="62" t="s">
        <v>54</v>
      </c>
      <c r="L117" s="63">
        <f>SUM(L114:L116)</f>
        <v>0</v>
      </c>
      <c r="M117" s="63">
        <f>SUM(M114:M116)</f>
        <v>7.7777777776645962E-2</v>
      </c>
      <c r="N117" s="63">
        <f>SUM(N114:N116)</f>
        <v>0</v>
      </c>
      <c r="O117" s="63">
        <f>SUM(O114:O116)</f>
        <v>0.39513888888905058</v>
      </c>
      <c r="P117" s="63"/>
      <c r="Q117" s="63"/>
      <c r="R117" s="63"/>
      <c r="S117" s="478"/>
      <c r="T117" s="448"/>
      <c r="U117" s="60"/>
      <c r="V117" s="440">
        <f>$AB$15-((N117*24))</f>
        <v>744</v>
      </c>
      <c r="W117" s="441">
        <v>515</v>
      </c>
      <c r="X117" s="100">
        <v>115.926</v>
      </c>
      <c r="Y117" s="442">
        <f>W117*X117</f>
        <v>59701.89</v>
      </c>
      <c r="Z117" s="440">
        <f>(Y117*(V117-L117*24))/V117</f>
        <v>59701.889999999992</v>
      </c>
      <c r="AA117" s="443">
        <f>(Z117/Y117)*100</f>
        <v>99.999999999999986</v>
      </c>
      <c r="AB117" s="59"/>
    </row>
    <row r="118" spans="1:28" s="69" customFormat="1" ht="30" customHeight="1" thickBot="1">
      <c r="A118" s="481">
        <v>29</v>
      </c>
      <c r="B118" s="706" t="s">
        <v>807</v>
      </c>
      <c r="C118" s="639" t="s">
        <v>808</v>
      </c>
      <c r="D118" s="100">
        <v>116.03</v>
      </c>
      <c r="E118" s="631" t="s">
        <v>53</v>
      </c>
      <c r="F118" s="176"/>
      <c r="G118" s="637"/>
      <c r="H118" s="638"/>
      <c r="I118" s="176"/>
      <c r="J118" s="176"/>
      <c r="K118" s="176"/>
      <c r="L118" s="177"/>
      <c r="M118" s="177"/>
      <c r="N118" s="177"/>
      <c r="O118" s="177"/>
      <c r="P118" s="176"/>
      <c r="Q118" s="176"/>
      <c r="R118" s="176"/>
      <c r="S118" s="635"/>
      <c r="T118" s="636"/>
      <c r="U118" s="175"/>
      <c r="V118" s="440">
        <f>$AB$15-((N118*24))</f>
        <v>744</v>
      </c>
      <c r="W118" s="441">
        <v>515</v>
      </c>
      <c r="X118" s="100">
        <v>116.03</v>
      </c>
      <c r="Y118" s="442">
        <f>W118*X118</f>
        <v>59755.45</v>
      </c>
      <c r="Z118" s="440">
        <f>(Y118*(V118-L118*24))/V118</f>
        <v>59755.45</v>
      </c>
      <c r="AA118" s="443">
        <f>(Z118/Y118)*100</f>
        <v>100</v>
      </c>
      <c r="AB118" s="59"/>
    </row>
    <row r="119" spans="1:28" s="69" customFormat="1" ht="28.5" customHeight="1">
      <c r="A119" s="1101">
        <v>30</v>
      </c>
      <c r="B119" s="1071" t="s">
        <v>795</v>
      </c>
      <c r="C119" s="1072" t="s">
        <v>796</v>
      </c>
      <c r="D119" s="1006">
        <v>101.84099999999999</v>
      </c>
      <c r="E119" s="994" t="s">
        <v>53</v>
      </c>
      <c r="F119" s="122"/>
      <c r="G119" s="434">
        <v>42197.299305555556</v>
      </c>
      <c r="H119" s="434">
        <v>42197.349305555559</v>
      </c>
      <c r="I119" s="122"/>
      <c r="J119" s="122"/>
      <c r="K119" s="501"/>
      <c r="L119" s="41">
        <f t="shared" ref="L119:L120" si="108">IF(RIGHT(S119)="T",(+H119-G119),0)</f>
        <v>0</v>
      </c>
      <c r="M119" s="41">
        <f t="shared" ref="M119:M120" si="109">IF(RIGHT(S119)="U",(+H119-G119),0)</f>
        <v>5.0000000002910383E-2</v>
      </c>
      <c r="N119" s="41">
        <f t="shared" ref="N119:N120" si="110">IF(RIGHT(S119)="C",(+H119-G119),0)</f>
        <v>0</v>
      </c>
      <c r="O119" s="41">
        <f t="shared" ref="O119:O120" si="111">IF(RIGHT(S119)="D",(+H119-G119),0)</f>
        <v>0</v>
      </c>
      <c r="P119" s="122"/>
      <c r="Q119" s="122"/>
      <c r="R119" s="122"/>
      <c r="S119" s="428" t="s">
        <v>788</v>
      </c>
      <c r="T119" s="774" t="s">
        <v>865</v>
      </c>
      <c r="U119" s="618"/>
      <c r="V119" s="192"/>
      <c r="W119" s="45"/>
      <c r="X119" s="614"/>
      <c r="Y119" s="46"/>
      <c r="Z119" s="47"/>
      <c r="AA119" s="502"/>
      <c r="AB119" s="59"/>
    </row>
    <row r="120" spans="1:28" s="69" customFormat="1" ht="30" customHeight="1">
      <c r="A120" s="1102"/>
      <c r="B120" s="1103"/>
      <c r="C120" s="1073"/>
      <c r="D120" s="1069"/>
      <c r="E120" s="995"/>
      <c r="F120" s="122"/>
      <c r="G120" s="434"/>
      <c r="H120" s="434"/>
      <c r="I120" s="122"/>
      <c r="J120" s="122"/>
      <c r="K120" s="501"/>
      <c r="L120" s="78">
        <f t="shared" si="108"/>
        <v>0</v>
      </c>
      <c r="M120" s="78">
        <f t="shared" si="109"/>
        <v>0</v>
      </c>
      <c r="N120" s="78">
        <f t="shared" si="110"/>
        <v>0</v>
      </c>
      <c r="O120" s="78">
        <f t="shared" si="111"/>
        <v>0</v>
      </c>
      <c r="P120" s="122"/>
      <c r="Q120" s="122"/>
      <c r="R120" s="122"/>
      <c r="S120" s="428"/>
      <c r="T120" s="429"/>
      <c r="U120" s="618"/>
      <c r="V120" s="192"/>
      <c r="W120" s="45"/>
      <c r="X120" s="614"/>
      <c r="Y120" s="46"/>
      <c r="Z120" s="47"/>
      <c r="AA120" s="502"/>
      <c r="AB120" s="59"/>
    </row>
    <row r="121" spans="1:28" s="69" customFormat="1" ht="30" customHeight="1" thickBot="1">
      <c r="A121" s="436"/>
      <c r="B121" s="60"/>
      <c r="C121" s="437" t="s">
        <v>58</v>
      </c>
      <c r="D121" s="60"/>
      <c r="E121" s="61"/>
      <c r="F121" s="62" t="s">
        <v>54</v>
      </c>
      <c r="G121" s="438"/>
      <c r="H121" s="438"/>
      <c r="I121" s="62" t="s">
        <v>54</v>
      </c>
      <c r="J121" s="62" t="s">
        <v>54</v>
      </c>
      <c r="K121" s="170"/>
      <c r="L121" s="63">
        <f>SUM(L119:L120)</f>
        <v>0</v>
      </c>
      <c r="M121" s="63">
        <f t="shared" ref="M121:O121" si="112">SUM(M119:M120)</f>
        <v>5.0000000002910383E-2</v>
      </c>
      <c r="N121" s="63">
        <f t="shared" si="112"/>
        <v>0</v>
      </c>
      <c r="O121" s="63">
        <f t="shared" si="112"/>
        <v>0</v>
      </c>
      <c r="P121" s="62" t="s">
        <v>54</v>
      </c>
      <c r="Q121" s="62" t="s">
        <v>54</v>
      </c>
      <c r="R121" s="62" t="s">
        <v>54</v>
      </c>
      <c r="S121" s="478"/>
      <c r="T121" s="448"/>
      <c r="U121" s="60"/>
      <c r="V121" s="440">
        <f>$AB$15-((N121*24))</f>
        <v>744</v>
      </c>
      <c r="W121" s="641">
        <v>687</v>
      </c>
      <c r="X121" s="642">
        <v>101.84099999999999</v>
      </c>
      <c r="Y121" s="643">
        <f t="shared" ref="Y121" si="113">W121*X121</f>
        <v>69964.766999999993</v>
      </c>
      <c r="Z121" s="640">
        <f>(Y121*(V121-L121*24))/V121</f>
        <v>69964.766999999993</v>
      </c>
      <c r="AA121" s="443">
        <f>(Z121/Y121)*100</f>
        <v>100</v>
      </c>
      <c r="AB121" s="59"/>
    </row>
    <row r="122" spans="1:28" s="69" customFormat="1" ht="36.75" customHeight="1">
      <c r="A122" s="1105">
        <v>31</v>
      </c>
      <c r="B122" s="1070" t="s">
        <v>797</v>
      </c>
      <c r="C122" s="1072" t="s">
        <v>798</v>
      </c>
      <c r="D122" s="1074">
        <v>101.84099999999999</v>
      </c>
      <c r="E122" s="970" t="s">
        <v>53</v>
      </c>
      <c r="F122" s="122"/>
      <c r="G122" s="434">
        <v>42197.299305555556</v>
      </c>
      <c r="H122" s="434">
        <v>42197.593055555553</v>
      </c>
      <c r="I122" s="122"/>
      <c r="J122" s="122"/>
      <c r="K122" s="501"/>
      <c r="L122" s="78">
        <f t="shared" ref="L122:L123" si="114">IF(RIGHT(S122)="T",(+H122-G122),0)</f>
        <v>0</v>
      </c>
      <c r="M122" s="78">
        <f t="shared" ref="M122:M123" si="115">IF(RIGHT(S122)="U",(+H122-G122),0)</f>
        <v>0.29374999999708962</v>
      </c>
      <c r="N122" s="78">
        <f t="shared" ref="N122:N123" si="116">IF(RIGHT(S122)="C",(+H122-G122),0)</f>
        <v>0</v>
      </c>
      <c r="O122" s="78">
        <f t="shared" ref="O122:O123" si="117">IF(RIGHT(S122)="D",(+H122-G122),0)</f>
        <v>0</v>
      </c>
      <c r="P122" s="122"/>
      <c r="Q122" s="122"/>
      <c r="R122" s="122"/>
      <c r="S122" s="428" t="s">
        <v>788</v>
      </c>
      <c r="T122" s="774" t="s">
        <v>866</v>
      </c>
      <c r="U122" s="618"/>
      <c r="V122" s="192"/>
      <c r="W122" s="45"/>
      <c r="X122" s="614"/>
      <c r="Y122" s="46"/>
      <c r="Z122" s="47"/>
      <c r="AA122" s="502"/>
      <c r="AB122" s="59"/>
    </row>
    <row r="123" spans="1:28" s="69" customFormat="1" ht="30" customHeight="1">
      <c r="A123" s="1101"/>
      <c r="B123" s="1071"/>
      <c r="C123" s="1073"/>
      <c r="D123" s="1075"/>
      <c r="E123" s="971"/>
      <c r="F123" s="122"/>
      <c r="G123" s="434"/>
      <c r="H123" s="434"/>
      <c r="I123" s="122"/>
      <c r="J123" s="122"/>
      <c r="K123" s="501"/>
      <c r="L123" s="78">
        <f t="shared" si="114"/>
        <v>0</v>
      </c>
      <c r="M123" s="78">
        <f t="shared" si="115"/>
        <v>0</v>
      </c>
      <c r="N123" s="78">
        <f t="shared" si="116"/>
        <v>0</v>
      </c>
      <c r="O123" s="78">
        <f t="shared" si="117"/>
        <v>0</v>
      </c>
      <c r="P123" s="122"/>
      <c r="Q123" s="122"/>
      <c r="R123" s="122"/>
      <c r="S123" s="428"/>
      <c r="T123" s="429"/>
      <c r="U123" s="618"/>
      <c r="V123" s="192"/>
      <c r="W123" s="45"/>
      <c r="X123" s="614"/>
      <c r="Y123" s="46"/>
      <c r="Z123" s="47"/>
      <c r="AA123" s="502"/>
      <c r="AB123" s="59"/>
    </row>
    <row r="124" spans="1:28" s="69" customFormat="1" ht="30" customHeight="1" thickBot="1">
      <c r="A124" s="436"/>
      <c r="B124" s="60"/>
      <c r="C124" s="437" t="s">
        <v>58</v>
      </c>
      <c r="D124" s="60"/>
      <c r="E124" s="61"/>
      <c r="F124" s="62" t="s">
        <v>54</v>
      </c>
      <c r="G124" s="438"/>
      <c r="H124" s="438"/>
      <c r="I124" s="62" t="s">
        <v>54</v>
      </c>
      <c r="J124" s="62" t="s">
        <v>54</v>
      </c>
      <c r="K124" s="170"/>
      <c r="L124" s="63">
        <f t="shared" ref="L124:O124" si="118">SUM(L122:L123)</f>
        <v>0</v>
      </c>
      <c r="M124" s="63">
        <f t="shared" si="118"/>
        <v>0.29374999999708962</v>
      </c>
      <c r="N124" s="63">
        <f t="shared" si="118"/>
        <v>0</v>
      </c>
      <c r="O124" s="63">
        <f t="shared" si="118"/>
        <v>0</v>
      </c>
      <c r="P124" s="63"/>
      <c r="Q124" s="63"/>
      <c r="R124" s="63"/>
      <c r="S124" s="478"/>
      <c r="T124" s="448"/>
      <c r="U124" s="60"/>
      <c r="V124" s="440">
        <f>$AB$15-((N124*24))</f>
        <v>744</v>
      </c>
      <c r="W124" s="567">
        <v>687</v>
      </c>
      <c r="X124" s="568">
        <v>101.84099999999999</v>
      </c>
      <c r="Y124" s="569">
        <f>W124*X124</f>
        <v>69964.766999999993</v>
      </c>
      <c r="Z124" s="570">
        <f>(Y124*(V124-L124*24))/V124</f>
        <v>69964.766999999993</v>
      </c>
      <c r="AA124" s="571">
        <f>(Z124/Y124)*100</f>
        <v>100</v>
      </c>
      <c r="AB124" s="59"/>
    </row>
    <row r="125" spans="1:28" s="59" customFormat="1" ht="30" customHeight="1">
      <c r="A125" s="1026">
        <v>32</v>
      </c>
      <c r="B125" s="981" t="s">
        <v>130</v>
      </c>
      <c r="C125" s="979" t="s">
        <v>131</v>
      </c>
      <c r="D125" s="967">
        <v>235</v>
      </c>
      <c r="E125" s="993" t="s">
        <v>53</v>
      </c>
      <c r="F125" s="71" t="s">
        <v>54</v>
      </c>
      <c r="G125" s="434"/>
      <c r="H125" s="434"/>
      <c r="I125" s="71" t="s">
        <v>54</v>
      </c>
      <c r="J125" s="71" t="s">
        <v>54</v>
      </c>
      <c r="K125" s="71" t="s">
        <v>54</v>
      </c>
      <c r="L125" s="84">
        <f t="shared" ref="L125:L126" si="119">IF(RIGHT(S125)="T",(+H125-G125),0)</f>
        <v>0</v>
      </c>
      <c r="M125" s="84">
        <f t="shared" ref="M125:M126" si="120">IF(RIGHT(S125)="U",(+H125-G125),0)</f>
        <v>0</v>
      </c>
      <c r="N125" s="84">
        <f t="shared" ref="N125:N126" si="121">IF(RIGHT(S125)="C",(+H125-G125),0)</f>
        <v>0</v>
      </c>
      <c r="O125" s="84">
        <f t="shared" ref="O125:O126" si="122">IF(RIGHT(S125)="D",(+H125-G125),0)</f>
        <v>0</v>
      </c>
      <c r="P125" s="71" t="s">
        <v>54</v>
      </c>
      <c r="Q125" s="71" t="s">
        <v>54</v>
      </c>
      <c r="R125" s="71" t="s">
        <v>54</v>
      </c>
      <c r="S125" s="428"/>
      <c r="T125" s="429"/>
      <c r="U125" s="73"/>
      <c r="V125" s="74"/>
      <c r="W125" s="75"/>
      <c r="X125" s="75"/>
      <c r="Y125" s="75"/>
      <c r="Z125" s="75"/>
      <c r="AA125" s="76"/>
    </row>
    <row r="126" spans="1:28" s="59" customFormat="1" ht="30" customHeight="1">
      <c r="A126" s="984"/>
      <c r="B126" s="986"/>
      <c r="C126" s="985"/>
      <c r="D126" s="968"/>
      <c r="E126" s="994"/>
      <c r="F126" s="52"/>
      <c r="G126" s="434"/>
      <c r="H126" s="434"/>
      <c r="I126" s="52"/>
      <c r="J126" s="52"/>
      <c r="K126" s="52"/>
      <c r="L126" s="78">
        <f t="shared" si="119"/>
        <v>0</v>
      </c>
      <c r="M126" s="78">
        <f t="shared" si="120"/>
        <v>0</v>
      </c>
      <c r="N126" s="78">
        <f t="shared" si="121"/>
        <v>0</v>
      </c>
      <c r="O126" s="78">
        <f t="shared" si="122"/>
        <v>0</v>
      </c>
      <c r="P126" s="52"/>
      <c r="Q126" s="52"/>
      <c r="R126" s="52"/>
      <c r="S126" s="428"/>
      <c r="T126" s="429"/>
      <c r="U126" s="55"/>
      <c r="V126" s="80"/>
      <c r="W126" s="81"/>
      <c r="X126" s="81"/>
      <c r="Y126" s="81"/>
      <c r="Z126" s="81"/>
      <c r="AA126" s="82"/>
    </row>
    <row r="127" spans="1:28" s="69" customFormat="1" ht="30" customHeight="1" thickBot="1">
      <c r="A127" s="436"/>
      <c r="B127" s="60"/>
      <c r="C127" s="437" t="s">
        <v>58</v>
      </c>
      <c r="D127" s="60"/>
      <c r="E127" s="61"/>
      <c r="F127" s="62" t="s">
        <v>54</v>
      </c>
      <c r="G127" s="438"/>
      <c r="H127" s="438"/>
      <c r="I127" s="62" t="s">
        <v>54</v>
      </c>
      <c r="J127" s="62" t="s">
        <v>54</v>
      </c>
      <c r="K127" s="62" t="s">
        <v>54</v>
      </c>
      <c r="L127" s="63">
        <f>SUM(L125:L126)</f>
        <v>0</v>
      </c>
      <c r="M127" s="63">
        <f>SUM(M125:M126)</f>
        <v>0</v>
      </c>
      <c r="N127" s="63">
        <f>SUM(N125:N126)</f>
        <v>0</v>
      </c>
      <c r="O127" s="63">
        <f>SUM(O125:O126)</f>
        <v>0</v>
      </c>
      <c r="P127" s="62" t="s">
        <v>54</v>
      </c>
      <c r="Q127" s="62" t="s">
        <v>54</v>
      </c>
      <c r="R127" s="62" t="s">
        <v>54</v>
      </c>
      <c r="S127" s="478"/>
      <c r="T127" s="448"/>
      <c r="U127" s="60"/>
      <c r="V127" s="440">
        <f>$AB$15-((N127*24))</f>
        <v>744</v>
      </c>
      <c r="W127" s="441">
        <v>416</v>
      </c>
      <c r="X127" s="100">
        <v>235</v>
      </c>
      <c r="Y127" s="442">
        <f>W127*X127</f>
        <v>97760</v>
      </c>
      <c r="Z127" s="440">
        <f>(Y127*(V127-L127*24))/V127</f>
        <v>97760</v>
      </c>
      <c r="AA127" s="443">
        <f>(Z127/Y127)*100</f>
        <v>100</v>
      </c>
      <c r="AB127" s="59"/>
    </row>
    <row r="128" spans="1:28" s="59" customFormat="1" ht="30" customHeight="1">
      <c r="A128" s="983">
        <v>33</v>
      </c>
      <c r="B128" s="981" t="s">
        <v>132</v>
      </c>
      <c r="C128" s="979" t="s">
        <v>133</v>
      </c>
      <c r="D128" s="967">
        <v>47.762</v>
      </c>
      <c r="E128" s="993" t="s">
        <v>53</v>
      </c>
      <c r="F128" s="71" t="s">
        <v>54</v>
      </c>
      <c r="G128" s="178"/>
      <c r="H128" s="178"/>
      <c r="I128" s="71" t="s">
        <v>54</v>
      </c>
      <c r="J128" s="71" t="s">
        <v>54</v>
      </c>
      <c r="K128" s="71" t="s">
        <v>54</v>
      </c>
      <c r="L128" s="84">
        <f>IF(RIGHT(S128)="T",(+H128-G128),0)</f>
        <v>0</v>
      </c>
      <c r="M128" s="84">
        <f>IF(RIGHT(S128)="U",(+H128-G128),0)</f>
        <v>0</v>
      </c>
      <c r="N128" s="84">
        <f>IF(RIGHT(S128)="C",(+H128-G128),0)</f>
        <v>0</v>
      </c>
      <c r="O128" s="84">
        <f>IF(RIGHT(S128)="D",(+H128-G128),0)</f>
        <v>0</v>
      </c>
      <c r="P128" s="71" t="s">
        <v>54</v>
      </c>
      <c r="Q128" s="71" t="s">
        <v>54</v>
      </c>
      <c r="R128" s="71" t="s">
        <v>54</v>
      </c>
      <c r="S128" s="179"/>
      <c r="T128" s="410"/>
      <c r="U128" s="73"/>
      <c r="V128" s="85"/>
      <c r="W128" s="86"/>
      <c r="X128" s="86"/>
      <c r="Y128" s="86"/>
      <c r="Z128" s="86"/>
      <c r="AA128" s="87"/>
    </row>
    <row r="129" spans="1:44" s="59" customFormat="1" ht="30" customHeight="1">
      <c r="A129" s="987"/>
      <c r="B129" s="986"/>
      <c r="C129" s="985"/>
      <c r="D129" s="968"/>
      <c r="E129" s="994"/>
      <c r="F129" s="88"/>
      <c r="G129" s="178"/>
      <c r="H129" s="178"/>
      <c r="I129" s="88"/>
      <c r="J129" s="88"/>
      <c r="K129" s="88"/>
      <c r="L129" s="78">
        <f t="shared" ref="L129" si="123">IF(RIGHT(S129)="T",(+H129-G129),0)</f>
        <v>0</v>
      </c>
      <c r="M129" s="78">
        <f t="shared" ref="M129" si="124">IF(RIGHT(S129)="U",(+H129-G129),0)</f>
        <v>0</v>
      </c>
      <c r="N129" s="78">
        <f t="shared" ref="N129" si="125">IF(RIGHT(S129)="C",(+H129-G129),0)</f>
        <v>0</v>
      </c>
      <c r="O129" s="78">
        <f t="shared" ref="O129" si="126">IF(RIGHT(S129)="D",(+H129-G129),0)</f>
        <v>0</v>
      </c>
      <c r="P129" s="88"/>
      <c r="Q129" s="88"/>
      <c r="R129" s="88"/>
      <c r="S129" s="179"/>
      <c r="T129" s="410"/>
      <c r="U129" s="89"/>
      <c r="V129" s="80"/>
      <c r="W129" s="81"/>
      <c r="X129" s="81"/>
      <c r="Y129" s="81"/>
      <c r="Z129" s="81"/>
      <c r="AA129" s="82"/>
    </row>
    <row r="130" spans="1:44" s="69" customFormat="1" ht="30" customHeight="1" thickBot="1">
      <c r="A130" s="436"/>
      <c r="B130" s="60"/>
      <c r="C130" s="437" t="s">
        <v>58</v>
      </c>
      <c r="D130" s="60"/>
      <c r="E130" s="61"/>
      <c r="F130" s="62" t="s">
        <v>54</v>
      </c>
      <c r="G130" s="438"/>
      <c r="H130" s="438"/>
      <c r="I130" s="62" t="s">
        <v>54</v>
      </c>
      <c r="J130" s="62" t="s">
        <v>54</v>
      </c>
      <c r="K130" s="62" t="s">
        <v>54</v>
      </c>
      <c r="L130" s="63">
        <f>SUM(L128:L129)</f>
        <v>0</v>
      </c>
      <c r="M130" s="63">
        <f>SUM(M128:M129)</f>
        <v>0</v>
      </c>
      <c r="N130" s="63">
        <f>SUM(N128:N129)</f>
        <v>0</v>
      </c>
      <c r="O130" s="63">
        <f>SUM(O128:O129)</f>
        <v>0</v>
      </c>
      <c r="P130" s="62" t="s">
        <v>54</v>
      </c>
      <c r="Q130" s="62" t="s">
        <v>54</v>
      </c>
      <c r="R130" s="62" t="s">
        <v>54</v>
      </c>
      <c r="S130" s="478"/>
      <c r="T130" s="448"/>
      <c r="U130" s="60"/>
      <c r="V130" s="440">
        <f>$AB$15-((N130*24))</f>
        <v>744</v>
      </c>
      <c r="W130" s="441">
        <v>515</v>
      </c>
      <c r="X130" s="100">
        <v>47.762</v>
      </c>
      <c r="Y130" s="442">
        <f>W130*X130</f>
        <v>24597.43</v>
      </c>
      <c r="Z130" s="440">
        <f>(Y130*(V130-L130*24))/V130</f>
        <v>24597.430000000004</v>
      </c>
      <c r="AA130" s="443">
        <f>(Z130/Y130)*100</f>
        <v>100.00000000000003</v>
      </c>
      <c r="AB130" s="59"/>
    </row>
    <row r="131" spans="1:44" s="51" customFormat="1" ht="30" customHeight="1">
      <c r="A131" s="1001">
        <v>34</v>
      </c>
      <c r="B131" s="973" t="s">
        <v>134</v>
      </c>
      <c r="C131" s="999" t="s">
        <v>135</v>
      </c>
      <c r="D131" s="967">
        <v>48.99</v>
      </c>
      <c r="E131" s="993" t="s">
        <v>53</v>
      </c>
      <c r="F131" s="38" t="s">
        <v>54</v>
      </c>
      <c r="G131" s="434">
        <v>42199.354861111111</v>
      </c>
      <c r="H131" s="434">
        <v>42201.658333333333</v>
      </c>
      <c r="I131" s="143"/>
      <c r="J131" s="143"/>
      <c r="K131" s="143"/>
      <c r="L131" s="78">
        <f>IF(RIGHT(S131)="T",(+H131-G131),0)</f>
        <v>0</v>
      </c>
      <c r="M131" s="78">
        <f>IF(RIGHT(S131)="U",(+H131-G131),0)</f>
        <v>0</v>
      </c>
      <c r="N131" s="78">
        <f>IF(RIGHT(S131)="C",(+H131-G131),0)</f>
        <v>0</v>
      </c>
      <c r="O131" s="78">
        <f>IF(RIGHT(S131)="D",(+H131-G131),0)</f>
        <v>2.3034722222218988</v>
      </c>
      <c r="P131" s="44"/>
      <c r="Q131" s="44"/>
      <c r="R131" s="44"/>
      <c r="S131" s="428" t="s">
        <v>142</v>
      </c>
      <c r="T131" s="774" t="s">
        <v>842</v>
      </c>
      <c r="U131" s="44"/>
      <c r="V131" s="109"/>
      <c r="W131" s="110"/>
      <c r="X131" s="574"/>
      <c r="Y131" s="111"/>
      <c r="Z131" s="109"/>
      <c r="AA131" s="112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</row>
    <row r="132" spans="1:44" s="51" customFormat="1" ht="30" customHeight="1">
      <c r="A132" s="1002"/>
      <c r="B132" s="974"/>
      <c r="C132" s="1000"/>
      <c r="D132" s="968"/>
      <c r="E132" s="994"/>
      <c r="F132" s="88"/>
      <c r="G132" s="178"/>
      <c r="H132" s="178"/>
      <c r="I132" s="40"/>
      <c r="J132" s="40"/>
      <c r="K132" s="40"/>
      <c r="L132" s="78">
        <f t="shared" ref="L132" si="127">IF(RIGHT(S132)="T",(+H132-G132),0)</f>
        <v>0</v>
      </c>
      <c r="M132" s="78">
        <f t="shared" ref="M132" si="128">IF(RIGHT(S132)="U",(+H132-G132),0)</f>
        <v>0</v>
      </c>
      <c r="N132" s="78">
        <f t="shared" ref="N132" si="129">IF(RIGHT(S132)="C",(+H132-G132),0)</f>
        <v>0</v>
      </c>
      <c r="O132" s="78">
        <f t="shared" ref="O132" si="130">IF(RIGHT(S132)="D",(+H132-G132),0)</f>
        <v>0</v>
      </c>
      <c r="P132" s="42"/>
      <c r="Q132" s="42"/>
      <c r="R132" s="42"/>
      <c r="S132" s="179"/>
      <c r="T132" s="410"/>
      <c r="U132" s="42"/>
      <c r="V132" s="198"/>
      <c r="W132" s="199"/>
      <c r="X132" s="581"/>
      <c r="Y132" s="200"/>
      <c r="Z132" s="198"/>
      <c r="AA132" s="48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</row>
    <row r="133" spans="1:44" s="69" customFormat="1" ht="30" customHeight="1" thickBot="1">
      <c r="A133" s="481"/>
      <c r="B133" s="175"/>
      <c r="C133" s="482" t="s">
        <v>58</v>
      </c>
      <c r="D133" s="175"/>
      <c r="E133" s="590"/>
      <c r="F133" s="176" t="s">
        <v>54</v>
      </c>
      <c r="G133" s="483"/>
      <c r="H133" s="483"/>
      <c r="I133" s="176" t="s">
        <v>54</v>
      </c>
      <c r="J133" s="176" t="s">
        <v>54</v>
      </c>
      <c r="K133" s="176" t="s">
        <v>54</v>
      </c>
      <c r="L133" s="177">
        <f>SUM(L131:L132)</f>
        <v>0</v>
      </c>
      <c r="M133" s="177">
        <f>SUM(M131:M132)</f>
        <v>0</v>
      </c>
      <c r="N133" s="177">
        <f>SUM(N131:N132)</f>
        <v>0</v>
      </c>
      <c r="O133" s="177">
        <f>SUM(O131:O132)</f>
        <v>2.3034722222218988</v>
      </c>
      <c r="P133" s="176" t="s">
        <v>54</v>
      </c>
      <c r="Q133" s="176" t="s">
        <v>54</v>
      </c>
      <c r="R133" s="176" t="s">
        <v>54</v>
      </c>
      <c r="S133" s="484"/>
      <c r="T133" s="485"/>
      <c r="U133" s="175"/>
      <c r="V133" s="431">
        <f>$AB$15-((N133*24))</f>
        <v>744</v>
      </c>
      <c r="W133" s="471">
        <v>515</v>
      </c>
      <c r="X133" s="154">
        <v>48.99</v>
      </c>
      <c r="Y133" s="432">
        <f>W133*X133</f>
        <v>25229.850000000002</v>
      </c>
      <c r="Z133" s="431">
        <f>(Y133*(V133-L133*24))/V133</f>
        <v>25229.850000000002</v>
      </c>
      <c r="AA133" s="433">
        <f>(Z133/Y133)*100</f>
        <v>100</v>
      </c>
      <c r="AB133" s="59"/>
    </row>
    <row r="134" spans="1:44" s="59" customFormat="1" ht="30" customHeight="1">
      <c r="A134" s="604">
        <v>35</v>
      </c>
      <c r="B134" s="609" t="s">
        <v>136</v>
      </c>
      <c r="C134" s="610" t="s">
        <v>137</v>
      </c>
      <c r="D134" s="611">
        <v>37.164000000000001</v>
      </c>
      <c r="E134" s="70" t="s">
        <v>53</v>
      </c>
      <c r="F134" s="71" t="s">
        <v>54</v>
      </c>
      <c r="G134" s="434">
        <v>42189.493750000001</v>
      </c>
      <c r="H134" s="434">
        <v>42189.536805555559</v>
      </c>
      <c r="I134" s="71" t="s">
        <v>54</v>
      </c>
      <c r="J134" s="71" t="s">
        <v>54</v>
      </c>
      <c r="K134" s="71" t="s">
        <v>54</v>
      </c>
      <c r="L134" s="72">
        <f>IF(RIGHT(S134)="T",(+H134-G134),0)</f>
        <v>4.3055555557657499E-2</v>
      </c>
      <c r="M134" s="72">
        <f>IF(RIGHT(S134)="U",(+H134-G134),0)</f>
        <v>0</v>
      </c>
      <c r="N134" s="72">
        <f>IF(RIGHT(S134)="C",(+H134-G134),0)</f>
        <v>0</v>
      </c>
      <c r="O134" s="72">
        <f>IF(RIGHT(S134)="D",(+H134-G134),0)</f>
        <v>0</v>
      </c>
      <c r="P134" s="71" t="s">
        <v>54</v>
      </c>
      <c r="Q134" s="71" t="s">
        <v>54</v>
      </c>
      <c r="R134" s="71" t="s">
        <v>54</v>
      </c>
      <c r="S134" s="428" t="s">
        <v>104</v>
      </c>
      <c r="T134" s="774" t="s">
        <v>858</v>
      </c>
      <c r="U134" s="73"/>
      <c r="V134" s="85"/>
      <c r="W134" s="86"/>
      <c r="X134" s="86"/>
      <c r="Y134" s="86"/>
      <c r="Z134" s="86"/>
      <c r="AA134" s="87"/>
    </row>
    <row r="135" spans="1:44" s="69" customFormat="1" ht="30" customHeight="1" thickBot="1">
      <c r="A135" s="436"/>
      <c r="B135" s="60"/>
      <c r="C135" s="437" t="s">
        <v>58</v>
      </c>
      <c r="D135" s="60"/>
      <c r="E135" s="61"/>
      <c r="F135" s="62" t="s">
        <v>54</v>
      </c>
      <c r="G135" s="438"/>
      <c r="H135" s="438"/>
      <c r="I135" s="62" t="s">
        <v>54</v>
      </c>
      <c r="J135" s="62" t="s">
        <v>54</v>
      </c>
      <c r="K135" s="62" t="s">
        <v>54</v>
      </c>
      <c r="L135" s="63">
        <f>SUM(L134:L134)</f>
        <v>4.3055555557657499E-2</v>
      </c>
      <c r="M135" s="63">
        <f>SUM(M134:M134)</f>
        <v>0</v>
      </c>
      <c r="N135" s="63">
        <f>SUM(N134:N134)</f>
        <v>0</v>
      </c>
      <c r="O135" s="63">
        <f>SUM(O134:O134)</f>
        <v>0</v>
      </c>
      <c r="P135" s="62" t="s">
        <v>54</v>
      </c>
      <c r="Q135" s="62" t="s">
        <v>54</v>
      </c>
      <c r="R135" s="62" t="s">
        <v>54</v>
      </c>
      <c r="S135" s="478"/>
      <c r="T135" s="448"/>
      <c r="U135" s="60"/>
      <c r="V135" s="440">
        <f>$AB$15-((N135*24))</f>
        <v>744</v>
      </c>
      <c r="W135" s="441">
        <v>515</v>
      </c>
      <c r="X135" s="100">
        <v>37.164000000000001</v>
      </c>
      <c r="Y135" s="442">
        <f>W135*X135</f>
        <v>19139.46</v>
      </c>
      <c r="Z135" s="440">
        <f>(Y135*(V135-L135*24))/V135</f>
        <v>19112.877416665367</v>
      </c>
      <c r="AA135" s="443">
        <f>(Z135/Y135)*100</f>
        <v>99.861111111104321</v>
      </c>
      <c r="AB135" s="59"/>
    </row>
    <row r="136" spans="1:44" s="51" customFormat="1" ht="30" customHeight="1">
      <c r="A136" s="580">
        <v>36</v>
      </c>
      <c r="B136" s="578" t="s">
        <v>138</v>
      </c>
      <c r="C136" s="576" t="s">
        <v>139</v>
      </c>
      <c r="D136" s="574">
        <v>37.164000000000001</v>
      </c>
      <c r="E136" s="585" t="s">
        <v>53</v>
      </c>
      <c r="F136" s="38" t="s">
        <v>54</v>
      </c>
      <c r="G136" s="53"/>
      <c r="H136" s="53"/>
      <c r="I136" s="143"/>
      <c r="J136" s="143"/>
      <c r="K136" s="143"/>
      <c r="L136" s="72">
        <f>IF(RIGHT(S136)="T",(+H136-G136),0)</f>
        <v>0</v>
      </c>
      <c r="M136" s="72">
        <f>IF(RIGHT(S136)="U",(+H136-G136),0)</f>
        <v>0</v>
      </c>
      <c r="N136" s="72">
        <f>IF(RIGHT(S136)="C",(+H136-G136),0)</f>
        <v>0</v>
      </c>
      <c r="O136" s="72">
        <f>IF(RIGHT(S136)="D",(+H136-G136),0)</f>
        <v>0</v>
      </c>
      <c r="P136" s="44"/>
      <c r="Q136" s="44"/>
      <c r="R136" s="44"/>
      <c r="S136" s="54"/>
      <c r="T136" s="405"/>
      <c r="U136" s="44"/>
      <c r="V136" s="109"/>
      <c r="W136" s="110"/>
      <c r="X136" s="574"/>
      <c r="Y136" s="111"/>
      <c r="Z136" s="109"/>
      <c r="AA136" s="112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</row>
    <row r="137" spans="1:44" s="69" customFormat="1" ht="30" customHeight="1" thickBot="1">
      <c r="A137" s="481"/>
      <c r="B137" s="175"/>
      <c r="C137" s="482" t="s">
        <v>58</v>
      </c>
      <c r="D137" s="175"/>
      <c r="E137" s="590"/>
      <c r="F137" s="176" t="s">
        <v>54</v>
      </c>
      <c r="G137" s="483"/>
      <c r="H137" s="483"/>
      <c r="I137" s="176" t="s">
        <v>54</v>
      </c>
      <c r="J137" s="176" t="s">
        <v>54</v>
      </c>
      <c r="K137" s="176" t="s">
        <v>54</v>
      </c>
      <c r="L137" s="177">
        <f>SUM(L136:L136)</f>
        <v>0</v>
      </c>
      <c r="M137" s="177">
        <f>SUM(M136:M136)</f>
        <v>0</v>
      </c>
      <c r="N137" s="177">
        <f>SUM(N136:N136)</f>
        <v>0</v>
      </c>
      <c r="O137" s="177">
        <f>SUM(O136:O136)</f>
        <v>0</v>
      </c>
      <c r="P137" s="176" t="s">
        <v>54</v>
      </c>
      <c r="Q137" s="176" t="s">
        <v>54</v>
      </c>
      <c r="R137" s="176" t="s">
        <v>54</v>
      </c>
      <c r="S137" s="484"/>
      <c r="T137" s="485"/>
      <c r="U137" s="175"/>
      <c r="V137" s="431">
        <f>$AB$15-((N137*24))</f>
        <v>744</v>
      </c>
      <c r="W137" s="471">
        <v>515</v>
      </c>
      <c r="X137" s="154">
        <v>37.164000000000001</v>
      </c>
      <c r="Y137" s="432">
        <f>W137*X137</f>
        <v>19139.46</v>
      </c>
      <c r="Z137" s="431">
        <f>(Y137*(V137-L137*24))/V137</f>
        <v>19139.46</v>
      </c>
      <c r="AA137" s="433">
        <f>(Z137/Y137)*100</f>
        <v>100</v>
      </c>
      <c r="AB137" s="59"/>
    </row>
    <row r="138" spans="1:44" s="59" customFormat="1" ht="30" customHeight="1">
      <c r="A138" s="604">
        <v>37</v>
      </c>
      <c r="B138" s="583" t="s">
        <v>140</v>
      </c>
      <c r="C138" s="582" t="s">
        <v>141</v>
      </c>
      <c r="D138" s="594">
        <v>106.15300000000001</v>
      </c>
      <c r="E138" s="70" t="s">
        <v>53</v>
      </c>
      <c r="F138" s="71" t="s">
        <v>54</v>
      </c>
      <c r="G138" s="434">
        <v>42186.498611111114</v>
      </c>
      <c r="H138" s="434">
        <v>42186.548611111109</v>
      </c>
      <c r="I138" s="71" t="s">
        <v>54</v>
      </c>
      <c r="J138" s="71" t="s">
        <v>54</v>
      </c>
      <c r="K138" s="71" t="s">
        <v>54</v>
      </c>
      <c r="L138" s="72">
        <f t="shared" ref="L138" si="131">IF(RIGHT(S138)="T",(+H138-G138),0)</f>
        <v>4.9999999995634425E-2</v>
      </c>
      <c r="M138" s="72">
        <f t="shared" ref="M138" si="132">IF(RIGHT(S138)="U",(+H138-G138),0)</f>
        <v>0</v>
      </c>
      <c r="N138" s="72">
        <f t="shared" ref="N138" si="133">IF(RIGHT(S138)="C",(+H138-G138),0)</f>
        <v>0</v>
      </c>
      <c r="O138" s="72">
        <f t="shared" ref="O138" si="134">IF(RIGHT(S138)="D",(+H138-G138),0)</f>
        <v>0</v>
      </c>
      <c r="P138" s="71" t="s">
        <v>54</v>
      </c>
      <c r="Q138" s="71" t="s">
        <v>54</v>
      </c>
      <c r="R138" s="71" t="s">
        <v>54</v>
      </c>
      <c r="S138" s="428" t="s">
        <v>129</v>
      </c>
      <c r="T138" s="774" t="s">
        <v>859</v>
      </c>
      <c r="U138" s="73"/>
      <c r="V138" s="85"/>
      <c r="W138" s="86"/>
      <c r="X138" s="86"/>
      <c r="Y138" s="86"/>
      <c r="Z138" s="86"/>
      <c r="AA138" s="87"/>
    </row>
    <row r="139" spans="1:44" s="69" customFormat="1" ht="30" customHeight="1" thickBot="1">
      <c r="A139" s="436"/>
      <c r="B139" s="60"/>
      <c r="C139" s="437" t="s">
        <v>58</v>
      </c>
      <c r="D139" s="60"/>
      <c r="E139" s="61"/>
      <c r="F139" s="62" t="s">
        <v>54</v>
      </c>
      <c r="G139" s="438"/>
      <c r="H139" s="438"/>
      <c r="I139" s="62" t="s">
        <v>54</v>
      </c>
      <c r="J139" s="62" t="s">
        <v>54</v>
      </c>
      <c r="K139" s="62" t="s">
        <v>54</v>
      </c>
      <c r="L139" s="63">
        <f>SUM(L138:L138)</f>
        <v>4.9999999995634425E-2</v>
      </c>
      <c r="M139" s="63">
        <f>SUM(M138:M138)</f>
        <v>0</v>
      </c>
      <c r="N139" s="63">
        <f>SUM(N138:N138)</f>
        <v>0</v>
      </c>
      <c r="O139" s="63">
        <f>SUM(O138:O138)</f>
        <v>0</v>
      </c>
      <c r="P139" s="62" t="s">
        <v>54</v>
      </c>
      <c r="Q139" s="62" t="s">
        <v>54</v>
      </c>
      <c r="R139" s="62" t="s">
        <v>54</v>
      </c>
      <c r="S139" s="478"/>
      <c r="T139" s="448"/>
      <c r="U139" s="60"/>
      <c r="V139" s="440">
        <f>$AB$15-((N139*24))</f>
        <v>744</v>
      </c>
      <c r="W139" s="441">
        <v>247</v>
      </c>
      <c r="X139" s="100">
        <v>106.15300000000001</v>
      </c>
      <c r="Y139" s="442">
        <f>W139*X139</f>
        <v>26219.791000000001</v>
      </c>
      <c r="Z139" s="440">
        <f>(Y139*(V139-L139*24))/V139</f>
        <v>26177.501014519825</v>
      </c>
      <c r="AA139" s="449">
        <f>(Z139/Y139)*100</f>
        <v>99.838709677433442</v>
      </c>
      <c r="AB139" s="59"/>
    </row>
    <row r="140" spans="1:44" s="59" customFormat="1" ht="30" customHeight="1">
      <c r="A140" s="604">
        <v>38</v>
      </c>
      <c r="B140" s="609" t="s">
        <v>143</v>
      </c>
      <c r="C140" s="610" t="s">
        <v>144</v>
      </c>
      <c r="D140" s="611">
        <v>48.432000000000002</v>
      </c>
      <c r="E140" s="70" t="s">
        <v>53</v>
      </c>
      <c r="F140" s="71" t="s">
        <v>54</v>
      </c>
      <c r="G140" s="178"/>
      <c r="H140" s="178"/>
      <c r="I140" s="71" t="s">
        <v>54</v>
      </c>
      <c r="J140" s="71" t="s">
        <v>54</v>
      </c>
      <c r="K140" s="71" t="s">
        <v>54</v>
      </c>
      <c r="L140" s="72">
        <f t="shared" ref="L140" si="135">IF(RIGHT(S140)="T",(+H140-G140),0)</f>
        <v>0</v>
      </c>
      <c r="M140" s="72">
        <f t="shared" ref="M140" si="136">IF(RIGHT(S140)="U",(+H140-G140),0)</f>
        <v>0</v>
      </c>
      <c r="N140" s="72">
        <f t="shared" ref="N140" si="137">IF(RIGHT(S140)="C",(+H140-G140),0)</f>
        <v>0</v>
      </c>
      <c r="O140" s="72">
        <f t="shared" ref="O140" si="138">IF(RIGHT(S140)="D",(+H140-G140),0)</f>
        <v>0</v>
      </c>
      <c r="P140" s="71" t="s">
        <v>54</v>
      </c>
      <c r="Q140" s="71" t="s">
        <v>54</v>
      </c>
      <c r="R140" s="71" t="s">
        <v>54</v>
      </c>
      <c r="S140" s="179"/>
      <c r="T140" s="410"/>
      <c r="U140" s="73"/>
      <c r="V140" s="85"/>
      <c r="W140" s="86"/>
      <c r="X140" s="86"/>
      <c r="Y140" s="86"/>
      <c r="Z140" s="86"/>
      <c r="AA140" s="87"/>
    </row>
    <row r="141" spans="1:44" s="69" customFormat="1" ht="30" customHeight="1" thickBot="1">
      <c r="A141" s="436"/>
      <c r="B141" s="60"/>
      <c r="C141" s="437" t="s">
        <v>58</v>
      </c>
      <c r="D141" s="60"/>
      <c r="E141" s="61"/>
      <c r="F141" s="62" t="s">
        <v>54</v>
      </c>
      <c r="G141" s="438"/>
      <c r="H141" s="438"/>
      <c r="I141" s="62" t="s">
        <v>54</v>
      </c>
      <c r="J141" s="62" t="s">
        <v>54</v>
      </c>
      <c r="K141" s="62" t="s">
        <v>54</v>
      </c>
      <c r="L141" s="63">
        <f>SUM(L140:L140)</f>
        <v>0</v>
      </c>
      <c r="M141" s="63">
        <f>SUM(M140:M140)</f>
        <v>0</v>
      </c>
      <c r="N141" s="63">
        <f>SUM(N140:N140)</f>
        <v>0</v>
      </c>
      <c r="O141" s="63">
        <f>SUM(O140:O140)</f>
        <v>0</v>
      </c>
      <c r="P141" s="62" t="s">
        <v>54</v>
      </c>
      <c r="Q141" s="62" t="s">
        <v>54</v>
      </c>
      <c r="R141" s="62" t="s">
        <v>54</v>
      </c>
      <c r="S141" s="478"/>
      <c r="T141" s="448"/>
      <c r="U141" s="60"/>
      <c r="V141" s="440">
        <f>$AB$15-((N141*24))</f>
        <v>744</v>
      </c>
      <c r="W141" s="441">
        <v>687</v>
      </c>
      <c r="X141" s="100">
        <v>48.432000000000002</v>
      </c>
      <c r="Y141" s="442">
        <f>W141*X141</f>
        <v>33272.784</v>
      </c>
      <c r="Z141" s="440">
        <f>(Y141*(V141-L141*24))/V141</f>
        <v>33272.784</v>
      </c>
      <c r="AA141" s="443">
        <f>(Z141/Y141)*100</f>
        <v>100</v>
      </c>
      <c r="AB141" s="59"/>
    </row>
    <row r="142" spans="1:44" s="59" customFormat="1" ht="30" customHeight="1">
      <c r="A142" s="983">
        <v>39</v>
      </c>
      <c r="B142" s="981" t="s">
        <v>146</v>
      </c>
      <c r="C142" s="979" t="s">
        <v>147</v>
      </c>
      <c r="D142" s="967">
        <v>48.432000000000002</v>
      </c>
      <c r="E142" s="70" t="s">
        <v>53</v>
      </c>
      <c r="F142" s="71" t="s">
        <v>54</v>
      </c>
      <c r="G142" s="178"/>
      <c r="H142" s="53"/>
      <c r="I142" s="71" t="s">
        <v>54</v>
      </c>
      <c r="J142" s="71" t="s">
        <v>54</v>
      </c>
      <c r="K142" s="71" t="s">
        <v>54</v>
      </c>
      <c r="L142" s="72">
        <f>IF(RIGHT(S142)="T",(+H142-G142),0)</f>
        <v>0</v>
      </c>
      <c r="M142" s="72">
        <f>IF(RIGHT(S142)="U",(+H142-G142),0)</f>
        <v>0</v>
      </c>
      <c r="N142" s="72">
        <f>IF(RIGHT(S142)="C",(+H142-G142),0)</f>
        <v>0</v>
      </c>
      <c r="O142" s="72">
        <f>IF(RIGHT(S142)="D",(+H142-G142),0)</f>
        <v>0</v>
      </c>
      <c r="P142" s="71" t="s">
        <v>54</v>
      </c>
      <c r="Q142" s="71" t="s">
        <v>54</v>
      </c>
      <c r="R142" s="71" t="s">
        <v>54</v>
      </c>
      <c r="S142" s="179"/>
      <c r="T142" s="410"/>
      <c r="U142" s="73"/>
      <c r="V142" s="74"/>
      <c r="W142" s="75"/>
      <c r="X142" s="75"/>
      <c r="Y142" s="75"/>
      <c r="Z142" s="75"/>
      <c r="AA142" s="87"/>
    </row>
    <row r="143" spans="1:44" s="59" customFormat="1" ht="30" customHeight="1">
      <c r="A143" s="987"/>
      <c r="B143" s="986"/>
      <c r="C143" s="985"/>
      <c r="D143" s="968"/>
      <c r="E143" s="586"/>
      <c r="F143" s="88"/>
      <c r="G143" s="53"/>
      <c r="H143" s="53"/>
      <c r="I143" s="88"/>
      <c r="J143" s="88"/>
      <c r="K143" s="88"/>
      <c r="L143" s="78">
        <f t="shared" ref="L143" si="139">IF(RIGHT(S143)="T",(+H143-G143),0)</f>
        <v>0</v>
      </c>
      <c r="M143" s="78">
        <f t="shared" ref="M143" si="140">IF(RIGHT(S143)="U",(+H143-G143),0)</f>
        <v>0</v>
      </c>
      <c r="N143" s="78">
        <f t="shared" ref="N143" si="141">IF(RIGHT(S143)="C",(+H143-G143),0)</f>
        <v>0</v>
      </c>
      <c r="O143" s="78">
        <f t="shared" ref="O143" si="142">IF(RIGHT(S143)="D",(+H143-G143),0)</f>
        <v>0</v>
      </c>
      <c r="P143" s="88"/>
      <c r="Q143" s="88"/>
      <c r="R143" s="88"/>
      <c r="S143" s="54"/>
      <c r="T143" s="405"/>
      <c r="U143" s="180"/>
      <c r="V143" s="81"/>
      <c r="W143" s="81"/>
      <c r="X143" s="81"/>
      <c r="Y143" s="81"/>
      <c r="Z143" s="81"/>
      <c r="AA143" s="82"/>
    </row>
    <row r="144" spans="1:44" s="69" customFormat="1" ht="30" customHeight="1" thickBot="1">
      <c r="A144" s="436"/>
      <c r="B144" s="60"/>
      <c r="C144" s="437" t="s">
        <v>58</v>
      </c>
      <c r="D144" s="60"/>
      <c r="E144" s="61"/>
      <c r="F144" s="62" t="s">
        <v>54</v>
      </c>
      <c r="G144" s="438"/>
      <c r="H144" s="438"/>
      <c r="I144" s="62" t="s">
        <v>54</v>
      </c>
      <c r="J144" s="62" t="s">
        <v>54</v>
      </c>
      <c r="K144" s="62" t="s">
        <v>54</v>
      </c>
      <c r="L144" s="63">
        <f>SUM(L142:L143)</f>
        <v>0</v>
      </c>
      <c r="M144" s="63">
        <f>SUM(M142:M143)</f>
        <v>0</v>
      </c>
      <c r="N144" s="63">
        <f>SUM(N142:N143)</f>
        <v>0</v>
      </c>
      <c r="O144" s="63">
        <f>SUM(O142:O143)</f>
        <v>0</v>
      </c>
      <c r="P144" s="62" t="s">
        <v>54</v>
      </c>
      <c r="Q144" s="62" t="s">
        <v>54</v>
      </c>
      <c r="R144" s="62" t="s">
        <v>54</v>
      </c>
      <c r="S144" s="478"/>
      <c r="T144" s="448"/>
      <c r="U144" s="60"/>
      <c r="V144" s="440">
        <f>$AB$15-((N144*24))</f>
        <v>744</v>
      </c>
      <c r="W144" s="441">
        <v>687</v>
      </c>
      <c r="X144" s="100">
        <v>48.432000000000002</v>
      </c>
      <c r="Y144" s="442">
        <f>W144*X144</f>
        <v>33272.784</v>
      </c>
      <c r="Z144" s="440">
        <f>(Y144*(V144-L144*24))/V144</f>
        <v>33272.784</v>
      </c>
      <c r="AA144" s="443">
        <f>(Z144/Y144)*100</f>
        <v>100</v>
      </c>
      <c r="AB144" s="59"/>
    </row>
    <row r="145" spans="1:44" s="172" customFormat="1" ht="30" customHeight="1">
      <c r="A145" s="1003">
        <v>40</v>
      </c>
      <c r="B145" s="973" t="s">
        <v>148</v>
      </c>
      <c r="C145" s="999" t="s">
        <v>149</v>
      </c>
      <c r="D145" s="967">
        <v>82.8</v>
      </c>
      <c r="E145" s="993" t="s">
        <v>53</v>
      </c>
      <c r="F145" s="71" t="s">
        <v>54</v>
      </c>
      <c r="G145" s="434">
        <v>42207.347916666666</v>
      </c>
      <c r="H145" s="434">
        <v>42207.803472222222</v>
      </c>
      <c r="I145" s="92"/>
      <c r="J145" s="92"/>
      <c r="K145" s="92"/>
      <c r="L145" s="72">
        <f>IF(RIGHT(S145)="T",(+H145-G145),0)</f>
        <v>0</v>
      </c>
      <c r="M145" s="72">
        <f>IF(RIGHT(S145)="U",(+H145-G145),0)</f>
        <v>0</v>
      </c>
      <c r="N145" s="72">
        <f>IF(RIGHT(S145)="C",(+H145-G145),0)</f>
        <v>0</v>
      </c>
      <c r="O145" s="72">
        <f>IF(RIGHT(S145)="D",(+H145-G145),0)</f>
        <v>0.45555555555620231</v>
      </c>
      <c r="P145" s="94"/>
      <c r="Q145" s="94"/>
      <c r="R145" s="94"/>
      <c r="S145" s="428" t="s">
        <v>142</v>
      </c>
      <c r="T145" s="774" t="s">
        <v>860</v>
      </c>
      <c r="U145" s="94"/>
      <c r="V145" s="96"/>
      <c r="W145" s="97"/>
      <c r="X145" s="97"/>
      <c r="Y145" s="97"/>
      <c r="Z145" s="97"/>
      <c r="AA145" s="98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</row>
    <row r="146" spans="1:44" s="172" customFormat="1" ht="30" customHeight="1">
      <c r="A146" s="1005"/>
      <c r="B146" s="975"/>
      <c r="C146" s="1007"/>
      <c r="D146" s="969"/>
      <c r="E146" s="995"/>
      <c r="F146" s="88"/>
      <c r="G146" s="434">
        <v>42208.357638888891</v>
      </c>
      <c r="H146" s="434">
        <v>42208.818055555559</v>
      </c>
      <c r="I146" s="713"/>
      <c r="J146" s="713"/>
      <c r="K146" s="713"/>
      <c r="L146" s="78">
        <f t="shared" ref="L146" si="143">IF(RIGHT(S146)="T",(+H146-G146),0)</f>
        <v>0</v>
      </c>
      <c r="M146" s="78">
        <f t="shared" ref="M146" si="144">IF(RIGHT(S146)="U",(+H146-G146),0)</f>
        <v>0</v>
      </c>
      <c r="N146" s="78">
        <f t="shared" ref="N146" si="145">IF(RIGHT(S146)="C",(+H146-G146),0)</f>
        <v>0</v>
      </c>
      <c r="O146" s="78">
        <f t="shared" ref="O146" si="146">IF(RIGHT(S146)="D",(+H146-G146),0)</f>
        <v>0.46041666666860692</v>
      </c>
      <c r="P146" s="42"/>
      <c r="Q146" s="42"/>
      <c r="R146" s="42"/>
      <c r="S146" s="428" t="s">
        <v>142</v>
      </c>
      <c r="T146" s="774" t="s">
        <v>860</v>
      </c>
      <c r="U146" s="42"/>
      <c r="V146" s="131"/>
      <c r="W146" s="117"/>
      <c r="X146" s="117"/>
      <c r="Y146" s="117"/>
      <c r="Z146" s="117"/>
      <c r="AA146" s="132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  <c r="AO146" s="171"/>
      <c r="AP146" s="171"/>
      <c r="AQ146" s="171"/>
      <c r="AR146" s="171"/>
    </row>
    <row r="147" spans="1:44" s="130" customFormat="1" ht="30" customHeight="1" thickBot="1">
      <c r="A147" s="436"/>
      <c r="B147" s="60"/>
      <c r="C147" s="437" t="s">
        <v>58</v>
      </c>
      <c r="D147" s="60"/>
      <c r="E147" s="61"/>
      <c r="F147" s="62" t="s">
        <v>54</v>
      </c>
      <c r="G147" s="438"/>
      <c r="H147" s="438"/>
      <c r="I147" s="62" t="s">
        <v>54</v>
      </c>
      <c r="J147" s="62" t="s">
        <v>54</v>
      </c>
      <c r="K147" s="62" t="s">
        <v>54</v>
      </c>
      <c r="L147" s="63">
        <f>SUM(L145:L146)</f>
        <v>0</v>
      </c>
      <c r="M147" s="63">
        <f t="shared" ref="M147:O147" si="147">SUM(M145:M146)</f>
        <v>0</v>
      </c>
      <c r="N147" s="63">
        <f t="shared" si="147"/>
        <v>0</v>
      </c>
      <c r="O147" s="63">
        <f t="shared" si="147"/>
        <v>0.91597222222480923</v>
      </c>
      <c r="P147" s="62" t="s">
        <v>54</v>
      </c>
      <c r="Q147" s="62" t="s">
        <v>54</v>
      </c>
      <c r="R147" s="62" t="s">
        <v>54</v>
      </c>
      <c r="S147" s="478"/>
      <c r="T147" s="448"/>
      <c r="U147" s="60"/>
      <c r="V147" s="440">
        <f>$AB$15-((N147*24))</f>
        <v>744</v>
      </c>
      <c r="W147" s="441">
        <v>515</v>
      </c>
      <c r="X147" s="100">
        <v>82.8</v>
      </c>
      <c r="Y147" s="442">
        <f>W147*X147</f>
        <v>42642</v>
      </c>
      <c r="Z147" s="440">
        <f>(Y147*(V147-L147*24))/V147</f>
        <v>42642</v>
      </c>
      <c r="AA147" s="443">
        <f>(Z147/Y147)*100</f>
        <v>100</v>
      </c>
      <c r="AB147" s="127"/>
    </row>
    <row r="148" spans="1:44" s="59" customFormat="1" ht="30" customHeight="1">
      <c r="A148" s="983">
        <v>41</v>
      </c>
      <c r="B148" s="981" t="s">
        <v>150</v>
      </c>
      <c r="C148" s="979" t="s">
        <v>151</v>
      </c>
      <c r="D148" s="967">
        <v>211.547</v>
      </c>
      <c r="E148" s="993" t="s">
        <v>53</v>
      </c>
      <c r="F148" s="71" t="s">
        <v>54</v>
      </c>
      <c r="G148" s="434">
        <v>42196.167361111111</v>
      </c>
      <c r="H148" s="434">
        <v>42198.511111111111</v>
      </c>
      <c r="I148" s="71" t="s">
        <v>54</v>
      </c>
      <c r="J148" s="71" t="s">
        <v>54</v>
      </c>
      <c r="K148" s="71" t="s">
        <v>54</v>
      </c>
      <c r="L148" s="72">
        <f>IF(RIGHT(S148)="T",(+H148-G148),0)</f>
        <v>0</v>
      </c>
      <c r="M148" s="72">
        <f>IF(RIGHT(S148)="U",(+H148-G148),0)</f>
        <v>0</v>
      </c>
      <c r="N148" s="72">
        <f>IF(RIGHT(S148)="C",(+H148-G148),0)</f>
        <v>0</v>
      </c>
      <c r="O148" s="72">
        <f>IF(RIGHT(S148)="D",(+H148-G148),0)</f>
        <v>2.34375</v>
      </c>
      <c r="P148" s="71" t="s">
        <v>54</v>
      </c>
      <c r="Q148" s="71" t="s">
        <v>54</v>
      </c>
      <c r="R148" s="71" t="s">
        <v>54</v>
      </c>
      <c r="S148" s="428" t="s">
        <v>57</v>
      </c>
      <c r="T148" s="774" t="s">
        <v>861</v>
      </c>
      <c r="U148" s="73"/>
      <c r="V148" s="85"/>
      <c r="W148" s="86"/>
      <c r="X148" s="86"/>
      <c r="Y148" s="86"/>
      <c r="Z148" s="86"/>
      <c r="AA148" s="87"/>
    </row>
    <row r="149" spans="1:44" s="59" customFormat="1" ht="30" customHeight="1">
      <c r="A149" s="987"/>
      <c r="B149" s="986"/>
      <c r="C149" s="985"/>
      <c r="D149" s="968"/>
      <c r="E149" s="994"/>
      <c r="F149" s="88"/>
      <c r="G149" s="178"/>
      <c r="H149" s="178"/>
      <c r="I149" s="88"/>
      <c r="J149" s="88"/>
      <c r="K149" s="88"/>
      <c r="L149" s="78">
        <f t="shared" ref="L149" si="148">IF(RIGHT(S149)="T",(+H149-G149),0)</f>
        <v>0</v>
      </c>
      <c r="M149" s="78">
        <f t="shared" ref="M149" si="149">IF(RIGHT(S149)="U",(+H149-G149),0)</f>
        <v>0</v>
      </c>
      <c r="N149" s="78">
        <f t="shared" ref="N149" si="150">IF(RIGHT(S149)="C",(+H149-G149),0)</f>
        <v>0</v>
      </c>
      <c r="O149" s="78">
        <f t="shared" ref="O149" si="151">IF(RIGHT(S149)="D",(+H149-G149),0)</f>
        <v>0</v>
      </c>
      <c r="P149" s="88"/>
      <c r="Q149" s="88"/>
      <c r="R149" s="88"/>
      <c r="S149" s="179"/>
      <c r="T149" s="410"/>
      <c r="U149" s="89"/>
      <c r="V149" s="80"/>
      <c r="W149" s="81"/>
      <c r="X149" s="81"/>
      <c r="Y149" s="81"/>
      <c r="Z149" s="81"/>
      <c r="AA149" s="82"/>
    </row>
    <row r="150" spans="1:44" s="69" customFormat="1" ht="30" customHeight="1" thickBot="1">
      <c r="A150" s="436"/>
      <c r="B150" s="60"/>
      <c r="C150" s="437" t="s">
        <v>58</v>
      </c>
      <c r="D150" s="60"/>
      <c r="E150" s="61"/>
      <c r="F150" s="62" t="s">
        <v>54</v>
      </c>
      <c r="G150" s="438"/>
      <c r="H150" s="438"/>
      <c r="I150" s="62" t="s">
        <v>54</v>
      </c>
      <c r="J150" s="62" t="s">
        <v>54</v>
      </c>
      <c r="K150" s="62" t="s">
        <v>54</v>
      </c>
      <c r="L150" s="63">
        <f>SUM(L148:L149)</f>
        <v>0</v>
      </c>
      <c r="M150" s="63">
        <f>SUM(M148:M149)</f>
        <v>0</v>
      </c>
      <c r="N150" s="63">
        <f>SUM(N148:N149)</f>
        <v>0</v>
      </c>
      <c r="O150" s="63">
        <f>SUM(O148:O149)</f>
        <v>2.34375</v>
      </c>
      <c r="P150" s="62" t="s">
        <v>54</v>
      </c>
      <c r="Q150" s="62" t="s">
        <v>54</v>
      </c>
      <c r="R150" s="62" t="s">
        <v>54</v>
      </c>
      <c r="S150" s="478"/>
      <c r="T150" s="448"/>
      <c r="U150" s="60"/>
      <c r="V150" s="440">
        <f>$AB$15-((N150*24))</f>
        <v>744</v>
      </c>
      <c r="W150" s="441">
        <v>403</v>
      </c>
      <c r="X150" s="100">
        <v>211.547</v>
      </c>
      <c r="Y150" s="442">
        <f>W150*X150</f>
        <v>85253.440999999992</v>
      </c>
      <c r="Z150" s="440">
        <f>(Y150*(V150-L150*24))/V150</f>
        <v>85253.440999999992</v>
      </c>
      <c r="AA150" s="443">
        <f>(Z150/Y150)*100</f>
        <v>100</v>
      </c>
      <c r="AB150" s="59"/>
    </row>
    <row r="151" spans="1:44" s="59" customFormat="1" ht="30" customHeight="1">
      <c r="A151" s="983">
        <v>42</v>
      </c>
      <c r="B151" s="981" t="s">
        <v>152</v>
      </c>
      <c r="C151" s="979" t="s">
        <v>153</v>
      </c>
      <c r="D151" s="967">
        <v>132.428</v>
      </c>
      <c r="E151" s="993" t="s">
        <v>53</v>
      </c>
      <c r="F151" s="71" t="s">
        <v>54</v>
      </c>
      <c r="G151" s="434"/>
      <c r="H151" s="434"/>
      <c r="I151" s="71" t="s">
        <v>54</v>
      </c>
      <c r="J151" s="71" t="s">
        <v>54</v>
      </c>
      <c r="K151" s="71" t="s">
        <v>54</v>
      </c>
      <c r="L151" s="72">
        <f t="shared" ref="L151:L152" si="152">IF(RIGHT(S151)="T",(+H151-G151),0)</f>
        <v>0</v>
      </c>
      <c r="M151" s="72">
        <f t="shared" ref="M151:M152" si="153">IF(RIGHT(S151)="U",(+H151-G151),0)</f>
        <v>0</v>
      </c>
      <c r="N151" s="72">
        <f t="shared" ref="N151:N152" si="154">IF(RIGHT(S151)="C",(+H151-G151),0)</f>
        <v>0</v>
      </c>
      <c r="O151" s="72">
        <f t="shared" ref="O151:O152" si="155">IF(RIGHT(S151)="D",(+H151-G151),0)</f>
        <v>0</v>
      </c>
      <c r="P151" s="71" t="s">
        <v>54</v>
      </c>
      <c r="Q151" s="71" t="s">
        <v>54</v>
      </c>
      <c r="R151" s="71" t="s">
        <v>54</v>
      </c>
      <c r="S151" s="428"/>
      <c r="T151" s="429"/>
      <c r="U151" s="73"/>
      <c r="V151" s="85"/>
      <c r="W151" s="86"/>
      <c r="X151" s="86"/>
      <c r="Y151" s="86"/>
      <c r="Z151" s="86"/>
      <c r="AA151" s="87"/>
    </row>
    <row r="152" spans="1:44" s="59" customFormat="1" ht="30" customHeight="1">
      <c r="A152" s="984"/>
      <c r="B152" s="982"/>
      <c r="C152" s="980"/>
      <c r="D152" s="969"/>
      <c r="E152" s="995"/>
      <c r="F152" s="88"/>
      <c r="G152" s="434"/>
      <c r="H152" s="434"/>
      <c r="I152" s="88"/>
      <c r="J152" s="88"/>
      <c r="K152" s="88"/>
      <c r="L152" s="78">
        <f t="shared" si="152"/>
        <v>0</v>
      </c>
      <c r="M152" s="78">
        <f t="shared" si="153"/>
        <v>0</v>
      </c>
      <c r="N152" s="78">
        <f t="shared" si="154"/>
        <v>0</v>
      </c>
      <c r="O152" s="78">
        <f t="shared" si="155"/>
        <v>0</v>
      </c>
      <c r="P152" s="88"/>
      <c r="Q152" s="88"/>
      <c r="R152" s="88"/>
      <c r="S152" s="428"/>
      <c r="T152" s="429"/>
      <c r="U152" s="89"/>
      <c r="V152" s="80"/>
      <c r="W152" s="81"/>
      <c r="X152" s="81"/>
      <c r="Y152" s="81"/>
      <c r="Z152" s="81"/>
      <c r="AA152" s="82"/>
    </row>
    <row r="153" spans="1:44" s="69" customFormat="1" ht="30" customHeight="1" thickBot="1">
      <c r="A153" s="436"/>
      <c r="B153" s="60"/>
      <c r="C153" s="437" t="s">
        <v>58</v>
      </c>
      <c r="D153" s="60"/>
      <c r="E153" s="61"/>
      <c r="F153" s="62" t="s">
        <v>54</v>
      </c>
      <c r="G153" s="438"/>
      <c r="H153" s="438"/>
      <c r="I153" s="62" t="s">
        <v>54</v>
      </c>
      <c r="J153" s="62" t="s">
        <v>54</v>
      </c>
      <c r="K153" s="170"/>
      <c r="L153" s="63">
        <f>SUM(L151:L152)</f>
        <v>0</v>
      </c>
      <c r="M153" s="63">
        <f t="shared" ref="M153:O153" si="156">SUM(M151:M152)</f>
        <v>0</v>
      </c>
      <c r="N153" s="63">
        <f t="shared" si="156"/>
        <v>0</v>
      </c>
      <c r="O153" s="63">
        <f t="shared" si="156"/>
        <v>0</v>
      </c>
      <c r="P153" s="62" t="s">
        <v>54</v>
      </c>
      <c r="Q153" s="62" t="s">
        <v>54</v>
      </c>
      <c r="R153" s="62" t="s">
        <v>54</v>
      </c>
      <c r="S153" s="478"/>
      <c r="T153" s="448"/>
      <c r="U153" s="60"/>
      <c r="V153" s="440">
        <f>$AB$15-((N153*24))</f>
        <v>744</v>
      </c>
      <c r="W153" s="441">
        <v>515</v>
      </c>
      <c r="X153" s="100">
        <v>132.428</v>
      </c>
      <c r="Y153" s="442">
        <f>W153*X153</f>
        <v>68200.42</v>
      </c>
      <c r="Z153" s="440">
        <f>(Y153*(V153-L153*24))/V153</f>
        <v>68200.42</v>
      </c>
      <c r="AA153" s="443">
        <f>(Z153/Y153)*100</f>
        <v>100</v>
      </c>
      <c r="AB153" s="59"/>
    </row>
    <row r="154" spans="1:44" s="127" customFormat="1" ht="30" customHeight="1">
      <c r="A154" s="983">
        <v>43</v>
      </c>
      <c r="B154" s="981" t="s">
        <v>154</v>
      </c>
      <c r="C154" s="979" t="s">
        <v>155</v>
      </c>
      <c r="D154" s="967">
        <v>48.427999999999997</v>
      </c>
      <c r="E154" s="993" t="s">
        <v>53</v>
      </c>
      <c r="F154" s="71" t="s">
        <v>54</v>
      </c>
      <c r="G154" s="434">
        <v>42197.186805555553</v>
      </c>
      <c r="H154" s="434">
        <v>42198.522222222222</v>
      </c>
      <c r="I154" s="71" t="s">
        <v>54</v>
      </c>
      <c r="J154" s="71" t="s">
        <v>54</v>
      </c>
      <c r="K154" s="92"/>
      <c r="L154" s="72">
        <f>IF(RIGHT(S154)="T",(+H154-G154),0)</f>
        <v>0</v>
      </c>
      <c r="M154" s="72">
        <f>IF(RIGHT(S154)="U",(+H154-G154),0)</f>
        <v>0</v>
      </c>
      <c r="N154" s="72">
        <f>IF(RIGHT(S154)="C",(+H154-G154),0)</f>
        <v>0</v>
      </c>
      <c r="O154" s="72">
        <f>IF(RIGHT(S154)="D",(+H154-G154),0)</f>
        <v>1.3354166666686069</v>
      </c>
      <c r="P154" s="71" t="s">
        <v>54</v>
      </c>
      <c r="Q154" s="71" t="s">
        <v>54</v>
      </c>
      <c r="R154" s="71" t="s">
        <v>54</v>
      </c>
      <c r="S154" s="428" t="s">
        <v>57</v>
      </c>
      <c r="T154" s="774" t="s">
        <v>861</v>
      </c>
      <c r="U154" s="126"/>
      <c r="V154" s="74"/>
      <c r="W154" s="75"/>
      <c r="X154" s="75"/>
      <c r="Y154" s="75"/>
      <c r="Z154" s="75"/>
      <c r="AA154" s="76"/>
    </row>
    <row r="155" spans="1:44" s="127" customFormat="1" ht="30" customHeight="1">
      <c r="A155" s="987"/>
      <c r="B155" s="986"/>
      <c r="C155" s="1006"/>
      <c r="D155" s="968"/>
      <c r="E155" s="994"/>
      <c r="F155" s="77" t="s">
        <v>54</v>
      </c>
      <c r="G155" s="434"/>
      <c r="H155" s="434"/>
      <c r="I155" s="77" t="s">
        <v>54</v>
      </c>
      <c r="J155" s="77" t="s">
        <v>54</v>
      </c>
      <c r="K155" s="145"/>
      <c r="L155" s="78">
        <f>IF(RIGHT(S155)="T",(+H155-G155),0)</f>
        <v>0</v>
      </c>
      <c r="M155" s="78">
        <f>IF(RIGHT(S155)="U",(+H155-G155),0)</f>
        <v>0</v>
      </c>
      <c r="N155" s="78">
        <f>IF(RIGHT(S155)="C",(+H155-G155),0)</f>
        <v>0</v>
      </c>
      <c r="O155" s="78">
        <f>IF(RIGHT(S155)="D",(+H155-G155),0)</f>
        <v>0</v>
      </c>
      <c r="P155" s="77" t="s">
        <v>54</v>
      </c>
      <c r="Q155" s="77" t="s">
        <v>54</v>
      </c>
      <c r="R155" s="77" t="s">
        <v>54</v>
      </c>
      <c r="S155" s="428"/>
      <c r="T155" s="774"/>
      <c r="U155" s="174"/>
      <c r="V155" s="80"/>
      <c r="W155" s="81"/>
      <c r="X155" s="81"/>
      <c r="Y155" s="81"/>
      <c r="Z155" s="81"/>
      <c r="AA155" s="82"/>
    </row>
    <row r="156" spans="1:44" s="130" customFormat="1" ht="30" customHeight="1" thickBot="1">
      <c r="A156" s="436"/>
      <c r="B156" s="60"/>
      <c r="C156" s="437" t="s">
        <v>58</v>
      </c>
      <c r="D156" s="60"/>
      <c r="E156" s="61"/>
      <c r="F156" s="62" t="s">
        <v>54</v>
      </c>
      <c r="G156" s="438"/>
      <c r="H156" s="438"/>
      <c r="I156" s="62" t="s">
        <v>54</v>
      </c>
      <c r="J156" s="62" t="s">
        <v>54</v>
      </c>
      <c r="K156" s="181"/>
      <c r="L156" s="63">
        <f>SUM(L154:L155)</f>
        <v>0</v>
      </c>
      <c r="M156" s="63">
        <f>SUM(M154:M155)</f>
        <v>0</v>
      </c>
      <c r="N156" s="63">
        <f>SUM(N154:N155)</f>
        <v>0</v>
      </c>
      <c r="O156" s="63">
        <f>SUM(O154:O155)</f>
        <v>1.3354166666686069</v>
      </c>
      <c r="P156" s="62" t="s">
        <v>54</v>
      </c>
      <c r="Q156" s="62" t="s">
        <v>54</v>
      </c>
      <c r="R156" s="62" t="s">
        <v>54</v>
      </c>
      <c r="S156" s="478"/>
      <c r="T156" s="448"/>
      <c r="U156" s="60"/>
      <c r="V156" s="440">
        <f>$AB$15-((N156*24))</f>
        <v>744</v>
      </c>
      <c r="W156" s="441">
        <v>515</v>
      </c>
      <c r="X156" s="100">
        <v>48.427999999999997</v>
      </c>
      <c r="Y156" s="442">
        <f>W156*X156</f>
        <v>24940.42</v>
      </c>
      <c r="Z156" s="440">
        <f>(Y156*(V156-L156*24))/V156</f>
        <v>24940.420000000002</v>
      </c>
      <c r="AA156" s="443">
        <f>(Z156/Y156)*100</f>
        <v>100.00000000000003</v>
      </c>
      <c r="AB156" s="127"/>
    </row>
    <row r="157" spans="1:44" s="127" customFormat="1" ht="30" customHeight="1">
      <c r="A157" s="983">
        <v>44</v>
      </c>
      <c r="B157" s="981" t="s">
        <v>156</v>
      </c>
      <c r="C157" s="979" t="s">
        <v>157</v>
      </c>
      <c r="D157" s="967">
        <v>48.427999999999997</v>
      </c>
      <c r="E157" s="993" t="s">
        <v>53</v>
      </c>
      <c r="F157" s="71" t="s">
        <v>54</v>
      </c>
      <c r="G157" s="434">
        <v>42211.155555555553</v>
      </c>
      <c r="H157" s="434">
        <v>42212.423611111109</v>
      </c>
      <c r="I157" s="71" t="s">
        <v>54</v>
      </c>
      <c r="J157" s="71" t="s">
        <v>54</v>
      </c>
      <c r="K157" s="92"/>
      <c r="L157" s="72">
        <f>IF(RIGHT(S157)="T",(+H157-G157),0)</f>
        <v>0</v>
      </c>
      <c r="M157" s="72">
        <f>IF(RIGHT(S157)="U",(+H157-G157),0)</f>
        <v>0</v>
      </c>
      <c r="N157" s="72">
        <f>IF(RIGHT(S157)="C",(+H157-G157),0)</f>
        <v>0</v>
      </c>
      <c r="O157" s="72">
        <f>IF(RIGHT(S157)="D",(+H157-G157),0)</f>
        <v>1.2680555555562023</v>
      </c>
      <c r="P157" s="71" t="s">
        <v>54</v>
      </c>
      <c r="Q157" s="71" t="s">
        <v>54</v>
      </c>
      <c r="R157" s="71" t="s">
        <v>54</v>
      </c>
      <c r="S157" s="428" t="s">
        <v>57</v>
      </c>
      <c r="T157" s="774" t="s">
        <v>862</v>
      </c>
      <c r="U157" s="126"/>
      <c r="V157" s="74"/>
      <c r="W157" s="75"/>
      <c r="X157" s="75"/>
      <c r="Y157" s="75"/>
      <c r="Z157" s="75"/>
      <c r="AA157" s="76"/>
    </row>
    <row r="158" spans="1:44" s="127" customFormat="1" ht="30" customHeight="1" thickBot="1">
      <c r="A158" s="987"/>
      <c r="B158" s="986"/>
      <c r="C158" s="1006"/>
      <c r="D158" s="968"/>
      <c r="E158" s="1124"/>
      <c r="F158" s="77"/>
      <c r="G158" s="53"/>
      <c r="H158" s="53"/>
      <c r="I158" s="77"/>
      <c r="J158" s="77"/>
      <c r="K158" s="145"/>
      <c r="L158" s="78">
        <f t="shared" ref="L158" si="157">IF(RIGHT(S158)="T",(+H158-G158),0)</f>
        <v>0</v>
      </c>
      <c r="M158" s="78">
        <f t="shared" ref="M158" si="158">IF(RIGHT(S158)="U",(+H158-G158),0)</f>
        <v>0</v>
      </c>
      <c r="N158" s="78">
        <f t="shared" ref="N158" si="159">IF(RIGHT(S158)="C",(+H158-G158),0)</f>
        <v>0</v>
      </c>
      <c r="O158" s="78">
        <f t="shared" ref="O158" si="160">IF(RIGHT(S158)="D",(+H158-G158),0)</f>
        <v>0</v>
      </c>
      <c r="P158" s="77"/>
      <c r="Q158" s="77"/>
      <c r="R158" s="77"/>
      <c r="S158" s="54"/>
      <c r="T158" s="405"/>
      <c r="U158" s="174"/>
      <c r="V158" s="80"/>
      <c r="W158" s="81"/>
      <c r="X158" s="81"/>
      <c r="Y158" s="81"/>
      <c r="Z158" s="81"/>
      <c r="AA158" s="82"/>
    </row>
    <row r="159" spans="1:44" s="130" customFormat="1" ht="30" customHeight="1" thickBot="1">
      <c r="A159" s="436"/>
      <c r="B159" s="60"/>
      <c r="C159" s="437" t="s">
        <v>58</v>
      </c>
      <c r="D159" s="60"/>
      <c r="E159" s="61"/>
      <c r="F159" s="62" t="s">
        <v>54</v>
      </c>
      <c r="G159" s="438"/>
      <c r="H159" s="438"/>
      <c r="I159" s="62" t="s">
        <v>54</v>
      </c>
      <c r="J159" s="62" t="s">
        <v>54</v>
      </c>
      <c r="K159" s="181"/>
      <c r="L159" s="63">
        <f>SUM(L157:L158)</f>
        <v>0</v>
      </c>
      <c r="M159" s="63">
        <f>SUM(M157:M158)</f>
        <v>0</v>
      </c>
      <c r="N159" s="63">
        <f>SUM(N157:N158)</f>
        <v>0</v>
      </c>
      <c r="O159" s="63">
        <f>SUM(O157:O158)</f>
        <v>1.2680555555562023</v>
      </c>
      <c r="P159" s="62" t="s">
        <v>54</v>
      </c>
      <c r="Q159" s="62" t="s">
        <v>54</v>
      </c>
      <c r="R159" s="62" t="s">
        <v>54</v>
      </c>
      <c r="S159" s="478"/>
      <c r="T159" s="448"/>
      <c r="U159" s="60"/>
      <c r="V159" s="440">
        <f>$AB$15-((N159*24))</f>
        <v>744</v>
      </c>
      <c r="W159" s="441">
        <v>515</v>
      </c>
      <c r="X159" s="100">
        <v>48.427999999999997</v>
      </c>
      <c r="Y159" s="442">
        <f>W159*X159</f>
        <v>24940.42</v>
      </c>
      <c r="Z159" s="440">
        <f>(Y159*(V159-L159*24))/V159</f>
        <v>24940.420000000002</v>
      </c>
      <c r="AA159" s="443">
        <f>(Z159/Y159)*100</f>
        <v>100.00000000000003</v>
      </c>
      <c r="AB159" s="127"/>
    </row>
    <row r="160" spans="1:44" s="51" customFormat="1" ht="30" customHeight="1">
      <c r="A160" s="90">
        <v>45</v>
      </c>
      <c r="B160" s="91" t="s">
        <v>158</v>
      </c>
      <c r="C160" s="92" t="s">
        <v>159</v>
      </c>
      <c r="D160" s="611">
        <v>42.7</v>
      </c>
      <c r="E160" s="70" t="s">
        <v>53</v>
      </c>
      <c r="F160" s="71" t="s">
        <v>54</v>
      </c>
      <c r="G160" s="178"/>
      <c r="H160" s="178"/>
      <c r="I160" s="83"/>
      <c r="J160" s="83"/>
      <c r="K160" s="83"/>
      <c r="L160" s="72">
        <f t="shared" ref="L160" si="161">IF(RIGHT(S160)="T",(+H160-G160),0)</f>
        <v>0</v>
      </c>
      <c r="M160" s="72">
        <f t="shared" ref="M160" si="162">IF(RIGHT(S160)="U",(+H160-G160),0)</f>
        <v>0</v>
      </c>
      <c r="N160" s="72">
        <f t="shared" ref="N160" si="163">IF(RIGHT(S160)="C",(+H160-G160),0)</f>
        <v>0</v>
      </c>
      <c r="O160" s="72">
        <f t="shared" ref="O160" si="164">IF(RIGHT(S160)="D",(+H160-G160),0)</f>
        <v>0</v>
      </c>
      <c r="P160" s="94"/>
      <c r="Q160" s="94"/>
      <c r="R160" s="94"/>
      <c r="S160" s="179"/>
      <c r="T160" s="410"/>
      <c r="U160" s="94"/>
      <c r="V160" s="96"/>
      <c r="W160" s="97"/>
      <c r="X160" s="97"/>
      <c r="Y160" s="97"/>
      <c r="Z160" s="97"/>
      <c r="AA160" s="98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</row>
    <row r="161" spans="1:44" s="130" customFormat="1" ht="30" customHeight="1" thickBot="1">
      <c r="A161" s="436"/>
      <c r="B161" s="60"/>
      <c r="C161" s="437" t="s">
        <v>58</v>
      </c>
      <c r="D161" s="60"/>
      <c r="E161" s="61"/>
      <c r="F161" s="62" t="s">
        <v>54</v>
      </c>
      <c r="G161" s="438"/>
      <c r="H161" s="438"/>
      <c r="I161" s="62" t="s">
        <v>54</v>
      </c>
      <c r="J161" s="62" t="s">
        <v>54</v>
      </c>
      <c r="K161" s="181"/>
      <c r="L161" s="63">
        <f>SUM(L159:L160)</f>
        <v>0</v>
      </c>
      <c r="M161" s="63">
        <f>SUM(M159:M160)</f>
        <v>0</v>
      </c>
      <c r="N161" s="63">
        <f>SUM(N159:N160)</f>
        <v>0</v>
      </c>
      <c r="O161" s="63">
        <f>SUM(O160:O160)</f>
        <v>0</v>
      </c>
      <c r="P161" s="62" t="s">
        <v>54</v>
      </c>
      <c r="Q161" s="62" t="s">
        <v>54</v>
      </c>
      <c r="R161" s="62" t="s">
        <v>54</v>
      </c>
      <c r="S161" s="478"/>
      <c r="T161" s="448"/>
      <c r="U161" s="60"/>
      <c r="V161" s="440">
        <f>$AB$15-((N161*24))</f>
        <v>744</v>
      </c>
      <c r="W161" s="441">
        <v>515</v>
      </c>
      <c r="X161" s="100">
        <v>42.7</v>
      </c>
      <c r="Y161" s="442">
        <f>W161*X161</f>
        <v>21990.5</v>
      </c>
      <c r="Z161" s="440">
        <f>(Y161*(V161-L161*24))/V161</f>
        <v>21990.5</v>
      </c>
      <c r="AA161" s="449">
        <f>(Z161/Y161)*100</f>
        <v>100</v>
      </c>
      <c r="AB161" s="127"/>
    </row>
    <row r="162" spans="1:44" s="51" customFormat="1" ht="30" customHeight="1">
      <c r="A162" s="1003">
        <v>46</v>
      </c>
      <c r="B162" s="973" t="s">
        <v>160</v>
      </c>
      <c r="C162" s="999" t="s">
        <v>161</v>
      </c>
      <c r="D162" s="967">
        <v>60.68</v>
      </c>
      <c r="E162" s="993" t="s">
        <v>53</v>
      </c>
      <c r="F162" s="38" t="s">
        <v>54</v>
      </c>
      <c r="G162" s="434"/>
      <c r="H162" s="434"/>
      <c r="I162" s="143"/>
      <c r="J162" s="143"/>
      <c r="K162" s="143"/>
      <c r="L162" s="84">
        <f t="shared" ref="L162:L163" si="165">IF(RIGHT(S162)="T",(+H162-G162),0)</f>
        <v>0</v>
      </c>
      <c r="M162" s="84">
        <f t="shared" ref="M162:M163" si="166">IF(RIGHT(S162)="U",(+H162-G162),0)</f>
        <v>0</v>
      </c>
      <c r="N162" s="84">
        <f t="shared" ref="N162:N163" si="167">IF(RIGHT(S162)="C",(+H162-G162),0)</f>
        <v>0</v>
      </c>
      <c r="O162" s="84">
        <f t="shared" ref="O162:O163" si="168">IF(RIGHT(S162)="D",(+H162-G162),0)</f>
        <v>0</v>
      </c>
      <c r="P162" s="44"/>
      <c r="Q162" s="44"/>
      <c r="R162" s="44"/>
      <c r="S162" s="428"/>
      <c r="T162" s="779"/>
      <c r="U162" s="44"/>
      <c r="V162" s="109"/>
      <c r="W162" s="110"/>
      <c r="X162" s="574"/>
      <c r="Y162" s="111"/>
      <c r="Z162" s="109"/>
      <c r="AA162" s="112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</row>
    <row r="163" spans="1:44" s="51" customFormat="1" ht="30" customHeight="1">
      <c r="A163" s="1005"/>
      <c r="B163" s="975"/>
      <c r="C163" s="1007"/>
      <c r="D163" s="969"/>
      <c r="E163" s="995"/>
      <c r="F163" s="88"/>
      <c r="G163" s="434"/>
      <c r="H163" s="434"/>
      <c r="I163" s="40"/>
      <c r="J163" s="40"/>
      <c r="K163" s="40"/>
      <c r="L163" s="78">
        <f t="shared" si="165"/>
        <v>0</v>
      </c>
      <c r="M163" s="78">
        <f t="shared" si="166"/>
        <v>0</v>
      </c>
      <c r="N163" s="78">
        <f t="shared" si="167"/>
        <v>0</v>
      </c>
      <c r="O163" s="78">
        <f t="shared" si="168"/>
        <v>0</v>
      </c>
      <c r="P163" s="42"/>
      <c r="Q163" s="42"/>
      <c r="R163" s="42"/>
      <c r="S163" s="428"/>
      <c r="T163" s="774"/>
      <c r="U163" s="42"/>
      <c r="V163" s="198"/>
      <c r="W163" s="715"/>
      <c r="X163" s="710"/>
      <c r="Y163" s="200"/>
      <c r="Z163" s="198"/>
      <c r="AA163" s="479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</row>
    <row r="164" spans="1:44" s="130" customFormat="1" ht="30" customHeight="1" thickBot="1">
      <c r="A164" s="436"/>
      <c r="B164" s="60"/>
      <c r="C164" s="437" t="s">
        <v>58</v>
      </c>
      <c r="D164" s="60"/>
      <c r="E164" s="61"/>
      <c r="F164" s="62" t="s">
        <v>54</v>
      </c>
      <c r="G164" s="438"/>
      <c r="H164" s="438"/>
      <c r="I164" s="62" t="s">
        <v>54</v>
      </c>
      <c r="J164" s="62" t="s">
        <v>54</v>
      </c>
      <c r="K164" s="181"/>
      <c r="L164" s="63">
        <f>SUM(L162:L163)</f>
        <v>0</v>
      </c>
      <c r="M164" s="63">
        <f t="shared" ref="M164:O164" si="169">SUM(M162:M163)</f>
        <v>0</v>
      </c>
      <c r="N164" s="63">
        <f t="shared" si="169"/>
        <v>0</v>
      </c>
      <c r="O164" s="63">
        <f t="shared" si="169"/>
        <v>0</v>
      </c>
      <c r="P164" s="62" t="s">
        <v>54</v>
      </c>
      <c r="Q164" s="62" t="s">
        <v>54</v>
      </c>
      <c r="R164" s="62" t="s">
        <v>54</v>
      </c>
      <c r="S164" s="478"/>
      <c r="T164" s="448"/>
      <c r="U164" s="60"/>
      <c r="V164" s="440">
        <f>$AB$15-((N164*24))</f>
        <v>744</v>
      </c>
      <c r="W164" s="441">
        <v>691</v>
      </c>
      <c r="X164" s="100">
        <v>60.68</v>
      </c>
      <c r="Y164" s="442">
        <f>W164*X164</f>
        <v>41929.879999999997</v>
      </c>
      <c r="Z164" s="440">
        <f>(Y164*(V164-L164*24))/V164</f>
        <v>41929.879999999997</v>
      </c>
      <c r="AA164" s="443">
        <f>(Z164/Y164)*100</f>
        <v>100</v>
      </c>
      <c r="AB164" s="127"/>
    </row>
    <row r="165" spans="1:44" s="127" customFormat="1" ht="30" customHeight="1">
      <c r="A165" s="861">
        <v>47</v>
      </c>
      <c r="B165" s="857" t="s">
        <v>162</v>
      </c>
      <c r="C165" s="859" t="s">
        <v>163</v>
      </c>
      <c r="D165" s="850">
        <v>235.952</v>
      </c>
      <c r="E165" s="852" t="s">
        <v>53</v>
      </c>
      <c r="F165" s="71" t="s">
        <v>54</v>
      </c>
      <c r="G165" s="434">
        <v>42196.175000000003</v>
      </c>
      <c r="H165" s="434">
        <v>42198.470833333333</v>
      </c>
      <c r="I165" s="71" t="s">
        <v>54</v>
      </c>
      <c r="J165" s="71" t="s">
        <v>54</v>
      </c>
      <c r="K165" s="71" t="s">
        <v>54</v>
      </c>
      <c r="L165" s="84">
        <f>IF(RIGHT(S165)="T",(+H165-G165),0)</f>
        <v>0</v>
      </c>
      <c r="M165" s="84">
        <f>IF(RIGHT(S165)="U",(+H165-G165),0)</f>
        <v>0</v>
      </c>
      <c r="N165" s="84">
        <f>IF(RIGHT(S165)="C",(+H165-G165),0)</f>
        <v>0</v>
      </c>
      <c r="O165" s="84">
        <f>IF(RIGHT(S165)="D",(+H165-G165),0)</f>
        <v>2.2958333333299379</v>
      </c>
      <c r="P165" s="71" t="s">
        <v>54</v>
      </c>
      <c r="Q165" s="71" t="s">
        <v>54</v>
      </c>
      <c r="R165" s="71" t="s">
        <v>54</v>
      </c>
      <c r="S165" s="428" t="s">
        <v>57</v>
      </c>
      <c r="T165" s="774" t="s">
        <v>863</v>
      </c>
      <c r="U165" s="182"/>
      <c r="V165" s="183"/>
      <c r="W165" s="183"/>
      <c r="X165" s="183"/>
      <c r="Y165" s="183"/>
      <c r="Z165" s="183"/>
      <c r="AA165" s="184"/>
    </row>
    <row r="166" spans="1:44" s="130" customFormat="1" ht="30" customHeight="1" thickBot="1">
      <c r="A166" s="436"/>
      <c r="B166" s="60"/>
      <c r="C166" s="437" t="s">
        <v>58</v>
      </c>
      <c r="D166" s="60"/>
      <c r="E166" s="61"/>
      <c r="F166" s="62" t="s">
        <v>54</v>
      </c>
      <c r="G166" s="438"/>
      <c r="H166" s="438"/>
      <c r="I166" s="62" t="s">
        <v>54</v>
      </c>
      <c r="J166" s="62" t="s">
        <v>54</v>
      </c>
      <c r="K166" s="181"/>
      <c r="L166" s="177">
        <f>SUM(L165:L165)</f>
        <v>0</v>
      </c>
      <c r="M166" s="177">
        <f>SUM(M165:M165)</f>
        <v>0</v>
      </c>
      <c r="N166" s="177">
        <f>SUM(N165:N165)</f>
        <v>0</v>
      </c>
      <c r="O166" s="177">
        <f>SUM(O165:O165)</f>
        <v>2.2958333333299379</v>
      </c>
      <c r="P166" s="62" t="s">
        <v>54</v>
      </c>
      <c r="Q166" s="62" t="s">
        <v>54</v>
      </c>
      <c r="R166" s="62" t="s">
        <v>54</v>
      </c>
      <c r="S166" s="478"/>
      <c r="T166" s="448"/>
      <c r="U166" s="60"/>
      <c r="V166" s="431">
        <f>$AB$15-((N166*24))</f>
        <v>744</v>
      </c>
      <c r="W166" s="471">
        <v>515</v>
      </c>
      <c r="X166" s="154">
        <v>235.952</v>
      </c>
      <c r="Y166" s="432">
        <f>W166*X166</f>
        <v>121515.28</v>
      </c>
      <c r="Z166" s="431">
        <f>(Y166*(V166-L166*24))/V166</f>
        <v>121515.27999999998</v>
      </c>
      <c r="AA166" s="443">
        <f>(Z166/Y166)*100</f>
        <v>99.999999999999986</v>
      </c>
      <c r="AB166" s="127"/>
    </row>
    <row r="167" spans="1:44" s="127" customFormat="1" ht="30" customHeight="1">
      <c r="A167" s="983">
        <v>48</v>
      </c>
      <c r="B167" s="981" t="s">
        <v>164</v>
      </c>
      <c r="C167" s="979" t="s">
        <v>165</v>
      </c>
      <c r="D167" s="967">
        <v>235.952</v>
      </c>
      <c r="E167" s="993" t="s">
        <v>53</v>
      </c>
      <c r="F167" s="71" t="s">
        <v>54</v>
      </c>
      <c r="G167" s="434">
        <v>42211.486111111109</v>
      </c>
      <c r="H167" s="434">
        <v>42212.409722222219</v>
      </c>
      <c r="I167" s="71" t="s">
        <v>54</v>
      </c>
      <c r="J167" s="71" t="s">
        <v>54</v>
      </c>
      <c r="K167" s="92"/>
      <c r="L167" s="72">
        <f t="shared" ref="L167:L168" si="170">IF(RIGHT(S167)="T",(+H167-G167),0)</f>
        <v>0</v>
      </c>
      <c r="M167" s="72">
        <f t="shared" ref="M167:M168" si="171">IF(RIGHT(S167)="U",(+H167-G167),0)</f>
        <v>0</v>
      </c>
      <c r="N167" s="72">
        <f t="shared" ref="N167:N168" si="172">IF(RIGHT(S167)="C",(+H167-G167),0)</f>
        <v>0</v>
      </c>
      <c r="O167" s="72">
        <f t="shared" ref="O167:O168" si="173">IF(RIGHT(S167)="D",(+H167-G167),0)</f>
        <v>0.92361111110949423</v>
      </c>
      <c r="P167" s="71" t="s">
        <v>54</v>
      </c>
      <c r="Q167" s="71" t="s">
        <v>54</v>
      </c>
      <c r="R167" s="71" t="s">
        <v>54</v>
      </c>
      <c r="S167" s="428" t="s">
        <v>57</v>
      </c>
      <c r="T167" s="774" t="s">
        <v>864</v>
      </c>
      <c r="U167" s="126"/>
      <c r="V167" s="74"/>
      <c r="W167" s="75"/>
      <c r="X167" s="75"/>
      <c r="Y167" s="75"/>
      <c r="Z167" s="75"/>
      <c r="AA167" s="76"/>
    </row>
    <row r="168" spans="1:44" s="127" customFormat="1" ht="30" customHeight="1">
      <c r="A168" s="987"/>
      <c r="B168" s="986"/>
      <c r="C168" s="1006"/>
      <c r="D168" s="968"/>
      <c r="E168" s="994"/>
      <c r="F168" s="77" t="s">
        <v>54</v>
      </c>
      <c r="G168" s="434"/>
      <c r="H168" s="434"/>
      <c r="I168" s="77" t="s">
        <v>54</v>
      </c>
      <c r="J168" s="77" t="s">
        <v>54</v>
      </c>
      <c r="K168" s="803"/>
      <c r="L168" s="78">
        <f t="shared" si="170"/>
        <v>0</v>
      </c>
      <c r="M168" s="78">
        <f t="shared" si="171"/>
        <v>0</v>
      </c>
      <c r="N168" s="78">
        <f t="shared" si="172"/>
        <v>0</v>
      </c>
      <c r="O168" s="78">
        <f t="shared" si="173"/>
        <v>0</v>
      </c>
      <c r="P168" s="77" t="s">
        <v>54</v>
      </c>
      <c r="Q168" s="77" t="s">
        <v>54</v>
      </c>
      <c r="R168" s="77" t="s">
        <v>54</v>
      </c>
      <c r="S168" s="428"/>
      <c r="T168" s="774"/>
      <c r="U168" s="174"/>
      <c r="V168" s="80"/>
      <c r="W168" s="81"/>
      <c r="X168" s="81"/>
      <c r="Y168" s="81"/>
      <c r="Z168" s="81"/>
      <c r="AA168" s="82"/>
    </row>
    <row r="169" spans="1:44" s="130" customFormat="1" ht="30" customHeight="1" thickBot="1">
      <c r="A169" s="436"/>
      <c r="B169" s="60"/>
      <c r="C169" s="437" t="s">
        <v>58</v>
      </c>
      <c r="D169" s="60"/>
      <c r="E169" s="61"/>
      <c r="F169" s="62" t="s">
        <v>54</v>
      </c>
      <c r="G169" s="438"/>
      <c r="H169" s="438"/>
      <c r="I169" s="62" t="s">
        <v>54</v>
      </c>
      <c r="J169" s="62" t="s">
        <v>54</v>
      </c>
      <c r="K169" s="62" t="s">
        <v>54</v>
      </c>
      <c r="L169" s="63">
        <f>SUM(L167:L168)</f>
        <v>0</v>
      </c>
      <c r="M169" s="63">
        <f>SUM(M167:M168)</f>
        <v>0</v>
      </c>
      <c r="N169" s="63">
        <f>SUM(N167:N168)</f>
        <v>0</v>
      </c>
      <c r="O169" s="63">
        <f>SUM(O167:O168)</f>
        <v>0.92361111110949423</v>
      </c>
      <c r="P169" s="62" t="s">
        <v>54</v>
      </c>
      <c r="Q169" s="62" t="s">
        <v>54</v>
      </c>
      <c r="R169" s="62" t="s">
        <v>54</v>
      </c>
      <c r="S169" s="478"/>
      <c r="T169" s="448"/>
      <c r="U169" s="60"/>
      <c r="V169" s="440">
        <f>$AB$15-((N169*24))</f>
        <v>744</v>
      </c>
      <c r="W169" s="441">
        <v>515</v>
      </c>
      <c r="X169" s="100">
        <v>235.952</v>
      </c>
      <c r="Y169" s="442">
        <f>W169*X169</f>
        <v>121515.28</v>
      </c>
      <c r="Z169" s="440">
        <f>(Y169*(V169-L169*24))/V169</f>
        <v>121515.27999999998</v>
      </c>
      <c r="AA169" s="443">
        <f>(Z169/Y169)*100</f>
        <v>99.999999999999986</v>
      </c>
      <c r="AB169" s="127"/>
    </row>
    <row r="170" spans="1:44" s="59" customFormat="1" ht="30" customHeight="1">
      <c r="A170" s="584">
        <v>49</v>
      </c>
      <c r="B170" s="583" t="s">
        <v>166</v>
      </c>
      <c r="C170" s="582" t="s">
        <v>167</v>
      </c>
      <c r="D170" s="611">
        <v>12.55</v>
      </c>
      <c r="E170" s="70" t="s">
        <v>53</v>
      </c>
      <c r="F170" s="71" t="s">
        <v>54</v>
      </c>
      <c r="G170" s="178"/>
      <c r="H170" s="178"/>
      <c r="I170" s="71" t="s">
        <v>54</v>
      </c>
      <c r="J170" s="71" t="s">
        <v>54</v>
      </c>
      <c r="K170" s="83"/>
      <c r="L170" s="72">
        <f>IF(RIGHT(S170)="T",(+H170-G170),0)</f>
        <v>0</v>
      </c>
      <c r="M170" s="72">
        <f>IF(RIGHT(S170)="U",(+H170-G170),0)</f>
        <v>0</v>
      </c>
      <c r="N170" s="72">
        <f>IF(RIGHT(S170)="C",(+H170-G170),0)</f>
        <v>0</v>
      </c>
      <c r="O170" s="72">
        <f>IF(RIGHT(S170)="D",(+H170-G170),0)</f>
        <v>0</v>
      </c>
      <c r="P170" s="71" t="s">
        <v>54</v>
      </c>
      <c r="Q170" s="71" t="s">
        <v>54</v>
      </c>
      <c r="R170" s="71" t="s">
        <v>54</v>
      </c>
      <c r="S170" s="179"/>
      <c r="T170" s="410"/>
      <c r="U170" s="73"/>
      <c r="V170" s="74"/>
      <c r="W170" s="75"/>
      <c r="X170" s="75"/>
      <c r="Y170" s="75"/>
      <c r="Z170" s="75"/>
      <c r="AA170" s="76"/>
    </row>
    <row r="171" spans="1:44" s="69" customFormat="1" ht="30" customHeight="1" thickBot="1">
      <c r="A171" s="436"/>
      <c r="B171" s="60"/>
      <c r="C171" s="437" t="s">
        <v>58</v>
      </c>
      <c r="D171" s="60"/>
      <c r="E171" s="61"/>
      <c r="F171" s="62" t="s">
        <v>54</v>
      </c>
      <c r="G171" s="438"/>
      <c r="H171" s="438"/>
      <c r="I171" s="62" t="s">
        <v>54</v>
      </c>
      <c r="J171" s="62" t="s">
        <v>54</v>
      </c>
      <c r="K171" s="170"/>
      <c r="L171" s="63">
        <f>SUM(L170:L170)</f>
        <v>0</v>
      </c>
      <c r="M171" s="63">
        <f>SUM(M170:M170)</f>
        <v>0</v>
      </c>
      <c r="N171" s="63">
        <f>SUM(N170:N170)</f>
        <v>0</v>
      </c>
      <c r="O171" s="63">
        <f>SUM(O170:O170)</f>
        <v>0</v>
      </c>
      <c r="P171" s="62" t="s">
        <v>54</v>
      </c>
      <c r="Q171" s="62" t="s">
        <v>54</v>
      </c>
      <c r="R171" s="62" t="s">
        <v>54</v>
      </c>
      <c r="S171" s="478"/>
      <c r="T171" s="448"/>
      <c r="U171" s="60"/>
      <c r="V171" s="440">
        <f>$AB$15-((N171*24))</f>
        <v>744</v>
      </c>
      <c r="W171" s="441">
        <v>691</v>
      </c>
      <c r="X171" s="100">
        <v>12.55</v>
      </c>
      <c r="Y171" s="442">
        <f>W171*X171</f>
        <v>8672.0500000000011</v>
      </c>
      <c r="Z171" s="440">
        <f>(Y171*(V171-L171*24))/V171</f>
        <v>8672.0500000000011</v>
      </c>
      <c r="AA171" s="443">
        <f>(Z171/Y171)*100</f>
        <v>100</v>
      </c>
      <c r="AB171" s="59"/>
    </row>
    <row r="172" spans="1:44" s="59" customFormat="1" ht="30" customHeight="1">
      <c r="A172" s="983">
        <v>50</v>
      </c>
      <c r="B172" s="981" t="s">
        <v>168</v>
      </c>
      <c r="C172" s="979" t="s">
        <v>169</v>
      </c>
      <c r="D172" s="967">
        <v>13.256</v>
      </c>
      <c r="E172" s="993" t="s">
        <v>53</v>
      </c>
      <c r="F172" s="71" t="s">
        <v>54</v>
      </c>
      <c r="G172" s="434">
        <v>42198.302083333336</v>
      </c>
      <c r="H172" s="434">
        <v>42198.333333333336</v>
      </c>
      <c r="I172" s="71" t="s">
        <v>54</v>
      </c>
      <c r="J172" s="71" t="s">
        <v>54</v>
      </c>
      <c r="K172" s="83"/>
      <c r="L172" s="72">
        <f>IF(RIGHT(S172)="T",(+H172-G172),0)</f>
        <v>0</v>
      </c>
      <c r="M172" s="72">
        <f>IF(RIGHT(S172)="U",(+H172-G172),0)</f>
        <v>3.125E-2</v>
      </c>
      <c r="N172" s="72">
        <f>IF(RIGHT(S172)="C",(+H172-G172),0)</f>
        <v>0</v>
      </c>
      <c r="O172" s="72">
        <f>IF(RIGHT(S172)="D",(+H172-G172),0)</f>
        <v>0</v>
      </c>
      <c r="P172" s="71" t="s">
        <v>54</v>
      </c>
      <c r="Q172" s="71" t="s">
        <v>54</v>
      </c>
      <c r="R172" s="71" t="s">
        <v>54</v>
      </c>
      <c r="S172" s="428" t="s">
        <v>788</v>
      </c>
      <c r="T172" s="774" t="s">
        <v>867</v>
      </c>
      <c r="U172" s="73"/>
      <c r="V172" s="85"/>
      <c r="W172" s="86"/>
      <c r="X172" s="86"/>
      <c r="Y172" s="86"/>
      <c r="Z172" s="86"/>
      <c r="AA172" s="87"/>
    </row>
    <row r="173" spans="1:44" s="59" customFormat="1" ht="30" customHeight="1">
      <c r="A173" s="987"/>
      <c r="B173" s="986"/>
      <c r="C173" s="985"/>
      <c r="D173" s="968"/>
      <c r="E173" s="994"/>
      <c r="F173" s="88"/>
      <c r="G173" s="434"/>
      <c r="H173" s="434"/>
      <c r="I173" s="88"/>
      <c r="J173" s="88"/>
      <c r="K173" s="40"/>
      <c r="L173" s="78">
        <f t="shared" ref="L173" si="174">IF(RIGHT(S173)="T",(+H173-G173),0)</f>
        <v>0</v>
      </c>
      <c r="M173" s="78">
        <f t="shared" ref="M173" si="175">IF(RIGHT(S173)="U",(+H173-G173),0)</f>
        <v>0</v>
      </c>
      <c r="N173" s="78">
        <f t="shared" ref="N173" si="176">IF(RIGHT(S173)="C",(+H173-G173),0)</f>
        <v>0</v>
      </c>
      <c r="O173" s="78">
        <f t="shared" ref="O173" si="177">IF(RIGHT(S173)="D",(+H173-G173),0)</f>
        <v>0</v>
      </c>
      <c r="P173" s="88"/>
      <c r="Q173" s="88"/>
      <c r="R173" s="88"/>
      <c r="S173" s="428"/>
      <c r="T173" s="429"/>
      <c r="U173" s="89"/>
      <c r="V173" s="80"/>
      <c r="W173" s="81"/>
      <c r="X173" s="81"/>
      <c r="Y173" s="81"/>
      <c r="Z173" s="81"/>
      <c r="AA173" s="82"/>
    </row>
    <row r="174" spans="1:44" s="69" customFormat="1" ht="30" customHeight="1" thickBot="1">
      <c r="A174" s="436"/>
      <c r="B174" s="60"/>
      <c r="C174" s="437" t="s">
        <v>58</v>
      </c>
      <c r="D174" s="60"/>
      <c r="E174" s="61"/>
      <c r="F174" s="62" t="s">
        <v>54</v>
      </c>
      <c r="G174" s="438"/>
      <c r="H174" s="438"/>
      <c r="I174" s="62" t="s">
        <v>54</v>
      </c>
      <c r="J174" s="62" t="s">
        <v>54</v>
      </c>
      <c r="K174" s="170"/>
      <c r="L174" s="63">
        <f>SUM(L172:L173)</f>
        <v>0</v>
      </c>
      <c r="M174" s="63">
        <f>SUM(M172:M173)</f>
        <v>3.125E-2</v>
      </c>
      <c r="N174" s="63">
        <f>SUM(N172:N173)</f>
        <v>0</v>
      </c>
      <c r="O174" s="63">
        <f>SUM(O172:O173)</f>
        <v>0</v>
      </c>
      <c r="P174" s="62" t="s">
        <v>54</v>
      </c>
      <c r="Q174" s="62" t="s">
        <v>54</v>
      </c>
      <c r="R174" s="62" t="s">
        <v>54</v>
      </c>
      <c r="S174" s="478"/>
      <c r="T174" s="448"/>
      <c r="U174" s="60"/>
      <c r="V174" s="440">
        <f>$AB$15-((N174*24))</f>
        <v>744</v>
      </c>
      <c r="W174" s="441">
        <v>691</v>
      </c>
      <c r="X174" s="100">
        <v>13.256</v>
      </c>
      <c r="Y174" s="442">
        <f>W174*X174</f>
        <v>9159.8960000000006</v>
      </c>
      <c r="Z174" s="440">
        <f>(Y174*(V174-L174*24))/V174</f>
        <v>9159.8960000000006</v>
      </c>
      <c r="AA174" s="443">
        <f>(Z174/Y174)*100</f>
        <v>100</v>
      </c>
      <c r="AB174" s="59"/>
    </row>
    <row r="175" spans="1:44" s="59" customFormat="1" ht="30" customHeight="1">
      <c r="A175" s="604">
        <v>51</v>
      </c>
      <c r="B175" s="609" t="s">
        <v>170</v>
      </c>
      <c r="C175" s="610" t="s">
        <v>171</v>
      </c>
      <c r="D175" s="611">
        <v>54.36</v>
      </c>
      <c r="E175" s="70" t="s">
        <v>53</v>
      </c>
      <c r="F175" s="71" t="s">
        <v>54</v>
      </c>
      <c r="G175" s="434">
        <v>42214.661111111112</v>
      </c>
      <c r="H175" s="434">
        <v>42214.743055555555</v>
      </c>
      <c r="I175" s="71" t="s">
        <v>54</v>
      </c>
      <c r="J175" s="71" t="s">
        <v>54</v>
      </c>
      <c r="K175" s="83"/>
      <c r="L175" s="72">
        <f>IF(RIGHT(S175)="T",(+H175-G175),0)</f>
        <v>0</v>
      </c>
      <c r="M175" s="72">
        <f>IF(RIGHT(S175)="U",(+H175-G175),0)</f>
        <v>8.1944444442342501E-2</v>
      </c>
      <c r="N175" s="72">
        <f>IF(RIGHT(S175)="C",(+H175-G175),0)</f>
        <v>0</v>
      </c>
      <c r="O175" s="72">
        <f>IF(RIGHT(S175)="D",(+H175-G175),0)</f>
        <v>0</v>
      </c>
      <c r="P175" s="71" t="s">
        <v>54</v>
      </c>
      <c r="Q175" s="71" t="s">
        <v>54</v>
      </c>
      <c r="R175" s="71" t="s">
        <v>54</v>
      </c>
      <c r="S175" s="428" t="s">
        <v>78</v>
      </c>
      <c r="T175" s="774" t="s">
        <v>868</v>
      </c>
      <c r="U175" s="73"/>
      <c r="V175" s="85"/>
      <c r="W175" s="86"/>
      <c r="X175" s="86"/>
      <c r="Y175" s="86"/>
      <c r="Z175" s="86"/>
      <c r="AA175" s="87"/>
    </row>
    <row r="176" spans="1:44" s="69" customFormat="1" ht="30" customHeight="1" thickBot="1">
      <c r="A176" s="436"/>
      <c r="B176" s="60"/>
      <c r="C176" s="437" t="s">
        <v>58</v>
      </c>
      <c r="D176" s="60"/>
      <c r="E176" s="61"/>
      <c r="F176" s="62" t="s">
        <v>54</v>
      </c>
      <c r="G176" s="438"/>
      <c r="H176" s="438"/>
      <c r="I176" s="62" t="s">
        <v>54</v>
      </c>
      <c r="J176" s="62" t="s">
        <v>54</v>
      </c>
      <c r="K176" s="170"/>
      <c r="L176" s="63">
        <f>SUM(L175:L175)</f>
        <v>0</v>
      </c>
      <c r="M176" s="63">
        <f>SUM(M175:M175)</f>
        <v>8.1944444442342501E-2</v>
      </c>
      <c r="N176" s="63">
        <f>SUM(N175:N175)</f>
        <v>0</v>
      </c>
      <c r="O176" s="63">
        <f>SUM(O175:O175)</f>
        <v>0</v>
      </c>
      <c r="P176" s="62" t="s">
        <v>54</v>
      </c>
      <c r="Q176" s="62" t="s">
        <v>54</v>
      </c>
      <c r="R176" s="62" t="s">
        <v>54</v>
      </c>
      <c r="S176" s="478"/>
      <c r="T176" s="448"/>
      <c r="U176" s="60"/>
      <c r="V176" s="440">
        <f>$AB$15-((N176*24))</f>
        <v>744</v>
      </c>
      <c r="W176" s="441">
        <v>691</v>
      </c>
      <c r="X176" s="100">
        <v>54.36</v>
      </c>
      <c r="Y176" s="442">
        <f>W176*X176</f>
        <v>37562.76</v>
      </c>
      <c r="Z176" s="440">
        <f>(Y176*(V176-L176*24))/V176</f>
        <v>37562.76</v>
      </c>
      <c r="AA176" s="443">
        <f>(Z176/Y176)*100</f>
        <v>100</v>
      </c>
      <c r="AB176" s="59"/>
    </row>
    <row r="177" spans="1:44" s="51" customFormat="1" ht="30" customHeight="1">
      <c r="A177" s="580">
        <v>52</v>
      </c>
      <c r="B177" s="578" t="s">
        <v>172</v>
      </c>
      <c r="C177" s="576" t="s">
        <v>173</v>
      </c>
      <c r="D177" s="574">
        <v>46.3</v>
      </c>
      <c r="E177" s="585" t="s">
        <v>53</v>
      </c>
      <c r="F177" s="38" t="s">
        <v>54</v>
      </c>
      <c r="G177" s="434"/>
      <c r="H177" s="434"/>
      <c r="I177" s="143"/>
      <c r="J177" s="143"/>
      <c r="K177" s="143"/>
      <c r="L177" s="84">
        <f>IF(RIGHT(S177)="T",(+H177-G177),0)</f>
        <v>0</v>
      </c>
      <c r="M177" s="84">
        <f>IF(RIGHT(S177)="U",(+H177-G177),0)</f>
        <v>0</v>
      </c>
      <c r="N177" s="84">
        <f>IF(RIGHT(S177)="C",(+H177-G177),0)</f>
        <v>0</v>
      </c>
      <c r="O177" s="84">
        <f>IF(RIGHT(S177)="D",(+H177-G177),0)</f>
        <v>0</v>
      </c>
      <c r="P177" s="44"/>
      <c r="Q177" s="44"/>
      <c r="R177" s="44"/>
      <c r="S177" s="428"/>
      <c r="T177" s="429"/>
      <c r="U177" s="44"/>
      <c r="V177" s="109"/>
      <c r="W177" s="110"/>
      <c r="X177" s="574"/>
      <c r="Y177" s="111"/>
      <c r="Z177" s="109"/>
      <c r="AA177" s="112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</row>
    <row r="178" spans="1:44" s="69" customFormat="1" ht="30" customHeight="1" thickBot="1">
      <c r="A178" s="436"/>
      <c r="B178" s="60"/>
      <c r="C178" s="437" t="s">
        <v>58</v>
      </c>
      <c r="D178" s="60"/>
      <c r="E178" s="61"/>
      <c r="F178" s="62" t="s">
        <v>54</v>
      </c>
      <c r="G178" s="438"/>
      <c r="H178" s="438"/>
      <c r="I178" s="62" t="s">
        <v>54</v>
      </c>
      <c r="J178" s="62" t="s">
        <v>54</v>
      </c>
      <c r="K178" s="170"/>
      <c r="L178" s="63">
        <f>SUM(L177:L177)</f>
        <v>0</v>
      </c>
      <c r="M178" s="63">
        <f>SUM(M177:M177)</f>
        <v>0</v>
      </c>
      <c r="N178" s="63">
        <f>SUM(N177:N177)</f>
        <v>0</v>
      </c>
      <c r="O178" s="63">
        <f>SUM(O177:O177)</f>
        <v>0</v>
      </c>
      <c r="P178" s="62" t="s">
        <v>54</v>
      </c>
      <c r="Q178" s="62" t="s">
        <v>54</v>
      </c>
      <c r="R178" s="62" t="s">
        <v>54</v>
      </c>
      <c r="S178" s="478"/>
      <c r="T178" s="448"/>
      <c r="U178" s="60"/>
      <c r="V178" s="440">
        <f>$AB$15-((N178*24))</f>
        <v>744</v>
      </c>
      <c r="W178" s="441">
        <v>691</v>
      </c>
      <c r="X178" s="100">
        <v>46.3</v>
      </c>
      <c r="Y178" s="442">
        <f>W178*X178</f>
        <v>31993.3</v>
      </c>
      <c r="Z178" s="440">
        <f>(Y178*(V178-L178*24))/V178</f>
        <v>31993.3</v>
      </c>
      <c r="AA178" s="443">
        <f>(Z178/Y178)*100</f>
        <v>100</v>
      </c>
      <c r="AB178" s="59"/>
    </row>
    <row r="179" spans="1:44" s="51" customFormat="1" ht="30" customHeight="1">
      <c r="A179" s="1003">
        <v>53</v>
      </c>
      <c r="B179" s="973" t="s">
        <v>174</v>
      </c>
      <c r="C179" s="999" t="s">
        <v>175</v>
      </c>
      <c r="D179" s="967">
        <v>46.3</v>
      </c>
      <c r="E179" s="993" t="s">
        <v>53</v>
      </c>
      <c r="F179" s="38" t="s">
        <v>54</v>
      </c>
      <c r="G179" s="178"/>
      <c r="H179" s="178"/>
      <c r="I179" s="143"/>
      <c r="J179" s="143"/>
      <c r="K179" s="143"/>
      <c r="L179" s="72">
        <f>IF(RIGHT(S179)="T",(+H179-G179),0)</f>
        <v>0</v>
      </c>
      <c r="M179" s="72">
        <f>IF(RIGHT(S179)="U",(+H179-G179),0)</f>
        <v>0</v>
      </c>
      <c r="N179" s="72">
        <f>IF(RIGHT(S179)="C",(+H179-G179),0)</f>
        <v>0</v>
      </c>
      <c r="O179" s="72">
        <f>IF(RIGHT(S179)="D",(+H179-G179),0)</f>
        <v>0</v>
      </c>
      <c r="P179" s="44"/>
      <c r="Q179" s="44"/>
      <c r="R179" s="44"/>
      <c r="S179" s="179"/>
      <c r="T179" s="410"/>
      <c r="U179" s="44"/>
      <c r="V179" s="109"/>
      <c r="W179" s="110"/>
      <c r="X179" s="574"/>
      <c r="Y179" s="111"/>
      <c r="Z179" s="109"/>
      <c r="AA179" s="112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</row>
    <row r="180" spans="1:44" s="51" customFormat="1" ht="30" customHeight="1">
      <c r="A180" s="1004"/>
      <c r="B180" s="974"/>
      <c r="C180" s="1000"/>
      <c r="D180" s="968"/>
      <c r="E180" s="994"/>
      <c r="F180" s="88"/>
      <c r="G180" s="178"/>
      <c r="H180" s="178"/>
      <c r="I180" s="40"/>
      <c r="J180" s="40"/>
      <c r="K180" s="40"/>
      <c r="L180" s="78">
        <f t="shared" ref="L180" si="178">IF(RIGHT(S180)="T",(+H180-G180),0)</f>
        <v>0</v>
      </c>
      <c r="M180" s="78">
        <f t="shared" ref="M180" si="179">IF(RIGHT(S180)="U",(+H180-G180),0)</f>
        <v>0</v>
      </c>
      <c r="N180" s="78">
        <f t="shared" ref="N180" si="180">IF(RIGHT(S180)="C",(+H180-G180),0)</f>
        <v>0</v>
      </c>
      <c r="O180" s="78">
        <f t="shared" ref="O180" si="181">IF(RIGHT(S180)="D",(+H180-G180),0)</f>
        <v>0</v>
      </c>
      <c r="P180" s="42"/>
      <c r="Q180" s="42"/>
      <c r="R180" s="42"/>
      <c r="S180" s="179"/>
      <c r="T180" s="410"/>
      <c r="U180" s="42"/>
      <c r="V180" s="198"/>
      <c r="W180" s="199"/>
      <c r="X180" s="581"/>
      <c r="Y180" s="200"/>
      <c r="Z180" s="198"/>
      <c r="AA180" s="479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</row>
    <row r="181" spans="1:44" s="69" customFormat="1" ht="30" customHeight="1" thickBot="1">
      <c r="A181" s="436"/>
      <c r="B181" s="60"/>
      <c r="C181" s="437" t="s">
        <v>58</v>
      </c>
      <c r="D181" s="60"/>
      <c r="E181" s="61"/>
      <c r="F181" s="62" t="s">
        <v>54</v>
      </c>
      <c r="G181" s="438"/>
      <c r="H181" s="438"/>
      <c r="I181" s="62" t="s">
        <v>54</v>
      </c>
      <c r="J181" s="62" t="s">
        <v>54</v>
      </c>
      <c r="K181" s="170"/>
      <c r="L181" s="63">
        <f>SUM(L179:L180)</f>
        <v>0</v>
      </c>
      <c r="M181" s="63">
        <f>SUM(M179:M180)</f>
        <v>0</v>
      </c>
      <c r="N181" s="63">
        <f>SUM(N179:N180)</f>
        <v>0</v>
      </c>
      <c r="O181" s="63">
        <f>SUM(O179:O180)</f>
        <v>0</v>
      </c>
      <c r="P181" s="62" t="s">
        <v>54</v>
      </c>
      <c r="Q181" s="62" t="s">
        <v>54</v>
      </c>
      <c r="R181" s="62" t="s">
        <v>54</v>
      </c>
      <c r="S181" s="478"/>
      <c r="T181" s="448"/>
      <c r="U181" s="60"/>
      <c r="V181" s="440">
        <f>$AB$15-((N181*24))</f>
        <v>744</v>
      </c>
      <c r="W181" s="441">
        <v>691</v>
      </c>
      <c r="X181" s="100">
        <v>46.3</v>
      </c>
      <c r="Y181" s="442">
        <f>W181*X181</f>
        <v>31993.3</v>
      </c>
      <c r="Z181" s="440">
        <f>(Y181*(V181-L181*24))/V181</f>
        <v>31993.3</v>
      </c>
      <c r="AA181" s="443">
        <f>(Z181/Y181)*100</f>
        <v>100</v>
      </c>
      <c r="AB181" s="59"/>
    </row>
    <row r="182" spans="1:44" s="59" customFormat="1" ht="24.75" customHeight="1" thickBot="1">
      <c r="A182" s="604">
        <v>54</v>
      </c>
      <c r="B182" s="609" t="s">
        <v>176</v>
      </c>
      <c r="C182" s="610" t="s">
        <v>177</v>
      </c>
      <c r="D182" s="611">
        <v>33.097999999999999</v>
      </c>
      <c r="E182" s="70" t="s">
        <v>53</v>
      </c>
      <c r="F182" s="71" t="s">
        <v>54</v>
      </c>
      <c r="G182" s="434">
        <v>42198.683333333334</v>
      </c>
      <c r="H182" s="434">
        <v>42198.702777777777</v>
      </c>
      <c r="I182" s="71" t="s">
        <v>54</v>
      </c>
      <c r="J182" s="71" t="s">
        <v>54</v>
      </c>
      <c r="K182" s="83"/>
      <c r="L182" s="72">
        <f>IF(RIGHT(S182)="T",(+H182-G182),0)</f>
        <v>0</v>
      </c>
      <c r="M182" s="72">
        <f>IF(RIGHT(S182)="U",(+H182-G182),0)</f>
        <v>1.9444444442342501E-2</v>
      </c>
      <c r="N182" s="72">
        <f>IF(RIGHT(S182)="C",(+H182-G182),0)</f>
        <v>0</v>
      </c>
      <c r="O182" s="72">
        <f>IF(RIGHT(S182)="D",(+H182-G182),0)</f>
        <v>0</v>
      </c>
      <c r="P182" s="71" t="s">
        <v>54</v>
      </c>
      <c r="Q182" s="71" t="s">
        <v>54</v>
      </c>
      <c r="R182" s="71" t="s">
        <v>54</v>
      </c>
      <c r="S182" s="428" t="s">
        <v>78</v>
      </c>
      <c r="T182" s="774" t="s">
        <v>871</v>
      </c>
      <c r="U182" s="73"/>
      <c r="V182" s="85"/>
      <c r="W182" s="86"/>
      <c r="X182" s="86"/>
      <c r="Y182" s="86"/>
      <c r="Z182" s="86"/>
      <c r="AA182" s="87"/>
    </row>
    <row r="183" spans="1:44" s="59" customFormat="1" ht="24.75" customHeight="1">
      <c r="A183" s="881"/>
      <c r="B183" s="879"/>
      <c r="C183" s="877"/>
      <c r="D183" s="875"/>
      <c r="E183" s="889"/>
      <c r="F183" s="71" t="s">
        <v>54</v>
      </c>
      <c r="G183" s="434">
        <v>42198.702777777777</v>
      </c>
      <c r="H183" s="434">
        <v>42199.12777777778</v>
      </c>
      <c r="I183" s="71" t="s">
        <v>54</v>
      </c>
      <c r="J183" s="71" t="s">
        <v>54</v>
      </c>
      <c r="K183" s="83"/>
      <c r="L183" s="72">
        <f>IF(RIGHT(S183)="T",(+H183-G183),0)</f>
        <v>0</v>
      </c>
      <c r="M183" s="72">
        <f>IF(RIGHT(S183)="U",(+H183-G183),0)</f>
        <v>0</v>
      </c>
      <c r="N183" s="72">
        <f>IF(RIGHT(S183)="C",(+H183-G183),0)</f>
        <v>0</v>
      </c>
      <c r="O183" s="72">
        <f>IF(RIGHT(S183)="D",(+H183-G183),0)</f>
        <v>0.42500000000291038</v>
      </c>
      <c r="P183" s="71" t="s">
        <v>54</v>
      </c>
      <c r="Q183" s="71" t="s">
        <v>54</v>
      </c>
      <c r="R183" s="71" t="s">
        <v>54</v>
      </c>
      <c r="S183" s="428" t="s">
        <v>145</v>
      </c>
      <c r="T183" s="774" t="s">
        <v>872</v>
      </c>
      <c r="U183" s="73"/>
      <c r="V183" s="85"/>
      <c r="W183" s="86"/>
      <c r="X183" s="86"/>
      <c r="Y183" s="86"/>
      <c r="Z183" s="86"/>
      <c r="AA183" s="87"/>
    </row>
    <row r="184" spans="1:44" s="69" customFormat="1" ht="30" customHeight="1" thickBot="1">
      <c r="A184" s="436"/>
      <c r="B184" s="60"/>
      <c r="C184" s="437" t="s">
        <v>58</v>
      </c>
      <c r="D184" s="60"/>
      <c r="E184" s="61"/>
      <c r="F184" s="62" t="s">
        <v>54</v>
      </c>
      <c r="G184" s="438"/>
      <c r="H184" s="438"/>
      <c r="I184" s="62" t="s">
        <v>54</v>
      </c>
      <c r="J184" s="62" t="s">
        <v>54</v>
      </c>
      <c r="K184" s="170"/>
      <c r="L184" s="63">
        <f>SUM(L182:L183)</f>
        <v>0</v>
      </c>
      <c r="M184" s="63">
        <f>SUM(M182:M183)</f>
        <v>1.9444444442342501E-2</v>
      </c>
      <c r="N184" s="63">
        <f>SUM(N182:N183)</f>
        <v>0</v>
      </c>
      <c r="O184" s="63">
        <f>SUM(O182:O183)</f>
        <v>0.42500000000291038</v>
      </c>
      <c r="P184" s="62" t="s">
        <v>54</v>
      </c>
      <c r="Q184" s="62" t="s">
        <v>54</v>
      </c>
      <c r="R184" s="62" t="s">
        <v>54</v>
      </c>
      <c r="S184" s="478"/>
      <c r="T184" s="448"/>
      <c r="U184" s="60"/>
      <c r="V184" s="440">
        <f>$AB$15-((N184*24))</f>
        <v>744</v>
      </c>
      <c r="W184" s="441">
        <v>515</v>
      </c>
      <c r="X184" s="100">
        <v>33.097999999999999</v>
      </c>
      <c r="Y184" s="442">
        <f>W184*X184</f>
        <v>17045.47</v>
      </c>
      <c r="Z184" s="440">
        <f>(Y184*(V184-L184*24))/V184</f>
        <v>17045.47</v>
      </c>
      <c r="AA184" s="443">
        <f>(Z184/Y184)*100</f>
        <v>100</v>
      </c>
      <c r="AB184" s="59"/>
    </row>
    <row r="185" spans="1:44" s="51" customFormat="1" ht="38.25">
      <c r="A185" s="1003">
        <v>55</v>
      </c>
      <c r="B185" s="973" t="s">
        <v>178</v>
      </c>
      <c r="C185" s="999" t="s">
        <v>179</v>
      </c>
      <c r="D185" s="967">
        <v>112.322</v>
      </c>
      <c r="E185" s="993" t="s">
        <v>53</v>
      </c>
      <c r="F185" s="38" t="s">
        <v>54</v>
      </c>
      <c r="G185" s="434">
        <v>42214.351388888892</v>
      </c>
      <c r="H185" s="434">
        <v>42214.390277777777</v>
      </c>
      <c r="I185" s="143"/>
      <c r="J185" s="143"/>
      <c r="K185" s="143"/>
      <c r="L185" s="72">
        <f>IF(RIGHT(S185)="T",(+H185-G185),0)</f>
        <v>0</v>
      </c>
      <c r="M185" s="72">
        <f>IF(RIGHT(S185)="U",(+H185-G185),0)</f>
        <v>3.8888888884685002E-2</v>
      </c>
      <c r="N185" s="72">
        <f>IF(RIGHT(S185)="C",(+H185-G185),0)</f>
        <v>0</v>
      </c>
      <c r="O185" s="72">
        <f>IF(RIGHT(S185)="D",(+H185-G185),0)</f>
        <v>0</v>
      </c>
      <c r="P185" s="44"/>
      <c r="Q185" s="44"/>
      <c r="R185" s="44"/>
      <c r="S185" s="428" t="s">
        <v>78</v>
      </c>
      <c r="T185" s="774" t="s">
        <v>869</v>
      </c>
      <c r="U185" s="44"/>
      <c r="V185" s="109"/>
      <c r="W185" s="110"/>
      <c r="X185" s="574"/>
      <c r="Y185" s="111"/>
      <c r="Z185" s="109"/>
      <c r="AA185" s="112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</row>
    <row r="186" spans="1:44" s="51" customFormat="1" ht="38.25">
      <c r="A186" s="1004"/>
      <c r="B186" s="974"/>
      <c r="C186" s="1000"/>
      <c r="D186" s="968"/>
      <c r="E186" s="994"/>
      <c r="F186" s="88"/>
      <c r="G186" s="434">
        <v>42215.23333333333</v>
      </c>
      <c r="H186" s="434">
        <v>42215.261111111111</v>
      </c>
      <c r="I186" s="40"/>
      <c r="J186" s="40"/>
      <c r="K186" s="40"/>
      <c r="L186" s="78">
        <f t="shared" ref="L186" si="182">IF(RIGHT(S186)="T",(+H186-G186),0)</f>
        <v>0</v>
      </c>
      <c r="M186" s="78">
        <f t="shared" ref="M186" si="183">IF(RIGHT(S186)="U",(+H186-G186),0)</f>
        <v>2.7777777781011537E-2</v>
      </c>
      <c r="N186" s="78">
        <f t="shared" ref="N186" si="184">IF(RIGHT(S186)="C",(+H186-G186),0)</f>
        <v>0</v>
      </c>
      <c r="O186" s="78">
        <f t="shared" ref="O186" si="185">IF(RIGHT(S186)="D",(+H186-G186),0)</f>
        <v>0</v>
      </c>
      <c r="P186" s="42"/>
      <c r="Q186" s="42"/>
      <c r="R186" s="42"/>
      <c r="S186" s="428" t="s">
        <v>78</v>
      </c>
      <c r="T186" s="827" t="s">
        <v>870</v>
      </c>
      <c r="U186" s="42"/>
      <c r="V186" s="198"/>
      <c r="W186" s="199"/>
      <c r="X186" s="581"/>
      <c r="Y186" s="200"/>
      <c r="Z186" s="198"/>
      <c r="AA186" s="479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</row>
    <row r="187" spans="1:44" s="69" customFormat="1" ht="30" customHeight="1" thickBot="1">
      <c r="A187" s="436"/>
      <c r="B187" s="60"/>
      <c r="C187" s="437" t="s">
        <v>58</v>
      </c>
      <c r="D187" s="60"/>
      <c r="E187" s="61"/>
      <c r="F187" s="62" t="s">
        <v>54</v>
      </c>
      <c r="G187" s="438"/>
      <c r="H187" s="438"/>
      <c r="I187" s="62" t="s">
        <v>54</v>
      </c>
      <c r="J187" s="62" t="s">
        <v>54</v>
      </c>
      <c r="K187" s="170"/>
      <c r="L187" s="63">
        <f t="shared" ref="L187:O187" si="186">SUM(L185:L186)</f>
        <v>0</v>
      </c>
      <c r="M187" s="63">
        <f t="shared" si="186"/>
        <v>6.6666666665696539E-2</v>
      </c>
      <c r="N187" s="63">
        <f t="shared" si="186"/>
        <v>0</v>
      </c>
      <c r="O187" s="63">
        <f t="shared" si="186"/>
        <v>0</v>
      </c>
      <c r="P187" s="63"/>
      <c r="Q187" s="63"/>
      <c r="R187" s="63"/>
      <c r="S187" s="478"/>
      <c r="T187" s="448"/>
      <c r="U187" s="60"/>
      <c r="V187" s="440">
        <f>$AB$15-((N187*24))</f>
        <v>744</v>
      </c>
      <c r="W187" s="441">
        <v>515</v>
      </c>
      <c r="X187" s="100">
        <v>112.322</v>
      </c>
      <c r="Y187" s="442">
        <f>W187*X187</f>
        <v>57845.83</v>
      </c>
      <c r="Z187" s="440">
        <f>(Y187*(V187-L187*24))/V187</f>
        <v>57845.83</v>
      </c>
      <c r="AA187" s="443">
        <f>(Z187/Y187)*100</f>
        <v>100</v>
      </c>
      <c r="AB187" s="59"/>
    </row>
    <row r="188" spans="1:44" s="59" customFormat="1" ht="30" customHeight="1">
      <c r="A188" s="983">
        <v>56</v>
      </c>
      <c r="B188" s="981" t="s">
        <v>180</v>
      </c>
      <c r="C188" s="979" t="s">
        <v>181</v>
      </c>
      <c r="D188" s="967">
        <v>117</v>
      </c>
      <c r="E188" s="993" t="s">
        <v>53</v>
      </c>
      <c r="F188" s="71" t="s">
        <v>54</v>
      </c>
      <c r="G188" s="434"/>
      <c r="H188" s="434"/>
      <c r="I188" s="71" t="s">
        <v>54</v>
      </c>
      <c r="J188" s="71" t="s">
        <v>54</v>
      </c>
      <c r="K188" s="83"/>
      <c r="L188" s="72">
        <f>IF(RIGHT(S188)="T",(+H188-G188),0)</f>
        <v>0</v>
      </c>
      <c r="M188" s="72">
        <f>IF(RIGHT(S188)="U",(+H188-G188),0)</f>
        <v>0</v>
      </c>
      <c r="N188" s="72">
        <f>IF(RIGHT(S188)="C",(+H188-G188),0)</f>
        <v>0</v>
      </c>
      <c r="O188" s="72">
        <f>IF(RIGHT(S188)="D",(+H188-G188),0)</f>
        <v>0</v>
      </c>
      <c r="P188" s="71" t="s">
        <v>54</v>
      </c>
      <c r="Q188" s="71" t="s">
        <v>54</v>
      </c>
      <c r="R188" s="71" t="s">
        <v>54</v>
      </c>
      <c r="S188" s="428"/>
      <c r="T188" s="774"/>
      <c r="U188" s="73"/>
      <c r="V188" s="85"/>
      <c r="W188" s="86"/>
      <c r="X188" s="86"/>
      <c r="Y188" s="86"/>
      <c r="Z188" s="86"/>
      <c r="AA188" s="87"/>
    </row>
    <row r="189" spans="1:44" s="59" customFormat="1" ht="30" customHeight="1">
      <c r="A189" s="987"/>
      <c r="B189" s="986"/>
      <c r="C189" s="985"/>
      <c r="D189" s="968"/>
      <c r="E189" s="994"/>
      <c r="F189" s="88"/>
      <c r="G189" s="178"/>
      <c r="H189" s="178"/>
      <c r="I189" s="88"/>
      <c r="J189" s="88"/>
      <c r="K189" s="40"/>
      <c r="L189" s="78">
        <f t="shared" ref="L189" si="187">IF(RIGHT(S189)="T",(+H189-G189),0)</f>
        <v>0</v>
      </c>
      <c r="M189" s="78">
        <f t="shared" ref="M189" si="188">IF(RIGHT(S189)="U",(+H189-G189),0)</f>
        <v>0</v>
      </c>
      <c r="N189" s="78">
        <f t="shared" ref="N189" si="189">IF(RIGHT(S189)="C",(+H189-G189),0)</f>
        <v>0</v>
      </c>
      <c r="O189" s="78">
        <f t="shared" ref="O189" si="190">IF(RIGHT(S189)="D",(+H189-G189),0)</f>
        <v>0</v>
      </c>
      <c r="P189" s="88"/>
      <c r="Q189" s="88"/>
      <c r="R189" s="88"/>
      <c r="S189" s="179"/>
      <c r="T189" s="410"/>
      <c r="U189" s="89"/>
      <c r="V189" s="80"/>
      <c r="W189" s="81"/>
      <c r="X189" s="81"/>
      <c r="Y189" s="81"/>
      <c r="Z189" s="81"/>
      <c r="AA189" s="82"/>
    </row>
    <row r="190" spans="1:44" s="69" customFormat="1" ht="30" customHeight="1" thickBot="1">
      <c r="A190" s="436"/>
      <c r="B190" s="60"/>
      <c r="C190" s="437" t="s">
        <v>58</v>
      </c>
      <c r="D190" s="60"/>
      <c r="E190" s="61"/>
      <c r="F190" s="62" t="s">
        <v>54</v>
      </c>
      <c r="G190" s="438"/>
      <c r="H190" s="438"/>
      <c r="I190" s="62" t="s">
        <v>54</v>
      </c>
      <c r="J190" s="62" t="s">
        <v>54</v>
      </c>
      <c r="K190" s="62" t="s">
        <v>54</v>
      </c>
      <c r="L190" s="63">
        <f>SUM(L188:L189)</f>
        <v>0</v>
      </c>
      <c r="M190" s="63">
        <f>SUM(M188:M189)</f>
        <v>0</v>
      </c>
      <c r="N190" s="63">
        <f>SUM(N188:N189)</f>
        <v>0</v>
      </c>
      <c r="O190" s="63">
        <f>SUM(O188:O189)</f>
        <v>0</v>
      </c>
      <c r="P190" s="62" t="s">
        <v>54</v>
      </c>
      <c r="Q190" s="62" t="s">
        <v>54</v>
      </c>
      <c r="R190" s="62" t="s">
        <v>54</v>
      </c>
      <c r="S190" s="478"/>
      <c r="T190" s="448"/>
      <c r="U190" s="60"/>
      <c r="V190" s="440">
        <f>$AB$15-((N190*24))</f>
        <v>744</v>
      </c>
      <c r="W190" s="441">
        <v>515</v>
      </c>
      <c r="X190" s="100">
        <v>117</v>
      </c>
      <c r="Y190" s="442">
        <f>W190*X190</f>
        <v>60255</v>
      </c>
      <c r="Z190" s="440">
        <f>(Y190*(V190-L190*24))/V190</f>
        <v>60255</v>
      </c>
      <c r="AA190" s="443">
        <f>(Z190/Y190)*100</f>
        <v>100</v>
      </c>
      <c r="AB190" s="59"/>
    </row>
    <row r="191" spans="1:44" s="59" customFormat="1" ht="30" customHeight="1">
      <c r="A191" s="983">
        <v>57</v>
      </c>
      <c r="B191" s="981" t="s">
        <v>182</v>
      </c>
      <c r="C191" s="979" t="s">
        <v>183</v>
      </c>
      <c r="D191" s="967">
        <v>260.05099999999999</v>
      </c>
      <c r="E191" s="993" t="s">
        <v>53</v>
      </c>
      <c r="F191" s="71" t="s">
        <v>54</v>
      </c>
      <c r="G191" s="434">
        <v>42190.488888888889</v>
      </c>
      <c r="H191" s="434">
        <v>42190.502083333333</v>
      </c>
      <c r="I191" s="71" t="s">
        <v>54</v>
      </c>
      <c r="J191" s="71" t="s">
        <v>54</v>
      </c>
      <c r="K191" s="71" t="s">
        <v>54</v>
      </c>
      <c r="L191" s="84">
        <f>IF(RIGHT(S191)="T",(+H191-G191),0)</f>
        <v>0</v>
      </c>
      <c r="M191" s="84">
        <f>IF(RIGHT(S191)="U",(+H191-G191),0)</f>
        <v>1.3194444443797693E-2</v>
      </c>
      <c r="N191" s="84">
        <f>IF(RIGHT(S191)="C",(+H191-G191),0)</f>
        <v>0</v>
      </c>
      <c r="O191" s="84">
        <f>IF(RIGHT(S191)="D",(+H191-G191),0)</f>
        <v>0</v>
      </c>
      <c r="P191" s="71" t="s">
        <v>54</v>
      </c>
      <c r="Q191" s="71" t="s">
        <v>54</v>
      </c>
      <c r="R191" s="71" t="s">
        <v>54</v>
      </c>
      <c r="S191" s="428" t="s">
        <v>78</v>
      </c>
      <c r="T191" s="774" t="s">
        <v>873</v>
      </c>
      <c r="U191" s="73"/>
      <c r="V191" s="85"/>
      <c r="W191" s="86"/>
      <c r="X191" s="86"/>
      <c r="Y191" s="86"/>
      <c r="Z191" s="86"/>
      <c r="AA191" s="87"/>
    </row>
    <row r="192" spans="1:44" s="59" customFormat="1" ht="30" customHeight="1">
      <c r="A192" s="987"/>
      <c r="B192" s="986"/>
      <c r="C192" s="985"/>
      <c r="D192" s="968"/>
      <c r="E192" s="995"/>
      <c r="F192" s="88"/>
      <c r="G192" s="434">
        <v>42192.413194444445</v>
      </c>
      <c r="H192" s="434">
        <v>42192.702777777777</v>
      </c>
      <c r="I192" s="88"/>
      <c r="J192" s="88"/>
      <c r="K192" s="88"/>
      <c r="L192" s="78">
        <f t="shared" ref="L192" si="191">IF(RIGHT(S192)="T",(+H192-G192),0)</f>
        <v>0.28958333333139308</v>
      </c>
      <c r="M192" s="78">
        <f t="shared" ref="M192" si="192">IF(RIGHT(S192)="U",(+H192-G192),0)</f>
        <v>0</v>
      </c>
      <c r="N192" s="78">
        <f t="shared" ref="N192" si="193">IF(RIGHT(S192)="C",(+H192-G192),0)</f>
        <v>0</v>
      </c>
      <c r="O192" s="78">
        <f t="shared" ref="O192" si="194">IF(RIGHT(S192)="D",(+H192-G192),0)</f>
        <v>0</v>
      </c>
      <c r="P192" s="88"/>
      <c r="Q192" s="88"/>
      <c r="R192" s="88"/>
      <c r="S192" s="428" t="s">
        <v>104</v>
      </c>
      <c r="T192" s="774" t="s">
        <v>874</v>
      </c>
      <c r="U192" s="89"/>
      <c r="V192" s="80"/>
      <c r="W192" s="81"/>
      <c r="X192" s="81"/>
      <c r="Y192" s="81"/>
      <c r="Z192" s="81"/>
      <c r="AA192" s="82"/>
    </row>
    <row r="193" spans="1:44" s="59" customFormat="1" ht="30" customHeight="1">
      <c r="A193" s="881"/>
      <c r="B193" s="879"/>
      <c r="C193" s="877"/>
      <c r="D193" s="875"/>
      <c r="E193" s="889"/>
      <c r="F193" s="88"/>
      <c r="G193" s="434">
        <v>42195.706250000003</v>
      </c>
      <c r="H193" s="434">
        <v>42195.753472222219</v>
      </c>
      <c r="I193" s="88"/>
      <c r="J193" s="88"/>
      <c r="K193" s="88"/>
      <c r="L193" s="78">
        <f t="shared" ref="L193:L194" si="195">IF(RIGHT(S193)="T",(+H193-G193),0)</f>
        <v>4.722222221607808E-2</v>
      </c>
      <c r="M193" s="78">
        <f t="shared" ref="M193:M194" si="196">IF(RIGHT(S193)="U",(+H193-G193),0)</f>
        <v>0</v>
      </c>
      <c r="N193" s="78">
        <f t="shared" ref="N193:N194" si="197">IF(RIGHT(S193)="C",(+H193-G193),0)</f>
        <v>0</v>
      </c>
      <c r="O193" s="78">
        <f t="shared" ref="O193:O194" si="198">IF(RIGHT(S193)="D",(+H193-G193),0)</f>
        <v>0</v>
      </c>
      <c r="P193" s="88"/>
      <c r="Q193" s="88"/>
      <c r="R193" s="88"/>
      <c r="S193" s="428" t="s">
        <v>875</v>
      </c>
      <c r="T193" s="774" t="s">
        <v>876</v>
      </c>
      <c r="U193" s="89"/>
      <c r="V193" s="80"/>
      <c r="W193" s="81"/>
      <c r="X193" s="81"/>
      <c r="Y193" s="81"/>
      <c r="Z193" s="81"/>
      <c r="AA193" s="82"/>
    </row>
    <row r="194" spans="1:44" s="59" customFormat="1" ht="30" customHeight="1">
      <c r="A194" s="881"/>
      <c r="B194" s="879"/>
      <c r="C194" s="877"/>
      <c r="D194" s="875"/>
      <c r="E194" s="889"/>
      <c r="F194" s="88"/>
      <c r="G194" s="434">
        <v>42196.351388888892</v>
      </c>
      <c r="H194" s="434">
        <v>42198.462500000001</v>
      </c>
      <c r="I194" s="88"/>
      <c r="J194" s="88"/>
      <c r="K194" s="88"/>
      <c r="L194" s="78">
        <f t="shared" si="195"/>
        <v>0</v>
      </c>
      <c r="M194" s="78">
        <f t="shared" si="196"/>
        <v>0</v>
      </c>
      <c r="N194" s="78">
        <f t="shared" si="197"/>
        <v>0</v>
      </c>
      <c r="O194" s="78">
        <f t="shared" si="198"/>
        <v>2.1111111111094942</v>
      </c>
      <c r="P194" s="88"/>
      <c r="Q194" s="88"/>
      <c r="R194" s="88"/>
      <c r="S194" s="428" t="s">
        <v>57</v>
      </c>
      <c r="T194" s="774" t="s">
        <v>877</v>
      </c>
      <c r="U194" s="89"/>
      <c r="V194" s="80"/>
      <c r="W194" s="81"/>
      <c r="X194" s="81"/>
      <c r="Y194" s="81"/>
      <c r="Z194" s="81"/>
      <c r="AA194" s="82"/>
    </row>
    <row r="195" spans="1:44" s="69" customFormat="1" ht="30" customHeight="1" thickBot="1">
      <c r="A195" s="436"/>
      <c r="B195" s="60"/>
      <c r="C195" s="437" t="s">
        <v>58</v>
      </c>
      <c r="D195" s="446"/>
      <c r="E195" s="61"/>
      <c r="F195" s="62" t="s">
        <v>54</v>
      </c>
      <c r="G195" s="438"/>
      <c r="H195" s="438"/>
      <c r="I195" s="62" t="s">
        <v>54</v>
      </c>
      <c r="J195" s="62" t="s">
        <v>54</v>
      </c>
      <c r="K195" s="62" t="s">
        <v>54</v>
      </c>
      <c r="L195" s="63">
        <f>SUM(L191:L194)</f>
        <v>0.33680555554747116</v>
      </c>
      <c r="M195" s="63">
        <f>SUM(M191:M194)</f>
        <v>1.3194444443797693E-2</v>
      </c>
      <c r="N195" s="63">
        <f>SUM(N191:N194)</f>
        <v>0</v>
      </c>
      <c r="O195" s="63">
        <f>SUM(O191:O194)</f>
        <v>2.1111111111094942</v>
      </c>
      <c r="P195" s="62" t="s">
        <v>54</v>
      </c>
      <c r="Q195" s="62" t="s">
        <v>54</v>
      </c>
      <c r="R195" s="62" t="s">
        <v>54</v>
      </c>
      <c r="S195" s="478"/>
      <c r="T195" s="448"/>
      <c r="U195" s="60"/>
      <c r="V195" s="440">
        <f>$AB$15-((N195*24))</f>
        <v>744</v>
      </c>
      <c r="W195" s="441">
        <v>469</v>
      </c>
      <c r="X195" s="100">
        <v>260.05099999999999</v>
      </c>
      <c r="Y195" s="442">
        <f>W195*X195</f>
        <v>121963.91899999999</v>
      </c>
      <c r="Z195" s="440">
        <f>(Y195*(V195-L195*24))/V195</f>
        <v>120638.81817756317</v>
      </c>
      <c r="AA195" s="443">
        <f>(Z195/Y195)*100</f>
        <v>98.91353046597591</v>
      </c>
      <c r="AB195" s="59"/>
    </row>
    <row r="196" spans="1:44" s="59" customFormat="1" ht="30" customHeight="1">
      <c r="A196" s="895">
        <v>58</v>
      </c>
      <c r="B196" s="878" t="s">
        <v>184</v>
      </c>
      <c r="C196" s="876" t="s">
        <v>185</v>
      </c>
      <c r="D196" s="867">
        <v>260.05099999999999</v>
      </c>
      <c r="E196" s="868" t="s">
        <v>53</v>
      </c>
      <c r="F196" s="71" t="s">
        <v>54</v>
      </c>
      <c r="G196" s="434">
        <v>42207.477083333331</v>
      </c>
      <c r="H196" s="434">
        <v>42207.616666666669</v>
      </c>
      <c r="I196" s="71" t="s">
        <v>54</v>
      </c>
      <c r="J196" s="71" t="s">
        <v>54</v>
      </c>
      <c r="K196" s="71" t="s">
        <v>54</v>
      </c>
      <c r="L196" s="72">
        <f>IF(RIGHT(S196)="T",(+H196-G196),0)</f>
        <v>0.13958333333721384</v>
      </c>
      <c r="M196" s="72">
        <f>IF(RIGHT(S196)="U",(+H196-G196),0)</f>
        <v>0</v>
      </c>
      <c r="N196" s="72">
        <f>IF(RIGHT(S196)="C",(+H196-G196),0)</f>
        <v>0</v>
      </c>
      <c r="O196" s="72">
        <f>IF(RIGHT(S196)="D",(+H196-G196),0)</f>
        <v>0</v>
      </c>
      <c r="P196" s="71" t="s">
        <v>54</v>
      </c>
      <c r="Q196" s="71" t="s">
        <v>54</v>
      </c>
      <c r="R196" s="71" t="s">
        <v>54</v>
      </c>
      <c r="S196" s="428" t="s">
        <v>129</v>
      </c>
      <c r="T196" s="774" t="s">
        <v>878</v>
      </c>
      <c r="U196" s="73"/>
      <c r="V196" s="74"/>
      <c r="W196" s="75"/>
      <c r="X196" s="75"/>
      <c r="Y196" s="75"/>
      <c r="Z196" s="75"/>
      <c r="AA196" s="76"/>
    </row>
    <row r="197" spans="1:44" s="69" customFormat="1" ht="30" customHeight="1" thickBot="1">
      <c r="A197" s="436"/>
      <c r="B197" s="60"/>
      <c r="C197" s="437" t="s">
        <v>58</v>
      </c>
      <c r="D197" s="60"/>
      <c r="E197" s="61"/>
      <c r="F197" s="62" t="s">
        <v>54</v>
      </c>
      <c r="G197" s="438"/>
      <c r="H197" s="438"/>
      <c r="I197" s="62" t="s">
        <v>54</v>
      </c>
      <c r="J197" s="62" t="s">
        <v>54</v>
      </c>
      <c r="K197" s="62" t="s">
        <v>54</v>
      </c>
      <c r="L197" s="63">
        <f>SUM(L196:L196)</f>
        <v>0.13958333333721384</v>
      </c>
      <c r="M197" s="63">
        <f>SUM(M196:M196)</f>
        <v>0</v>
      </c>
      <c r="N197" s="63">
        <f>SUM(N196:N196)</f>
        <v>0</v>
      </c>
      <c r="O197" s="63">
        <f>SUM(O196:O196)</f>
        <v>0</v>
      </c>
      <c r="P197" s="62" t="s">
        <v>54</v>
      </c>
      <c r="Q197" s="62" t="s">
        <v>54</v>
      </c>
      <c r="R197" s="62" t="s">
        <v>54</v>
      </c>
      <c r="S197" s="478"/>
      <c r="T197" s="448"/>
      <c r="U197" s="60"/>
      <c r="V197" s="440">
        <f>$AB$15-((N197*24))</f>
        <v>744</v>
      </c>
      <c r="W197" s="441">
        <v>469</v>
      </c>
      <c r="X197" s="100">
        <v>260.05099999999999</v>
      </c>
      <c r="Y197" s="442">
        <f>W197*X197</f>
        <v>121963.91899999999</v>
      </c>
      <c r="Z197" s="440">
        <f>(Y197*(V197-L197*24))/V197</f>
        <v>121414.75350448741</v>
      </c>
      <c r="AA197" s="443">
        <f>(Z197/Y197)*100</f>
        <v>99.549731182783177</v>
      </c>
      <c r="AB197" s="59"/>
    </row>
    <row r="198" spans="1:44" s="59" customFormat="1" ht="30" customHeight="1">
      <c r="A198" s="983">
        <v>59</v>
      </c>
      <c r="B198" s="981" t="s">
        <v>186</v>
      </c>
      <c r="C198" s="979" t="s">
        <v>187</v>
      </c>
      <c r="D198" s="967">
        <v>45.94</v>
      </c>
      <c r="E198" s="993" t="s">
        <v>53</v>
      </c>
      <c r="F198" s="71" t="s">
        <v>54</v>
      </c>
      <c r="G198" s="178"/>
      <c r="H198" s="178"/>
      <c r="I198" s="71" t="s">
        <v>54</v>
      </c>
      <c r="J198" s="71" t="s">
        <v>54</v>
      </c>
      <c r="K198" s="71" t="s">
        <v>54</v>
      </c>
      <c r="L198" s="72">
        <f>IF(RIGHT(S198)="T",(+H198-G198),0)</f>
        <v>0</v>
      </c>
      <c r="M198" s="72">
        <f>IF(RIGHT(S198)="U",(+H198-G198),0)</f>
        <v>0</v>
      </c>
      <c r="N198" s="72">
        <f>IF(RIGHT(S198)="C",(+H198-G198),0)</f>
        <v>0</v>
      </c>
      <c r="O198" s="72">
        <f>IF(RIGHT(S198)="D",(+H198-G198),0)</f>
        <v>0</v>
      </c>
      <c r="P198" s="71" t="s">
        <v>54</v>
      </c>
      <c r="Q198" s="71" t="s">
        <v>54</v>
      </c>
      <c r="R198" s="71" t="s">
        <v>54</v>
      </c>
      <c r="S198" s="179"/>
      <c r="T198" s="410"/>
      <c r="U198" s="73"/>
      <c r="V198" s="74"/>
      <c r="W198" s="75"/>
      <c r="X198" s="75"/>
      <c r="Y198" s="75"/>
      <c r="Z198" s="75"/>
      <c r="AA198" s="76"/>
    </row>
    <row r="199" spans="1:44" s="59" customFormat="1" ht="30" customHeight="1">
      <c r="A199" s="987"/>
      <c r="B199" s="986"/>
      <c r="C199" s="985"/>
      <c r="D199" s="968"/>
      <c r="E199" s="994"/>
      <c r="F199" s="88"/>
      <c r="G199" s="178"/>
      <c r="H199" s="178"/>
      <c r="I199" s="88"/>
      <c r="J199" s="88"/>
      <c r="K199" s="88"/>
      <c r="L199" s="78">
        <f t="shared" ref="L199" si="199">IF(RIGHT(S199)="T",(+H199-G199),0)</f>
        <v>0</v>
      </c>
      <c r="M199" s="78">
        <f t="shared" ref="M199" si="200">IF(RIGHT(S199)="U",(+H199-G199),0)</f>
        <v>0</v>
      </c>
      <c r="N199" s="78">
        <f t="shared" ref="N199" si="201">IF(RIGHT(S199)="C",(+H199-G199),0)</f>
        <v>0</v>
      </c>
      <c r="O199" s="78">
        <f t="shared" ref="O199" si="202">IF(RIGHT(S199)="D",(+H199-G199),0)</f>
        <v>0</v>
      </c>
      <c r="P199" s="88"/>
      <c r="Q199" s="88"/>
      <c r="R199" s="88"/>
      <c r="S199" s="179"/>
      <c r="T199" s="410"/>
      <c r="U199" s="89"/>
      <c r="V199" s="80"/>
      <c r="W199" s="81"/>
      <c r="X199" s="81"/>
      <c r="Y199" s="81"/>
      <c r="Z199" s="81"/>
      <c r="AA199" s="82"/>
    </row>
    <row r="200" spans="1:44" s="69" customFormat="1" ht="30" customHeight="1" thickBot="1">
      <c r="A200" s="436"/>
      <c r="B200" s="60"/>
      <c r="C200" s="437" t="s">
        <v>58</v>
      </c>
      <c r="D200" s="60"/>
      <c r="E200" s="61"/>
      <c r="F200" s="62" t="s">
        <v>54</v>
      </c>
      <c r="G200" s="438"/>
      <c r="H200" s="438"/>
      <c r="I200" s="62" t="s">
        <v>54</v>
      </c>
      <c r="J200" s="62" t="s">
        <v>54</v>
      </c>
      <c r="K200" s="62" t="s">
        <v>54</v>
      </c>
      <c r="L200" s="63">
        <f>SUM(L198:L199)</f>
        <v>0</v>
      </c>
      <c r="M200" s="63">
        <f>SUM(M198:M199)</f>
        <v>0</v>
      </c>
      <c r="N200" s="63">
        <f>SUM(N198:N199)</f>
        <v>0</v>
      </c>
      <c r="O200" s="63">
        <f>SUM(O198:O199)</f>
        <v>0</v>
      </c>
      <c r="P200" s="62" t="s">
        <v>54</v>
      </c>
      <c r="Q200" s="62" t="s">
        <v>54</v>
      </c>
      <c r="R200" s="62" t="s">
        <v>54</v>
      </c>
      <c r="S200" s="478"/>
      <c r="T200" s="448"/>
      <c r="U200" s="60"/>
      <c r="V200" s="440">
        <f>$AB$15-((N200*24))</f>
        <v>744</v>
      </c>
      <c r="W200" s="441">
        <v>515</v>
      </c>
      <c r="X200" s="100">
        <v>45.94</v>
      </c>
      <c r="Y200" s="442">
        <f>W200*X200</f>
        <v>23659.1</v>
      </c>
      <c r="Z200" s="440">
        <f>(Y200*(V200-L200*24))/V200</f>
        <v>23659.1</v>
      </c>
      <c r="AA200" s="443">
        <f>(Z200/Y200)*100</f>
        <v>100</v>
      </c>
      <c r="AB200" s="59"/>
    </row>
    <row r="201" spans="1:44" s="51" customFormat="1" ht="30" customHeight="1">
      <c r="A201" s="1003">
        <v>60</v>
      </c>
      <c r="B201" s="973" t="s">
        <v>188</v>
      </c>
      <c r="C201" s="999" t="s">
        <v>189</v>
      </c>
      <c r="D201" s="967">
        <v>45.94</v>
      </c>
      <c r="E201" s="993" t="s">
        <v>53</v>
      </c>
      <c r="F201" s="71" t="s">
        <v>54</v>
      </c>
      <c r="G201" s="178"/>
      <c r="H201" s="178"/>
      <c r="I201" s="83"/>
      <c r="J201" s="83"/>
      <c r="K201" s="83"/>
      <c r="L201" s="72">
        <f>IF(RIGHT(S201)="T",(+H201-G201),0)</f>
        <v>0</v>
      </c>
      <c r="M201" s="72">
        <f>IF(RIGHT(S201)="U",(+H201-G201),0)</f>
        <v>0</v>
      </c>
      <c r="N201" s="72">
        <f>IF(RIGHT(S201)="C",(+H201-G201),0)</f>
        <v>0</v>
      </c>
      <c r="O201" s="72">
        <f>IF(RIGHT(S201)="D",(+H201-G201),0)</f>
        <v>0</v>
      </c>
      <c r="P201" s="94"/>
      <c r="Q201" s="94"/>
      <c r="R201" s="94"/>
      <c r="S201" s="179"/>
      <c r="T201" s="410"/>
      <c r="U201" s="94"/>
      <c r="V201" s="114"/>
      <c r="W201" s="115"/>
      <c r="X201" s="115"/>
      <c r="Y201" s="115"/>
      <c r="Z201" s="115"/>
      <c r="AA201" s="116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</row>
    <row r="202" spans="1:44" s="51" customFormat="1" ht="30" customHeight="1">
      <c r="A202" s="1005"/>
      <c r="B202" s="975"/>
      <c r="C202" s="1007"/>
      <c r="D202" s="969"/>
      <c r="E202" s="995"/>
      <c r="F202" s="88"/>
      <c r="G202" s="178"/>
      <c r="H202" s="178"/>
      <c r="I202" s="40"/>
      <c r="J202" s="40"/>
      <c r="K202" s="40"/>
      <c r="L202" s="78">
        <f t="shared" ref="L202" si="203">IF(RIGHT(S202)="T",(+H202-G202),0)</f>
        <v>0</v>
      </c>
      <c r="M202" s="78">
        <f t="shared" ref="M202" si="204">IF(RIGHT(S202)="U",(+H202-G202),0)</f>
        <v>0</v>
      </c>
      <c r="N202" s="78">
        <f t="shared" ref="N202" si="205">IF(RIGHT(S202)="C",(+H202-G202),0)</f>
        <v>0</v>
      </c>
      <c r="O202" s="78">
        <f t="shared" ref="O202" si="206">IF(RIGHT(S202)="D",(+H202-G202),0)</f>
        <v>0</v>
      </c>
      <c r="P202" s="42"/>
      <c r="Q202" s="42"/>
      <c r="R202" s="42"/>
      <c r="S202" s="179"/>
      <c r="T202" s="410"/>
      <c r="U202" s="42"/>
      <c r="V202" s="131"/>
      <c r="W202" s="117"/>
      <c r="X202" s="117"/>
      <c r="Y202" s="117"/>
      <c r="Z202" s="117"/>
      <c r="AA202" s="132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</row>
    <row r="203" spans="1:44" s="69" customFormat="1" ht="30" customHeight="1" thickBot="1">
      <c r="A203" s="436"/>
      <c r="B203" s="60"/>
      <c r="C203" s="437" t="s">
        <v>58</v>
      </c>
      <c r="D203" s="60"/>
      <c r="E203" s="61"/>
      <c r="F203" s="62" t="s">
        <v>54</v>
      </c>
      <c r="G203" s="438"/>
      <c r="H203" s="438"/>
      <c r="I203" s="62" t="s">
        <v>54</v>
      </c>
      <c r="J203" s="62" t="s">
        <v>54</v>
      </c>
      <c r="K203" s="62" t="s">
        <v>54</v>
      </c>
      <c r="L203" s="63">
        <f>SUM(L201:L202)</f>
        <v>0</v>
      </c>
      <c r="M203" s="63">
        <f t="shared" ref="M203:O203" si="207">SUM(M201:M202)</f>
        <v>0</v>
      </c>
      <c r="N203" s="63">
        <f t="shared" si="207"/>
        <v>0</v>
      </c>
      <c r="O203" s="63">
        <f t="shared" si="207"/>
        <v>0</v>
      </c>
      <c r="P203" s="62" t="s">
        <v>54</v>
      </c>
      <c r="Q203" s="62" t="s">
        <v>54</v>
      </c>
      <c r="R203" s="62" t="s">
        <v>54</v>
      </c>
      <c r="S203" s="478"/>
      <c r="T203" s="448"/>
      <c r="U203" s="60"/>
      <c r="V203" s="440">
        <f>$AB$15-((N203*24))</f>
        <v>744</v>
      </c>
      <c r="W203" s="441">
        <v>515</v>
      </c>
      <c r="X203" s="100">
        <v>45.94</v>
      </c>
      <c r="Y203" s="442">
        <f>W203*X203</f>
        <v>23659.1</v>
      </c>
      <c r="Z203" s="440">
        <f>(Y203*(V203-L203*24))/V203</f>
        <v>23659.1</v>
      </c>
      <c r="AA203" s="443">
        <f>(Z203/Y203)*100</f>
        <v>100</v>
      </c>
      <c r="AB203" s="59"/>
    </row>
    <row r="204" spans="1:44" s="59" customFormat="1" ht="30" customHeight="1">
      <c r="A204" s="983">
        <v>61</v>
      </c>
      <c r="B204" s="981" t="s">
        <v>190</v>
      </c>
      <c r="C204" s="979" t="s">
        <v>191</v>
      </c>
      <c r="D204" s="967">
        <v>23.462</v>
      </c>
      <c r="E204" s="993" t="s">
        <v>53</v>
      </c>
      <c r="F204" s="71" t="s">
        <v>54</v>
      </c>
      <c r="G204" s="674"/>
      <c r="H204" s="434"/>
      <c r="I204" s="71" t="s">
        <v>54</v>
      </c>
      <c r="J204" s="71" t="s">
        <v>54</v>
      </c>
      <c r="K204" s="71" t="s">
        <v>54</v>
      </c>
      <c r="L204" s="84">
        <f>IF(RIGHT(S204)="T",(+H204-G204),0)</f>
        <v>0</v>
      </c>
      <c r="M204" s="84">
        <f>IF(RIGHT(S204)="U",(+H204-G204),0)</f>
        <v>0</v>
      </c>
      <c r="N204" s="84">
        <f>IF(RIGHT(S204)="C",(+H204-G204),0)</f>
        <v>0</v>
      </c>
      <c r="O204" s="84">
        <f>IF(RIGHT(S204)="D",(+H204-G204),0)</f>
        <v>0</v>
      </c>
      <c r="P204" s="71" t="s">
        <v>54</v>
      </c>
      <c r="Q204" s="71" t="s">
        <v>54</v>
      </c>
      <c r="R204" s="71" t="s">
        <v>54</v>
      </c>
      <c r="S204" s="428"/>
      <c r="T204" s="774"/>
      <c r="U204" s="73"/>
      <c r="V204" s="85"/>
      <c r="W204" s="86"/>
      <c r="X204" s="86"/>
      <c r="Y204" s="86"/>
      <c r="Z204" s="86"/>
      <c r="AA204" s="87"/>
    </row>
    <row r="205" spans="1:44" s="59" customFormat="1" ht="30" customHeight="1">
      <c r="A205" s="987"/>
      <c r="B205" s="986"/>
      <c r="C205" s="985"/>
      <c r="D205" s="968"/>
      <c r="E205" s="994"/>
      <c r="F205" s="88"/>
      <c r="G205" s="434"/>
      <c r="H205" s="434"/>
      <c r="I205" s="88"/>
      <c r="J205" s="88"/>
      <c r="K205" s="88"/>
      <c r="L205" s="78">
        <f t="shared" ref="L205" si="208">IF(RIGHT(S205)="T",(+H205-G205),0)</f>
        <v>0</v>
      </c>
      <c r="M205" s="78">
        <f t="shared" ref="M205" si="209">IF(RIGHT(S205)="U",(+H205-G205),0)</f>
        <v>0</v>
      </c>
      <c r="N205" s="78">
        <f t="shared" ref="N205" si="210">IF(RIGHT(S205)="C",(+H205-G205),0)</f>
        <v>0</v>
      </c>
      <c r="O205" s="78">
        <f t="shared" ref="O205" si="211">IF(RIGHT(S205)="D",(+H205-G205),0)</f>
        <v>0</v>
      </c>
      <c r="P205" s="88"/>
      <c r="Q205" s="88"/>
      <c r="R205" s="88"/>
      <c r="S205" s="428"/>
      <c r="T205" s="774"/>
      <c r="U205" s="89"/>
      <c r="V205" s="80"/>
      <c r="W205" s="81"/>
      <c r="X205" s="81"/>
      <c r="Y205" s="81"/>
      <c r="Z205" s="81"/>
      <c r="AA205" s="82"/>
    </row>
    <row r="206" spans="1:44" s="69" customFormat="1" ht="30" customHeight="1" thickBot="1">
      <c r="A206" s="436"/>
      <c r="B206" s="60"/>
      <c r="C206" s="437" t="s">
        <v>58</v>
      </c>
      <c r="D206" s="60"/>
      <c r="E206" s="61"/>
      <c r="F206" s="62" t="s">
        <v>54</v>
      </c>
      <c r="G206" s="438"/>
      <c r="H206" s="438"/>
      <c r="I206" s="62" t="s">
        <v>54</v>
      </c>
      <c r="J206" s="62" t="s">
        <v>54</v>
      </c>
      <c r="K206" s="62" t="s">
        <v>54</v>
      </c>
      <c r="L206" s="63">
        <f>SUM(L204:L205)</f>
        <v>0</v>
      </c>
      <c r="M206" s="63">
        <f>SUM(M204:M205)</f>
        <v>0</v>
      </c>
      <c r="N206" s="63">
        <f>SUM(N204:N205)</f>
        <v>0</v>
      </c>
      <c r="O206" s="63">
        <f>SUM(O204:O205)</f>
        <v>0</v>
      </c>
      <c r="P206" s="62" t="s">
        <v>54</v>
      </c>
      <c r="Q206" s="62" t="s">
        <v>54</v>
      </c>
      <c r="R206" s="62" t="s">
        <v>54</v>
      </c>
      <c r="S206" s="478"/>
      <c r="T206" s="448"/>
      <c r="U206" s="60"/>
      <c r="V206" s="440">
        <f>$AB$15-((N206*24))</f>
        <v>744</v>
      </c>
      <c r="W206" s="441">
        <v>687</v>
      </c>
      <c r="X206" s="100">
        <v>23.462</v>
      </c>
      <c r="Y206" s="442">
        <f>W206*X206</f>
        <v>16118.394</v>
      </c>
      <c r="Z206" s="440">
        <f>(Y206*(V206-L206*24))/V206</f>
        <v>16118.394</v>
      </c>
      <c r="AA206" s="443">
        <f>(Z206/Y206)*100</f>
        <v>100</v>
      </c>
      <c r="AB206" s="59"/>
    </row>
    <row r="207" spans="1:44" s="172" customFormat="1" ht="30" customHeight="1">
      <c r="A207" s="90">
        <v>62</v>
      </c>
      <c r="B207" s="91" t="s">
        <v>192</v>
      </c>
      <c r="C207" s="92" t="s">
        <v>193</v>
      </c>
      <c r="D207" s="611">
        <v>23.462</v>
      </c>
      <c r="E207" s="70" t="s">
        <v>53</v>
      </c>
      <c r="F207" s="71" t="s">
        <v>54</v>
      </c>
      <c r="G207" s="178"/>
      <c r="H207" s="178"/>
      <c r="I207" s="92"/>
      <c r="J207" s="92"/>
      <c r="K207" s="92"/>
      <c r="L207" s="72">
        <f>IF(RIGHT(S207)="T",(+H207-G207),0)</f>
        <v>0</v>
      </c>
      <c r="M207" s="72">
        <f>IF(RIGHT(S207)="U",(+H207-G207),0)</f>
        <v>0</v>
      </c>
      <c r="N207" s="72">
        <f>IF(RIGHT(S207)="C",(+H207-G207),0)</f>
        <v>0</v>
      </c>
      <c r="O207" s="72">
        <f>IF(RIGHT(S207)="D",(+H207-G207),0)</f>
        <v>0</v>
      </c>
      <c r="P207" s="94"/>
      <c r="Q207" s="94"/>
      <c r="R207" s="94"/>
      <c r="S207" s="179"/>
      <c r="T207" s="410"/>
      <c r="U207" s="94"/>
      <c r="V207" s="96"/>
      <c r="W207" s="97"/>
      <c r="X207" s="97"/>
      <c r="Y207" s="97"/>
      <c r="Z207" s="97"/>
      <c r="AA207" s="98"/>
      <c r="AB207" s="185"/>
      <c r="AC207" s="675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1"/>
    </row>
    <row r="208" spans="1:44" s="130" customFormat="1" ht="30" customHeight="1" thickBot="1">
      <c r="A208" s="436"/>
      <c r="B208" s="60"/>
      <c r="C208" s="437" t="s">
        <v>58</v>
      </c>
      <c r="D208" s="60"/>
      <c r="E208" s="61"/>
      <c r="F208" s="62" t="s">
        <v>54</v>
      </c>
      <c r="G208" s="438"/>
      <c r="H208" s="438"/>
      <c r="I208" s="62" t="s">
        <v>54</v>
      </c>
      <c r="J208" s="62" t="s">
        <v>54</v>
      </c>
      <c r="K208" s="62" t="s">
        <v>54</v>
      </c>
      <c r="L208" s="63">
        <f>SUM(L207:L207)</f>
        <v>0</v>
      </c>
      <c r="M208" s="63">
        <f>SUM(M207:M207)</f>
        <v>0</v>
      </c>
      <c r="N208" s="63">
        <f>SUM(N207:N207)</f>
        <v>0</v>
      </c>
      <c r="O208" s="63">
        <f>SUM(O207:O207)</f>
        <v>0</v>
      </c>
      <c r="P208" s="62" t="s">
        <v>54</v>
      </c>
      <c r="Q208" s="62" t="s">
        <v>54</v>
      </c>
      <c r="R208" s="62" t="s">
        <v>54</v>
      </c>
      <c r="S208" s="478"/>
      <c r="T208" s="448"/>
      <c r="U208" s="60"/>
      <c r="V208" s="440">
        <f>$AB$15-((N208*24))</f>
        <v>744</v>
      </c>
      <c r="W208" s="441">
        <v>687</v>
      </c>
      <c r="X208" s="100">
        <v>23.462</v>
      </c>
      <c r="Y208" s="442">
        <f>W208*X208</f>
        <v>16118.394</v>
      </c>
      <c r="Z208" s="440">
        <f>(Y208*(V208-L208*24))/V208</f>
        <v>16118.394</v>
      </c>
      <c r="AA208" s="443">
        <f>(Z208/Y208)*100</f>
        <v>100</v>
      </c>
      <c r="AB208" s="127"/>
    </row>
    <row r="209" spans="1:44" s="51" customFormat="1" ht="30" customHeight="1">
      <c r="A209" s="90">
        <v>63</v>
      </c>
      <c r="B209" s="91" t="s">
        <v>194</v>
      </c>
      <c r="C209" s="92" t="s">
        <v>195</v>
      </c>
      <c r="D209" s="611">
        <v>6.1059999999999999</v>
      </c>
      <c r="E209" s="70" t="s">
        <v>53</v>
      </c>
      <c r="F209" s="71" t="s">
        <v>54</v>
      </c>
      <c r="G209" s="674">
        <v>42186</v>
      </c>
      <c r="H209" s="674">
        <v>42217</v>
      </c>
      <c r="I209" s="83"/>
      <c r="J209" s="83"/>
      <c r="K209" s="83"/>
      <c r="L209" s="72">
        <f>IF(RIGHT(S209)="T",(+H209-G209),0)</f>
        <v>0</v>
      </c>
      <c r="M209" s="72">
        <f>IF(RIGHT(S209)="U",(+H209-G209),0)</f>
        <v>0</v>
      </c>
      <c r="N209" s="72">
        <f>IF(RIGHT(S209)="C",(+H209-G209),0)</f>
        <v>0</v>
      </c>
      <c r="O209" s="72">
        <f>IF(RIGHT(S209)="D",(+H209-G209),0)</f>
        <v>31</v>
      </c>
      <c r="P209" s="94"/>
      <c r="Q209" s="94"/>
      <c r="R209" s="94"/>
      <c r="S209" s="428" t="s">
        <v>73</v>
      </c>
      <c r="T209" s="774" t="s">
        <v>820</v>
      </c>
      <c r="U209" s="94"/>
      <c r="V209" s="96"/>
      <c r="W209" s="97"/>
      <c r="X209" s="97"/>
      <c r="Y209" s="97"/>
      <c r="Z209" s="97"/>
      <c r="AA209" s="98"/>
      <c r="AB209" s="185"/>
      <c r="AC209" s="186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</row>
    <row r="210" spans="1:44" s="130" customFormat="1" ht="30" customHeight="1" thickBot="1">
      <c r="A210" s="436"/>
      <c r="B210" s="60"/>
      <c r="C210" s="437" t="s">
        <v>58</v>
      </c>
      <c r="D210" s="60"/>
      <c r="E210" s="61"/>
      <c r="F210" s="62" t="s">
        <v>54</v>
      </c>
      <c r="G210" s="438"/>
      <c r="H210" s="438"/>
      <c r="I210" s="62" t="s">
        <v>54</v>
      </c>
      <c r="J210" s="62" t="s">
        <v>54</v>
      </c>
      <c r="K210" s="62" t="s">
        <v>54</v>
      </c>
      <c r="L210" s="63">
        <f>SUM(L209:L209)</f>
        <v>0</v>
      </c>
      <c r="M210" s="63">
        <f>SUM(M209:M209)</f>
        <v>0</v>
      </c>
      <c r="N210" s="63">
        <f>SUM(N209:N209)</f>
        <v>0</v>
      </c>
      <c r="O210" s="63">
        <f>SUM(O209:O209)</f>
        <v>31</v>
      </c>
      <c r="P210" s="62" t="s">
        <v>54</v>
      </c>
      <c r="Q210" s="62" t="s">
        <v>54</v>
      </c>
      <c r="R210" s="62" t="s">
        <v>54</v>
      </c>
      <c r="S210" s="478"/>
      <c r="T210" s="448"/>
      <c r="U210" s="60"/>
      <c r="V210" s="440">
        <f>$AB$15-((N210*24))</f>
        <v>744</v>
      </c>
      <c r="W210" s="441">
        <v>687</v>
      </c>
      <c r="X210" s="100">
        <v>6.1059999999999999</v>
      </c>
      <c r="Y210" s="442">
        <f>W210*X210</f>
        <v>4194.8220000000001</v>
      </c>
      <c r="Z210" s="440">
        <f>(Y210*(V210-L210*24))/V210</f>
        <v>4194.8220000000001</v>
      </c>
      <c r="AA210" s="443">
        <f>(Z210/Y210)*100</f>
        <v>100</v>
      </c>
      <c r="AB210" s="127"/>
    </row>
    <row r="211" spans="1:44" s="51" customFormat="1" ht="30" customHeight="1">
      <c r="A211" s="1003">
        <v>64</v>
      </c>
      <c r="B211" s="973" t="s">
        <v>196</v>
      </c>
      <c r="C211" s="999" t="s">
        <v>197</v>
      </c>
      <c r="D211" s="967">
        <v>6.1059999999999999</v>
      </c>
      <c r="E211" s="993" t="s">
        <v>53</v>
      </c>
      <c r="F211" s="71" t="s">
        <v>54</v>
      </c>
      <c r="G211" s="434">
        <v>42192.792361111111</v>
      </c>
      <c r="H211" s="434">
        <v>42192.815972222219</v>
      </c>
      <c r="I211" s="83"/>
      <c r="J211" s="83"/>
      <c r="K211" s="83"/>
      <c r="L211" s="72">
        <f>IF(RIGHT(S211)="T",(+H211-G211),0)</f>
        <v>0</v>
      </c>
      <c r="M211" s="72">
        <f>IF(RIGHT(S211)="U",(+H211-G211),0)</f>
        <v>2.361111110803904E-2</v>
      </c>
      <c r="N211" s="72">
        <f>IF(RIGHT(S211)="C",(+H211-G211),0)</f>
        <v>0</v>
      </c>
      <c r="O211" s="72">
        <f>IF(RIGHT(S211)="D",(+H211-G211),0)</f>
        <v>0</v>
      </c>
      <c r="P211" s="94"/>
      <c r="Q211" s="94"/>
      <c r="R211" s="94"/>
      <c r="S211" s="428" t="s">
        <v>78</v>
      </c>
      <c r="T211" s="774" t="s">
        <v>879</v>
      </c>
      <c r="U211" s="94"/>
      <c r="V211" s="114"/>
      <c r="W211" s="115"/>
      <c r="X211" s="115"/>
      <c r="Y211" s="115"/>
      <c r="Z211" s="115"/>
      <c r="AA211" s="116"/>
      <c r="AB211" s="185"/>
      <c r="AC211" s="186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</row>
    <row r="212" spans="1:44" s="51" customFormat="1" ht="30" customHeight="1">
      <c r="A212" s="1004"/>
      <c r="B212" s="974"/>
      <c r="C212" s="1000"/>
      <c r="D212" s="968"/>
      <c r="E212" s="994"/>
      <c r="F212" s="88"/>
      <c r="G212" s="434">
        <v>42198.79583333333</v>
      </c>
      <c r="H212" s="434">
        <v>42198.803472222222</v>
      </c>
      <c r="I212" s="40"/>
      <c r="J212" s="40"/>
      <c r="K212" s="40"/>
      <c r="L212" s="78">
        <f t="shared" ref="L212:L213" si="212">IF(RIGHT(S212)="T",(+H212-G212),0)</f>
        <v>0</v>
      </c>
      <c r="M212" s="78">
        <f t="shared" ref="M212:M213" si="213">IF(RIGHT(S212)="U",(+H212-G212),0)</f>
        <v>7.6388888919609599E-3</v>
      </c>
      <c r="N212" s="78">
        <f t="shared" ref="N212:N213" si="214">IF(RIGHT(S212)="C",(+H212-G212),0)</f>
        <v>0</v>
      </c>
      <c r="O212" s="78">
        <f t="shared" ref="O212:O213" si="215">IF(RIGHT(S212)="D",(+H212-G212),0)</f>
        <v>0</v>
      </c>
      <c r="P212" s="42"/>
      <c r="Q212" s="42"/>
      <c r="R212" s="42"/>
      <c r="S212" s="428" t="s">
        <v>78</v>
      </c>
      <c r="T212" s="774" t="s">
        <v>880</v>
      </c>
      <c r="U212" s="42"/>
      <c r="V212" s="131"/>
      <c r="W212" s="117"/>
      <c r="X212" s="117"/>
      <c r="Y212" s="117"/>
      <c r="Z212" s="117"/>
      <c r="AA212" s="132"/>
      <c r="AB212" s="185"/>
      <c r="AC212" s="186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</row>
    <row r="213" spans="1:44" s="51" customFormat="1" ht="30" customHeight="1">
      <c r="A213" s="1004"/>
      <c r="B213" s="974"/>
      <c r="C213" s="1000"/>
      <c r="D213" s="968"/>
      <c r="E213" s="994"/>
      <c r="F213" s="88"/>
      <c r="G213" s="434">
        <v>42206.646527777775</v>
      </c>
      <c r="H213" s="434">
        <v>42206.878472222219</v>
      </c>
      <c r="I213" s="40"/>
      <c r="J213" s="40"/>
      <c r="K213" s="40"/>
      <c r="L213" s="78">
        <f t="shared" si="212"/>
        <v>0</v>
      </c>
      <c r="M213" s="78">
        <f t="shared" si="213"/>
        <v>0.23194444444379769</v>
      </c>
      <c r="N213" s="78">
        <f t="shared" si="214"/>
        <v>0</v>
      </c>
      <c r="O213" s="78">
        <f t="shared" si="215"/>
        <v>0</v>
      </c>
      <c r="P213" s="42"/>
      <c r="Q213" s="42"/>
      <c r="R213" s="42"/>
      <c r="S213" s="428" t="s">
        <v>78</v>
      </c>
      <c r="T213" s="774" t="s">
        <v>881</v>
      </c>
      <c r="U213" s="42"/>
      <c r="V213" s="131"/>
      <c r="W213" s="117"/>
      <c r="X213" s="117"/>
      <c r="Y213" s="117"/>
      <c r="Z213" s="117"/>
      <c r="AA213" s="132"/>
      <c r="AB213" s="185"/>
      <c r="AC213" s="186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</row>
    <row r="214" spans="1:44" s="130" customFormat="1" ht="30" customHeight="1" thickBot="1">
      <c r="A214" s="436"/>
      <c r="B214" s="60"/>
      <c r="C214" s="437" t="s">
        <v>58</v>
      </c>
      <c r="D214" s="60"/>
      <c r="E214" s="61"/>
      <c r="F214" s="62" t="s">
        <v>54</v>
      </c>
      <c r="G214" s="438"/>
      <c r="H214" s="438"/>
      <c r="I214" s="62" t="s">
        <v>54</v>
      </c>
      <c r="J214" s="62" t="s">
        <v>54</v>
      </c>
      <c r="K214" s="62" t="s">
        <v>54</v>
      </c>
      <c r="L214" s="63">
        <f>SUM(L211:L213)</f>
        <v>0</v>
      </c>
      <c r="M214" s="63">
        <f>SUM(M211:M213)</f>
        <v>0.26319444444379769</v>
      </c>
      <c r="N214" s="63">
        <f>SUM(N211:N213)</f>
        <v>0</v>
      </c>
      <c r="O214" s="63">
        <f>SUM(O211:O213)</f>
        <v>0</v>
      </c>
      <c r="P214" s="62" t="s">
        <v>54</v>
      </c>
      <c r="Q214" s="62" t="s">
        <v>54</v>
      </c>
      <c r="R214" s="62" t="s">
        <v>54</v>
      </c>
      <c r="S214" s="478"/>
      <c r="T214" s="448"/>
      <c r="U214" s="60"/>
      <c r="V214" s="440">
        <f>$AB$15-((N214*24))</f>
        <v>744</v>
      </c>
      <c r="W214" s="441">
        <v>687</v>
      </c>
      <c r="X214" s="100">
        <v>6.1059999999999999</v>
      </c>
      <c r="Y214" s="442">
        <f>W214*X214</f>
        <v>4194.8220000000001</v>
      </c>
      <c r="Z214" s="440">
        <f>(Y214*(V214-L214*24))/V214</f>
        <v>4194.8220000000001</v>
      </c>
      <c r="AA214" s="443">
        <f>(Z214/Y214)*100</f>
        <v>100</v>
      </c>
      <c r="AB214" s="127"/>
    </row>
    <row r="215" spans="1:44" s="59" customFormat="1" ht="30" customHeight="1">
      <c r="A215" s="604">
        <v>65</v>
      </c>
      <c r="B215" s="583" t="s">
        <v>198</v>
      </c>
      <c r="C215" s="582" t="s">
        <v>199</v>
      </c>
      <c r="D215" s="574">
        <v>6.782</v>
      </c>
      <c r="E215" s="70" t="s">
        <v>53</v>
      </c>
      <c r="F215" s="71" t="s">
        <v>54</v>
      </c>
      <c r="G215" s="93"/>
      <c r="H215" s="93"/>
      <c r="I215" s="71" t="s">
        <v>54</v>
      </c>
      <c r="J215" s="71" t="s">
        <v>54</v>
      </c>
      <c r="K215" s="71" t="s">
        <v>54</v>
      </c>
      <c r="L215" s="72">
        <f>IF(RIGHT(S215)="T",(+H215-G215),0)</f>
        <v>0</v>
      </c>
      <c r="M215" s="72">
        <f>IF(RIGHT(S215)="U",(+H215-G215),0)</f>
        <v>0</v>
      </c>
      <c r="N215" s="72">
        <f>IF(RIGHT(S215)="C",(+H215-G215),0)</f>
        <v>0</v>
      </c>
      <c r="O215" s="72">
        <f>IF(RIGHT(S215)="D",(+H215-G215),0)</f>
        <v>0</v>
      </c>
      <c r="P215" s="71" t="s">
        <v>54</v>
      </c>
      <c r="Q215" s="71" t="s">
        <v>54</v>
      </c>
      <c r="R215" s="71" t="s">
        <v>54</v>
      </c>
      <c r="S215" s="95"/>
      <c r="T215" s="404"/>
      <c r="U215" s="73"/>
      <c r="V215" s="74"/>
      <c r="W215" s="75"/>
      <c r="X215" s="75"/>
      <c r="Y215" s="75"/>
      <c r="Z215" s="75"/>
      <c r="AA215" s="76"/>
    </row>
    <row r="216" spans="1:44" s="69" customFormat="1" ht="30" customHeight="1" thickBot="1">
      <c r="A216" s="436"/>
      <c r="B216" s="60"/>
      <c r="C216" s="437" t="s">
        <v>58</v>
      </c>
      <c r="D216" s="60"/>
      <c r="E216" s="61"/>
      <c r="F216" s="62" t="s">
        <v>54</v>
      </c>
      <c r="G216" s="438"/>
      <c r="H216" s="438"/>
      <c r="I216" s="62" t="s">
        <v>54</v>
      </c>
      <c r="J216" s="62" t="s">
        <v>54</v>
      </c>
      <c r="K216" s="62" t="s">
        <v>54</v>
      </c>
      <c r="L216" s="63">
        <f>SUM(L215:L215)</f>
        <v>0</v>
      </c>
      <c r="M216" s="63">
        <f>SUM(M215:M215)</f>
        <v>0</v>
      </c>
      <c r="N216" s="63">
        <f>SUM(N215:N215)</f>
        <v>0</v>
      </c>
      <c r="O216" s="63">
        <f>SUM(O215:O215)</f>
        <v>0</v>
      </c>
      <c r="P216" s="62" t="s">
        <v>54</v>
      </c>
      <c r="Q216" s="62" t="s">
        <v>54</v>
      </c>
      <c r="R216" s="62" t="s">
        <v>54</v>
      </c>
      <c r="S216" s="478"/>
      <c r="T216" s="448"/>
      <c r="U216" s="60"/>
      <c r="V216" s="440">
        <f>$AB$15-((N216*24))</f>
        <v>744</v>
      </c>
      <c r="W216" s="441">
        <v>687</v>
      </c>
      <c r="X216" s="100">
        <v>6.782</v>
      </c>
      <c r="Y216" s="442">
        <f>W216*X216</f>
        <v>4659.2340000000004</v>
      </c>
      <c r="Z216" s="440">
        <f>(Y216*(V216-L216*24))/V216</f>
        <v>4659.2340000000004</v>
      </c>
      <c r="AA216" s="443">
        <f>(Z216/Y216)*100</f>
        <v>100</v>
      </c>
      <c r="AB216" s="185"/>
    </row>
    <row r="217" spans="1:44" s="51" customFormat="1" ht="30" customHeight="1">
      <c r="A217" s="580">
        <v>66</v>
      </c>
      <c r="B217" s="578" t="s">
        <v>200</v>
      </c>
      <c r="C217" s="576" t="s">
        <v>201</v>
      </c>
      <c r="D217" s="574">
        <v>6.782</v>
      </c>
      <c r="E217" s="585" t="s">
        <v>53</v>
      </c>
      <c r="F217" s="71" t="s">
        <v>54</v>
      </c>
      <c r="G217" s="93"/>
      <c r="H217" s="93"/>
      <c r="I217" s="83"/>
      <c r="J217" s="83"/>
      <c r="K217" s="83"/>
      <c r="L217" s="72">
        <f t="shared" ref="L217" si="216">IF(RIGHT(S217)="T",(+H217-G217),0)</f>
        <v>0</v>
      </c>
      <c r="M217" s="72">
        <f t="shared" ref="M217" si="217">IF(RIGHT(S217)="U",(+H217-G217),0)</f>
        <v>0</v>
      </c>
      <c r="N217" s="72">
        <f t="shared" ref="N217" si="218">IF(RIGHT(S217)="C",(+H217-G217),0)</f>
        <v>0</v>
      </c>
      <c r="O217" s="72">
        <f t="shared" ref="O217" si="219">IF(RIGHT(S217)="D",(+H217-G217),0)</f>
        <v>0</v>
      </c>
      <c r="P217" s="94"/>
      <c r="Q217" s="94"/>
      <c r="R217" s="94"/>
      <c r="S217" s="95"/>
      <c r="T217" s="404"/>
      <c r="U217" s="94"/>
      <c r="V217" s="114"/>
      <c r="W217" s="115"/>
      <c r="X217" s="115"/>
      <c r="Y217" s="115"/>
      <c r="Z217" s="115"/>
      <c r="AA217" s="116"/>
      <c r="AB217" s="185"/>
      <c r="AC217" s="186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</row>
    <row r="218" spans="1:44" s="69" customFormat="1" ht="30" customHeight="1" thickBot="1">
      <c r="A218" s="436"/>
      <c r="B218" s="60"/>
      <c r="C218" s="437" t="s">
        <v>58</v>
      </c>
      <c r="D218" s="60"/>
      <c r="E218" s="140"/>
      <c r="F218" s="62" t="s">
        <v>54</v>
      </c>
      <c r="G218" s="438"/>
      <c r="H218" s="438"/>
      <c r="I218" s="62" t="s">
        <v>54</v>
      </c>
      <c r="J218" s="62" t="s">
        <v>54</v>
      </c>
      <c r="K218" s="62" t="s">
        <v>54</v>
      </c>
      <c r="L218" s="63">
        <f>SUM(L216:L217)</f>
        <v>0</v>
      </c>
      <c r="M218" s="63">
        <f>SUM(M216:M217)</f>
        <v>0</v>
      </c>
      <c r="N218" s="63">
        <f>SUM(N216:N217)</f>
        <v>0</v>
      </c>
      <c r="O218" s="63">
        <f>SUM(O217:O217)</f>
        <v>0</v>
      </c>
      <c r="P218" s="62" t="s">
        <v>54</v>
      </c>
      <c r="Q218" s="62" t="s">
        <v>54</v>
      </c>
      <c r="R218" s="62" t="s">
        <v>54</v>
      </c>
      <c r="S218" s="478"/>
      <c r="T218" s="448"/>
      <c r="U218" s="60"/>
      <c r="V218" s="440">
        <f>$AB$15-((N218*24))</f>
        <v>744</v>
      </c>
      <c r="W218" s="441">
        <v>687</v>
      </c>
      <c r="X218" s="100">
        <v>6.782</v>
      </c>
      <c r="Y218" s="442">
        <f>W218*X218</f>
        <v>4659.2340000000004</v>
      </c>
      <c r="Z218" s="440">
        <f>(Y218*(V218-L218*24))/V218</f>
        <v>4659.2340000000004</v>
      </c>
      <c r="AA218" s="443">
        <f>(Z218/Y218)*100</f>
        <v>100</v>
      </c>
      <c r="AB218" s="185"/>
    </row>
    <row r="219" spans="1:44" s="59" customFormat="1" ht="30" customHeight="1">
      <c r="A219" s="604">
        <v>67</v>
      </c>
      <c r="B219" s="609" t="s">
        <v>202</v>
      </c>
      <c r="C219" s="610" t="s">
        <v>203</v>
      </c>
      <c r="D219" s="611">
        <v>201.2</v>
      </c>
      <c r="E219" s="589" t="s">
        <v>53</v>
      </c>
      <c r="F219" s="71" t="s">
        <v>54</v>
      </c>
      <c r="G219" s="163"/>
      <c r="H219" s="163"/>
      <c r="I219" s="71" t="s">
        <v>54</v>
      </c>
      <c r="J219" s="71" t="s">
        <v>54</v>
      </c>
      <c r="K219" s="71" t="s">
        <v>54</v>
      </c>
      <c r="L219" s="72">
        <f>IF(RIGHT(S219)="T",(+H219-G219),0)</f>
        <v>0</v>
      </c>
      <c r="M219" s="72">
        <f>IF(RIGHT(S219)="U",(+H219-G219),0)</f>
        <v>0</v>
      </c>
      <c r="N219" s="72">
        <f>IF(RIGHT(S219)="C",(+H219-G219),0)</f>
        <v>0</v>
      </c>
      <c r="O219" s="72">
        <f>IF(RIGHT(S219)="D",(+H219-G219),0)</f>
        <v>0</v>
      </c>
      <c r="P219" s="71" t="s">
        <v>54</v>
      </c>
      <c r="Q219" s="71" t="s">
        <v>54</v>
      </c>
      <c r="R219" s="71" t="s">
        <v>54</v>
      </c>
      <c r="S219" s="164"/>
      <c r="T219" s="408"/>
      <c r="U219" s="73"/>
      <c r="V219" s="85"/>
      <c r="W219" s="86"/>
      <c r="X219" s="86"/>
      <c r="Y219" s="86"/>
      <c r="Z219" s="86"/>
      <c r="AA219" s="87"/>
    </row>
    <row r="220" spans="1:44" s="69" customFormat="1" ht="30" customHeight="1" thickBot="1">
      <c r="A220" s="436"/>
      <c r="B220" s="60"/>
      <c r="C220" s="437" t="s">
        <v>58</v>
      </c>
      <c r="D220" s="60"/>
      <c r="E220" s="140"/>
      <c r="F220" s="62" t="s">
        <v>54</v>
      </c>
      <c r="G220" s="438"/>
      <c r="H220" s="438"/>
      <c r="I220" s="62" t="s">
        <v>54</v>
      </c>
      <c r="J220" s="62" t="s">
        <v>54</v>
      </c>
      <c r="K220" s="62" t="s">
        <v>54</v>
      </c>
      <c r="L220" s="63">
        <f>SUM(L219:L219)</f>
        <v>0</v>
      </c>
      <c r="M220" s="63">
        <f>SUM(M219:M219)</f>
        <v>0</v>
      </c>
      <c r="N220" s="63">
        <f>SUM(N219:N219)</f>
        <v>0</v>
      </c>
      <c r="O220" s="63">
        <f>SUM(O219:O219)</f>
        <v>0</v>
      </c>
      <c r="P220" s="62" t="s">
        <v>54</v>
      </c>
      <c r="Q220" s="62" t="s">
        <v>54</v>
      </c>
      <c r="R220" s="62" t="s">
        <v>54</v>
      </c>
      <c r="S220" s="478"/>
      <c r="T220" s="448"/>
      <c r="U220" s="60"/>
      <c r="V220" s="440">
        <f>$AB$15-((N220*24))</f>
        <v>744</v>
      </c>
      <c r="W220" s="441">
        <v>225</v>
      </c>
      <c r="X220" s="100">
        <v>201.2</v>
      </c>
      <c r="Y220" s="442">
        <f>W220*X220</f>
        <v>45270</v>
      </c>
      <c r="Z220" s="440">
        <f>(Y220*(V220-L220*24))/V220</f>
        <v>45270</v>
      </c>
      <c r="AA220" s="443">
        <f>(Z220/Y220)*100</f>
        <v>100</v>
      </c>
      <c r="AB220" s="59"/>
    </row>
    <row r="221" spans="1:44" s="59" customFormat="1" ht="25.5">
      <c r="A221" s="1026">
        <v>68</v>
      </c>
      <c r="B221" s="981" t="s">
        <v>204</v>
      </c>
      <c r="C221" s="979" t="s">
        <v>205</v>
      </c>
      <c r="D221" s="1008">
        <v>187.965</v>
      </c>
      <c r="E221" s="971" t="s">
        <v>53</v>
      </c>
      <c r="F221" s="71" t="s">
        <v>54</v>
      </c>
      <c r="G221" s="434">
        <v>42196.466666666667</v>
      </c>
      <c r="H221" s="434">
        <v>42196.589583333334</v>
      </c>
      <c r="I221" s="71" t="s">
        <v>54</v>
      </c>
      <c r="J221" s="71" t="s">
        <v>54</v>
      </c>
      <c r="K221" s="71" t="s">
        <v>54</v>
      </c>
      <c r="L221" s="72">
        <f>IF(RIGHT(S221)="T",(+H221-G221),0)</f>
        <v>0</v>
      </c>
      <c r="M221" s="72">
        <f>IF(RIGHT(S221)="U",(+H221-G221),0)</f>
        <v>0</v>
      </c>
      <c r="N221" s="72">
        <f>IF(RIGHT(S221)="C",(+H221-G221),0)</f>
        <v>0</v>
      </c>
      <c r="O221" s="72">
        <f>IF(RIGHT(S221)="D",(+H221-G221),0)</f>
        <v>0.12291666666715173</v>
      </c>
      <c r="P221" s="71" t="s">
        <v>54</v>
      </c>
      <c r="Q221" s="71" t="s">
        <v>54</v>
      </c>
      <c r="R221" s="71" t="s">
        <v>54</v>
      </c>
      <c r="S221" s="428" t="s">
        <v>73</v>
      </c>
      <c r="T221" s="774" t="s">
        <v>882</v>
      </c>
      <c r="U221" s="73"/>
      <c r="V221" s="74"/>
      <c r="W221" s="75"/>
      <c r="X221" s="75"/>
      <c r="Y221" s="75"/>
      <c r="Z221" s="75"/>
      <c r="AA221" s="76"/>
    </row>
    <row r="222" spans="1:44" s="59" customFormat="1" ht="25.5">
      <c r="A222" s="984"/>
      <c r="B222" s="986"/>
      <c r="C222" s="985"/>
      <c r="D222" s="1009"/>
      <c r="E222" s="971"/>
      <c r="F222" s="52"/>
      <c r="G222" s="434">
        <v>42207.62777777778</v>
      </c>
      <c r="H222" s="434">
        <v>42207.671527777777</v>
      </c>
      <c r="I222" s="52"/>
      <c r="J222" s="52"/>
      <c r="K222" s="52"/>
      <c r="L222" s="78">
        <f t="shared" ref="L222:L224" si="220">IF(RIGHT(S222)="T",(+H222-G222),0)</f>
        <v>4.3749999997089617E-2</v>
      </c>
      <c r="M222" s="78">
        <f t="shared" ref="M222:M224" si="221">IF(RIGHT(S222)="U",(+H222-G222),0)</f>
        <v>0</v>
      </c>
      <c r="N222" s="78">
        <f t="shared" ref="N222:N224" si="222">IF(RIGHT(S222)="C",(+H222-G222),0)</f>
        <v>0</v>
      </c>
      <c r="O222" s="78">
        <f t="shared" ref="O222:O224" si="223">IF(RIGHT(S222)="D",(+H222-G222),0)</f>
        <v>0</v>
      </c>
      <c r="P222" s="52"/>
      <c r="Q222" s="52"/>
      <c r="R222" s="52"/>
      <c r="S222" s="428" t="s">
        <v>129</v>
      </c>
      <c r="T222" s="774" t="s">
        <v>883</v>
      </c>
      <c r="U222" s="55"/>
      <c r="V222" s="80"/>
      <c r="W222" s="81"/>
      <c r="X222" s="81"/>
      <c r="Y222" s="81"/>
      <c r="Z222" s="81"/>
      <c r="AA222" s="82"/>
    </row>
    <row r="223" spans="1:44" s="59" customFormat="1" ht="25.5">
      <c r="A223" s="984"/>
      <c r="B223" s="986"/>
      <c r="C223" s="985"/>
      <c r="D223" s="1009"/>
      <c r="E223" s="971"/>
      <c r="F223" s="52"/>
      <c r="G223" s="434">
        <v>42208.179166666669</v>
      </c>
      <c r="H223" s="434">
        <v>42208.303472222222</v>
      </c>
      <c r="I223" s="52"/>
      <c r="J223" s="52"/>
      <c r="K223" s="52"/>
      <c r="L223" s="78">
        <f t="shared" si="220"/>
        <v>0</v>
      </c>
      <c r="M223" s="78">
        <f t="shared" si="221"/>
        <v>0</v>
      </c>
      <c r="N223" s="78">
        <f t="shared" si="222"/>
        <v>0</v>
      </c>
      <c r="O223" s="78">
        <f t="shared" si="223"/>
        <v>0.12430555555329192</v>
      </c>
      <c r="P223" s="52"/>
      <c r="Q223" s="52"/>
      <c r="R223" s="52"/>
      <c r="S223" s="428" t="s">
        <v>57</v>
      </c>
      <c r="T223" s="774" t="s">
        <v>884</v>
      </c>
      <c r="U223" s="55"/>
      <c r="V223" s="80"/>
      <c r="W223" s="81"/>
      <c r="X223" s="81"/>
      <c r="Y223" s="81"/>
      <c r="Z223" s="81"/>
      <c r="AA223" s="82"/>
    </row>
    <row r="224" spans="1:44" s="59" customFormat="1" ht="25.5">
      <c r="A224" s="984"/>
      <c r="B224" s="986"/>
      <c r="C224" s="985"/>
      <c r="D224" s="1009"/>
      <c r="E224" s="971"/>
      <c r="F224" s="52"/>
      <c r="G224" s="434">
        <v>42209.060416666667</v>
      </c>
      <c r="H224" s="434">
        <v>42209.277777777781</v>
      </c>
      <c r="I224" s="52"/>
      <c r="J224" s="52"/>
      <c r="K224" s="52"/>
      <c r="L224" s="78">
        <f t="shared" si="220"/>
        <v>0</v>
      </c>
      <c r="M224" s="78">
        <f t="shared" si="221"/>
        <v>0</v>
      </c>
      <c r="N224" s="78">
        <f t="shared" si="222"/>
        <v>0</v>
      </c>
      <c r="O224" s="78">
        <f t="shared" si="223"/>
        <v>0.21736111111385981</v>
      </c>
      <c r="P224" s="52"/>
      <c r="Q224" s="52"/>
      <c r="R224" s="52"/>
      <c r="S224" s="428" t="s">
        <v>57</v>
      </c>
      <c r="T224" s="774" t="s">
        <v>884</v>
      </c>
      <c r="U224" s="55"/>
      <c r="V224" s="80"/>
      <c r="W224" s="81"/>
      <c r="X224" s="81"/>
      <c r="Y224" s="81"/>
      <c r="Z224" s="81"/>
      <c r="AA224" s="82"/>
    </row>
    <row r="225" spans="1:44" s="59" customFormat="1" ht="30" customHeight="1">
      <c r="A225" s="1027"/>
      <c r="B225" s="1056"/>
      <c r="C225" s="1056"/>
      <c r="D225" s="1056"/>
      <c r="E225" s="971"/>
      <c r="F225" s="77"/>
      <c r="G225" s="434">
        <v>42210.090277777781</v>
      </c>
      <c r="H225" s="434">
        <v>42215.854166666664</v>
      </c>
      <c r="I225" s="77"/>
      <c r="J225" s="77"/>
      <c r="K225" s="77"/>
      <c r="L225" s="78">
        <f t="shared" ref="L225" si="224">IF(RIGHT(S225)="T",(+H225-G225),0)</f>
        <v>0</v>
      </c>
      <c r="M225" s="78">
        <f t="shared" ref="M225" si="225">IF(RIGHT(S225)="U",(+H225-G225),0)</f>
        <v>0</v>
      </c>
      <c r="N225" s="78">
        <f t="shared" ref="N225" si="226">IF(RIGHT(S225)="C",(+H225-G225),0)</f>
        <v>0</v>
      </c>
      <c r="O225" s="78">
        <f t="shared" ref="O225" si="227">IF(RIGHT(S225)="D",(+H225-G225),0)</f>
        <v>5.7638888888832298</v>
      </c>
      <c r="P225" s="77"/>
      <c r="Q225" s="77"/>
      <c r="R225" s="77"/>
      <c r="S225" s="428" t="s">
        <v>57</v>
      </c>
      <c r="T225" s="774" t="s">
        <v>885</v>
      </c>
      <c r="U225" s="79"/>
      <c r="V225" s="80"/>
      <c r="W225" s="81"/>
      <c r="X225" s="81"/>
      <c r="Y225" s="81"/>
      <c r="Z225" s="81"/>
      <c r="AA225" s="82"/>
    </row>
    <row r="226" spans="1:44" s="59" customFormat="1" ht="30" customHeight="1">
      <c r="A226" s="917"/>
      <c r="B226" s="898"/>
      <c r="C226" s="898"/>
      <c r="D226" s="898"/>
      <c r="E226" s="885"/>
      <c r="F226" s="296"/>
      <c r="G226" s="434">
        <v>42216.180555555555</v>
      </c>
      <c r="H226" s="434">
        <v>42216.184027777781</v>
      </c>
      <c r="I226" s="77"/>
      <c r="J226" s="77"/>
      <c r="K226" s="77"/>
      <c r="L226" s="78">
        <f t="shared" ref="L226:L227" si="228">IF(RIGHT(S226)="T",(+H226-G226),0)</f>
        <v>0</v>
      </c>
      <c r="M226" s="78">
        <f t="shared" ref="M226:M227" si="229">IF(RIGHT(S226)="U",(+H226-G226),0)</f>
        <v>0</v>
      </c>
      <c r="N226" s="78">
        <f t="shared" ref="N226:N227" si="230">IF(RIGHT(S226)="C",(+H226-G226),0)</f>
        <v>3.4722222262644209E-3</v>
      </c>
      <c r="O226" s="78">
        <f t="shared" ref="O226:O227" si="231">IF(RIGHT(S226)="D",(+H226-G226),0)</f>
        <v>0</v>
      </c>
      <c r="P226" s="77"/>
      <c r="Q226" s="77"/>
      <c r="R226" s="77"/>
      <c r="S226" s="428" t="s">
        <v>83</v>
      </c>
      <c r="T226" s="827" t="s">
        <v>886</v>
      </c>
      <c r="U226" s="79"/>
      <c r="V226" s="80"/>
      <c r="W226" s="81"/>
      <c r="X226" s="81"/>
      <c r="Y226" s="81"/>
      <c r="Z226" s="81"/>
      <c r="AA226" s="82"/>
    </row>
    <row r="227" spans="1:44" s="59" customFormat="1" ht="30" customHeight="1">
      <c r="A227" s="917"/>
      <c r="B227" s="898"/>
      <c r="C227" s="898"/>
      <c r="D227" s="898"/>
      <c r="E227" s="885"/>
      <c r="F227" s="296"/>
      <c r="G227" s="434">
        <v>42216.184027777781</v>
      </c>
      <c r="H227" s="434">
        <v>42216.250694444447</v>
      </c>
      <c r="I227" s="77"/>
      <c r="J227" s="77"/>
      <c r="K227" s="77"/>
      <c r="L227" s="78">
        <f t="shared" si="228"/>
        <v>0</v>
      </c>
      <c r="M227" s="78">
        <f t="shared" si="229"/>
        <v>0</v>
      </c>
      <c r="N227" s="78">
        <f t="shared" si="230"/>
        <v>0</v>
      </c>
      <c r="O227" s="78">
        <f t="shared" si="231"/>
        <v>6.6666666665696539E-2</v>
      </c>
      <c r="P227" s="77"/>
      <c r="Q227" s="77"/>
      <c r="R227" s="77"/>
      <c r="S227" s="428" t="s">
        <v>57</v>
      </c>
      <c r="T227" s="827" t="s">
        <v>887</v>
      </c>
      <c r="U227" s="79"/>
      <c r="V227" s="80"/>
      <c r="W227" s="81"/>
      <c r="X227" s="81"/>
      <c r="Y227" s="81"/>
      <c r="Z227" s="81"/>
      <c r="AA227" s="82"/>
    </row>
    <row r="228" spans="1:44" s="69" customFormat="1" ht="30" customHeight="1" thickBot="1">
      <c r="A228" s="436"/>
      <c r="B228" s="60"/>
      <c r="C228" s="437" t="s">
        <v>58</v>
      </c>
      <c r="D228" s="60"/>
      <c r="E228" s="140"/>
      <c r="F228" s="62" t="s">
        <v>54</v>
      </c>
      <c r="G228" s="438"/>
      <c r="H228" s="438"/>
      <c r="I228" s="62" t="s">
        <v>54</v>
      </c>
      <c r="J228" s="62" t="s">
        <v>54</v>
      </c>
      <c r="K228" s="62" t="s">
        <v>54</v>
      </c>
      <c r="L228" s="63">
        <f>SUM(L221:L227)</f>
        <v>4.3749999997089617E-2</v>
      </c>
      <c r="M228" s="63">
        <f>SUM(M221:M227)</f>
        <v>0</v>
      </c>
      <c r="N228" s="63">
        <f>SUM(N221:N227)</f>
        <v>3.4722222262644209E-3</v>
      </c>
      <c r="O228" s="63">
        <f>SUM(O221:O227)</f>
        <v>6.2951388888832298</v>
      </c>
      <c r="P228" s="62" t="s">
        <v>54</v>
      </c>
      <c r="Q228" s="62" t="s">
        <v>54</v>
      </c>
      <c r="R228" s="62" t="s">
        <v>54</v>
      </c>
      <c r="S228" s="478"/>
      <c r="T228" s="448"/>
      <c r="U228" s="60"/>
      <c r="V228" s="440">
        <f>$AB$15-((N228*24))</f>
        <v>743.91666666656965</v>
      </c>
      <c r="W228" s="441">
        <v>515</v>
      </c>
      <c r="X228" s="100">
        <v>187.965</v>
      </c>
      <c r="Y228" s="442">
        <f>W228*X228</f>
        <v>96801.975000000006</v>
      </c>
      <c r="Z228" s="440">
        <f>(Y228*(V228-L228*24))/V228</f>
        <v>96665.344005834108</v>
      </c>
      <c r="AA228" s="443">
        <f>(Z228/Y228)*100</f>
        <v>99.858855158517272</v>
      </c>
      <c r="AB228" s="59"/>
    </row>
    <row r="229" spans="1:44" s="51" customFormat="1" ht="39" thickBot="1">
      <c r="A229" s="580">
        <v>69</v>
      </c>
      <c r="B229" s="578" t="s">
        <v>206</v>
      </c>
      <c r="C229" s="576" t="s">
        <v>207</v>
      </c>
      <c r="D229" s="574">
        <v>198.54</v>
      </c>
      <c r="E229" s="589" t="s">
        <v>53</v>
      </c>
      <c r="F229" s="38" t="s">
        <v>54</v>
      </c>
      <c r="G229" s="434">
        <v>42193.750694444447</v>
      </c>
      <c r="H229" s="434">
        <v>42193.775694444441</v>
      </c>
      <c r="I229" s="143"/>
      <c r="J229" s="143"/>
      <c r="K229" s="143"/>
      <c r="L229" s="72">
        <f>IF(RIGHT(S229)="T",(+H229-G229),0)</f>
        <v>0</v>
      </c>
      <c r="M229" s="72">
        <f>IF(RIGHT(S229)="U",(+H229-G229),0)</f>
        <v>2.4999999994179234E-2</v>
      </c>
      <c r="N229" s="72">
        <f>IF(RIGHT(S229)="C",(+H229-G229),0)</f>
        <v>0</v>
      </c>
      <c r="O229" s="72">
        <f>IF(RIGHT(S229)="D",(+H229-G229),0)</f>
        <v>0</v>
      </c>
      <c r="P229" s="44"/>
      <c r="Q229" s="44"/>
      <c r="R229" s="44"/>
      <c r="S229" s="428" t="s">
        <v>78</v>
      </c>
      <c r="T229" s="774" t="s">
        <v>888</v>
      </c>
      <c r="U229" s="44"/>
      <c r="V229" s="109"/>
      <c r="W229" s="110"/>
      <c r="X229" s="574"/>
      <c r="Y229" s="111"/>
      <c r="Z229" s="109"/>
      <c r="AA229" s="112"/>
      <c r="AB229" s="185"/>
      <c r="AC229" s="186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</row>
    <row r="230" spans="1:44" s="51" customFormat="1" ht="30" customHeight="1">
      <c r="A230" s="872"/>
      <c r="B230" s="873"/>
      <c r="C230" s="874"/>
      <c r="D230" s="875"/>
      <c r="E230" s="885"/>
      <c r="F230" s="38" t="s">
        <v>54</v>
      </c>
      <c r="G230" s="434">
        <v>42212.006944444445</v>
      </c>
      <c r="H230" s="434">
        <v>42212.489583333336</v>
      </c>
      <c r="I230" s="143"/>
      <c r="J230" s="143"/>
      <c r="K230" s="143"/>
      <c r="L230" s="72">
        <f>IF(RIGHT(S230)="T",(+H230-G230),0)</f>
        <v>0</v>
      </c>
      <c r="M230" s="72">
        <f>IF(RIGHT(S230)="U",(+H230-G230),0)</f>
        <v>0</v>
      </c>
      <c r="N230" s="72">
        <f>IF(RIGHT(S230)="C",(+H230-G230),0)</f>
        <v>0</v>
      </c>
      <c r="O230" s="72">
        <f>IF(RIGHT(S230)="D",(+H230-G230),0)</f>
        <v>0.48263888889050577</v>
      </c>
      <c r="P230" s="44"/>
      <c r="Q230" s="44"/>
      <c r="R230" s="44"/>
      <c r="S230" s="428" t="s">
        <v>57</v>
      </c>
      <c r="T230" s="774" t="s">
        <v>889</v>
      </c>
      <c r="U230" s="44"/>
      <c r="V230" s="109"/>
      <c r="W230" s="900"/>
      <c r="X230" s="867"/>
      <c r="Y230" s="111"/>
      <c r="Z230" s="109"/>
      <c r="AA230" s="112"/>
      <c r="AB230" s="185"/>
      <c r="AC230" s="186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</row>
    <row r="231" spans="1:44" s="69" customFormat="1" ht="30" customHeight="1" thickBot="1">
      <c r="A231" s="436"/>
      <c r="B231" s="60"/>
      <c r="C231" s="437" t="s">
        <v>58</v>
      </c>
      <c r="D231" s="60"/>
      <c r="E231" s="140"/>
      <c r="F231" s="62" t="s">
        <v>54</v>
      </c>
      <c r="G231" s="438"/>
      <c r="H231" s="438"/>
      <c r="I231" s="62" t="s">
        <v>54</v>
      </c>
      <c r="J231" s="62" t="s">
        <v>54</v>
      </c>
      <c r="K231" s="62" t="s">
        <v>54</v>
      </c>
      <c r="L231" s="63">
        <f>SUM(L229:L230)</f>
        <v>0</v>
      </c>
      <c r="M231" s="63">
        <f>SUM(M229:M230)</f>
        <v>2.4999999994179234E-2</v>
      </c>
      <c r="N231" s="63">
        <f>SUM(N229:N230)</f>
        <v>0</v>
      </c>
      <c r="O231" s="63">
        <f>SUM(O229:O230)</f>
        <v>0.48263888889050577</v>
      </c>
      <c r="P231" s="62" t="s">
        <v>54</v>
      </c>
      <c r="Q231" s="62" t="s">
        <v>54</v>
      </c>
      <c r="R231" s="62" t="s">
        <v>54</v>
      </c>
      <c r="S231" s="478"/>
      <c r="T231" s="448"/>
      <c r="U231" s="60"/>
      <c r="V231" s="440">
        <f>$AB$15-((N231*24))</f>
        <v>744</v>
      </c>
      <c r="W231" s="441">
        <v>395</v>
      </c>
      <c r="X231" s="100">
        <v>198.54</v>
      </c>
      <c r="Y231" s="442">
        <f>W231*X231</f>
        <v>78423.3</v>
      </c>
      <c r="Z231" s="440">
        <f>(Y231*(V231-L231*24))/V231</f>
        <v>78423.3</v>
      </c>
      <c r="AA231" s="449">
        <f>(Z231/Y231)*100</f>
        <v>100</v>
      </c>
      <c r="AB231" s="59"/>
    </row>
    <row r="232" spans="1:44" s="59" customFormat="1" ht="30" customHeight="1">
      <c r="A232" s="983">
        <v>70</v>
      </c>
      <c r="B232" s="981" t="s">
        <v>208</v>
      </c>
      <c r="C232" s="979" t="s">
        <v>209</v>
      </c>
      <c r="D232" s="967">
        <v>198.54</v>
      </c>
      <c r="E232" s="993" t="s">
        <v>53</v>
      </c>
      <c r="F232" s="71" t="s">
        <v>54</v>
      </c>
      <c r="G232" s="434"/>
      <c r="H232" s="434"/>
      <c r="I232" s="71" t="s">
        <v>54</v>
      </c>
      <c r="J232" s="71" t="s">
        <v>54</v>
      </c>
      <c r="K232" s="83"/>
      <c r="L232" s="72">
        <f>IF(RIGHT(S232)="T",(+H232-G232),0)</f>
        <v>0</v>
      </c>
      <c r="M232" s="72">
        <f>IF(RIGHT(S232)="U",(+H232-G232),0)</f>
        <v>0</v>
      </c>
      <c r="N232" s="72">
        <f>IF(RIGHT(S232)="C",(+H232-G232),0)</f>
        <v>0</v>
      </c>
      <c r="O232" s="72">
        <f>IF(RIGHT(S232)="D",(+H232-G232),0)</f>
        <v>0</v>
      </c>
      <c r="P232" s="71" t="s">
        <v>54</v>
      </c>
      <c r="Q232" s="71" t="s">
        <v>54</v>
      </c>
      <c r="R232" s="71" t="s">
        <v>54</v>
      </c>
      <c r="S232" s="428"/>
      <c r="T232" s="774"/>
      <c r="U232" s="73"/>
      <c r="V232" s="85"/>
      <c r="W232" s="86"/>
      <c r="X232" s="86"/>
      <c r="Y232" s="86"/>
      <c r="Z232" s="86"/>
      <c r="AA232" s="87"/>
    </row>
    <row r="233" spans="1:44" s="59" customFormat="1" ht="30" customHeight="1">
      <c r="A233" s="984"/>
      <c r="B233" s="982"/>
      <c r="C233" s="980"/>
      <c r="D233" s="969"/>
      <c r="E233" s="995"/>
      <c r="F233" s="88"/>
      <c r="G233" s="434"/>
      <c r="H233" s="434"/>
      <c r="I233" s="88"/>
      <c r="J233" s="88"/>
      <c r="K233" s="40"/>
      <c r="L233" s="78">
        <f t="shared" ref="L233" si="232">IF(RIGHT(S233)="T",(+H233-G233),0)</f>
        <v>0</v>
      </c>
      <c r="M233" s="78">
        <f t="shared" ref="M233" si="233">IF(RIGHT(S233)="U",(+H233-G233),0)</f>
        <v>0</v>
      </c>
      <c r="N233" s="78">
        <f t="shared" ref="N233" si="234">IF(RIGHT(S233)="C",(+H233-G233),0)</f>
        <v>0</v>
      </c>
      <c r="O233" s="78">
        <f t="shared" ref="O233" si="235">IF(RIGHT(S233)="D",(+H233-G233),0)</f>
        <v>0</v>
      </c>
      <c r="P233" s="88"/>
      <c r="Q233" s="88"/>
      <c r="R233" s="88"/>
      <c r="S233" s="428"/>
      <c r="T233" s="774"/>
      <c r="U233" s="89"/>
      <c r="V233" s="80"/>
      <c r="W233" s="81"/>
      <c r="X233" s="81"/>
      <c r="Y233" s="81"/>
      <c r="Z233" s="81"/>
      <c r="AA233" s="82"/>
    </row>
    <row r="234" spans="1:44" s="69" customFormat="1" ht="30" customHeight="1" thickBot="1">
      <c r="A234" s="436"/>
      <c r="B234" s="60"/>
      <c r="C234" s="437" t="s">
        <v>58</v>
      </c>
      <c r="D234" s="60"/>
      <c r="E234" s="61"/>
      <c r="F234" s="62" t="s">
        <v>54</v>
      </c>
      <c r="G234" s="438"/>
      <c r="H234" s="438"/>
      <c r="I234" s="62" t="s">
        <v>54</v>
      </c>
      <c r="J234" s="62" t="s">
        <v>54</v>
      </c>
      <c r="K234" s="170"/>
      <c r="L234" s="63">
        <f>SUM(L232:L233)</f>
        <v>0</v>
      </c>
      <c r="M234" s="63">
        <f t="shared" ref="M234:O234" si="236">SUM(M232:M233)</f>
        <v>0</v>
      </c>
      <c r="N234" s="63">
        <f t="shared" si="236"/>
        <v>0</v>
      </c>
      <c r="O234" s="63">
        <f t="shared" si="236"/>
        <v>0</v>
      </c>
      <c r="P234" s="62" t="s">
        <v>54</v>
      </c>
      <c r="Q234" s="62" t="s">
        <v>54</v>
      </c>
      <c r="R234" s="62" t="s">
        <v>54</v>
      </c>
      <c r="S234" s="478"/>
      <c r="T234" s="448"/>
      <c r="U234" s="60"/>
      <c r="V234" s="440">
        <f>$AB$15-((N234*24))</f>
        <v>744</v>
      </c>
      <c r="W234" s="441">
        <v>395</v>
      </c>
      <c r="X234" s="100">
        <v>198.54</v>
      </c>
      <c r="Y234" s="442">
        <f>W234*X234</f>
        <v>78423.3</v>
      </c>
      <c r="Z234" s="440">
        <f>(Y234*(V234-L234*24))/V234</f>
        <v>78423.3</v>
      </c>
      <c r="AA234" s="443">
        <f>(Z234/Y234)*100</f>
        <v>100</v>
      </c>
      <c r="AB234" s="59"/>
    </row>
    <row r="235" spans="1:44" s="51" customFormat="1" ht="30" customHeight="1">
      <c r="A235" s="580">
        <v>71</v>
      </c>
      <c r="B235" s="578" t="s">
        <v>210</v>
      </c>
      <c r="C235" s="576" t="s">
        <v>211</v>
      </c>
      <c r="D235" s="574">
        <v>240</v>
      </c>
      <c r="E235" s="585" t="s">
        <v>53</v>
      </c>
      <c r="F235" s="38" t="s">
        <v>54</v>
      </c>
      <c r="G235" s="434">
        <v>42191.347222222219</v>
      </c>
      <c r="H235" s="434">
        <v>42191.724999999999</v>
      </c>
      <c r="I235" s="143"/>
      <c r="J235" s="143"/>
      <c r="K235" s="143"/>
      <c r="L235" s="72">
        <f>IF(RIGHT(S235)="T",(+H235-G235),0)</f>
        <v>0</v>
      </c>
      <c r="M235" s="72">
        <f>IF(RIGHT(S235)="U",(+H235-G235),0)</f>
        <v>0</v>
      </c>
      <c r="N235" s="72">
        <f>IF(RIGHT(S235)="C",(+H235-G235),0)</f>
        <v>0</v>
      </c>
      <c r="O235" s="72">
        <f>IF(RIGHT(S235)="D",(+H235-G235),0)</f>
        <v>0.37777777777955635</v>
      </c>
      <c r="P235" s="44"/>
      <c r="Q235" s="44"/>
      <c r="R235" s="44"/>
      <c r="S235" s="428" t="s">
        <v>142</v>
      </c>
      <c r="T235" s="774" t="s">
        <v>828</v>
      </c>
      <c r="U235" s="44"/>
      <c r="V235" s="109"/>
      <c r="W235" s="110"/>
      <c r="X235" s="574"/>
      <c r="Y235" s="111"/>
      <c r="Z235" s="109"/>
      <c r="AA235" s="112"/>
      <c r="AB235" s="185"/>
      <c r="AC235" s="186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</row>
    <row r="236" spans="1:44" s="69" customFormat="1" ht="30" customHeight="1" thickBot="1">
      <c r="A236" s="481"/>
      <c r="B236" s="175"/>
      <c r="C236" s="482" t="s">
        <v>58</v>
      </c>
      <c r="D236" s="175"/>
      <c r="E236" s="590"/>
      <c r="F236" s="176" t="s">
        <v>54</v>
      </c>
      <c r="G236" s="483"/>
      <c r="H236" s="483"/>
      <c r="I236" s="176" t="s">
        <v>54</v>
      </c>
      <c r="J236" s="176" t="s">
        <v>54</v>
      </c>
      <c r="K236" s="187"/>
      <c r="L236" s="177">
        <f>SUM(L235:L235)</f>
        <v>0</v>
      </c>
      <c r="M236" s="177">
        <f>SUM(M235:M235)</f>
        <v>0</v>
      </c>
      <c r="N236" s="177">
        <f>SUM(N235:N235)</f>
        <v>0</v>
      </c>
      <c r="O236" s="177">
        <f>SUM(O235:O235)</f>
        <v>0.37777777777955635</v>
      </c>
      <c r="P236" s="176" t="s">
        <v>54</v>
      </c>
      <c r="Q236" s="176" t="s">
        <v>54</v>
      </c>
      <c r="R236" s="176" t="s">
        <v>54</v>
      </c>
      <c r="S236" s="484"/>
      <c r="T236" s="485"/>
      <c r="U236" s="175"/>
      <c r="V236" s="431">
        <f>$AB$15-((N236*24))</f>
        <v>744</v>
      </c>
      <c r="W236" s="471">
        <v>291</v>
      </c>
      <c r="X236" s="154">
        <v>240</v>
      </c>
      <c r="Y236" s="432">
        <f>W236*X236</f>
        <v>69840</v>
      </c>
      <c r="Z236" s="431">
        <f>(Y236*(V236-L236*24))/V236</f>
        <v>69840</v>
      </c>
      <c r="AA236" s="433">
        <f>(Z236/Y236)*100</f>
        <v>100</v>
      </c>
      <c r="AB236" s="59"/>
    </row>
    <row r="237" spans="1:44" s="51" customFormat="1" ht="30" customHeight="1" thickBot="1">
      <c r="A237" s="580">
        <v>72</v>
      </c>
      <c r="B237" s="578" t="s">
        <v>212</v>
      </c>
      <c r="C237" s="576" t="s">
        <v>213</v>
      </c>
      <c r="D237" s="574">
        <v>72.599999999999994</v>
      </c>
      <c r="E237" s="588" t="s">
        <v>53</v>
      </c>
      <c r="F237" s="38" t="s">
        <v>54</v>
      </c>
      <c r="G237" s="434">
        <v>42212.446527777778</v>
      </c>
      <c r="H237" s="434">
        <v>42212.881944444445</v>
      </c>
      <c r="I237" s="143"/>
      <c r="J237" s="143"/>
      <c r="K237" s="143"/>
      <c r="L237" s="72">
        <f>IF(RIGHT(S237)="T",(+H237-G237),0)</f>
        <v>0</v>
      </c>
      <c r="M237" s="72">
        <f>IF(RIGHT(S237)="U",(+H237-G237),0)</f>
        <v>0</v>
      </c>
      <c r="N237" s="72">
        <f>IF(RIGHT(S237)="C",(+H237-G237),0)</f>
        <v>0</v>
      </c>
      <c r="O237" s="72">
        <f>IF(RIGHT(S237)="D",(+H237-G237),0)</f>
        <v>0.43541666666715173</v>
      </c>
      <c r="P237" s="44"/>
      <c r="Q237" s="44"/>
      <c r="R237" s="44"/>
      <c r="S237" s="428" t="s">
        <v>142</v>
      </c>
      <c r="T237" s="774" t="s">
        <v>860</v>
      </c>
      <c r="U237" s="44"/>
      <c r="V237" s="109"/>
      <c r="W237" s="110"/>
      <c r="X237" s="574"/>
      <c r="Y237" s="111"/>
      <c r="Z237" s="109"/>
      <c r="AA237" s="112"/>
      <c r="AB237" s="185"/>
      <c r="AC237" s="186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</row>
    <row r="238" spans="1:44" s="51" customFormat="1" ht="30" customHeight="1">
      <c r="A238" s="872"/>
      <c r="B238" s="873"/>
      <c r="C238" s="874"/>
      <c r="D238" s="875"/>
      <c r="E238" s="899"/>
      <c r="F238" s="38" t="s">
        <v>54</v>
      </c>
      <c r="G238" s="434">
        <v>42213.324999999997</v>
      </c>
      <c r="H238" s="434">
        <v>42213.761805555558</v>
      </c>
      <c r="I238" s="143"/>
      <c r="J238" s="143"/>
      <c r="K238" s="143"/>
      <c r="L238" s="72">
        <f>IF(RIGHT(S238)="T",(+H238-G238),0)</f>
        <v>0</v>
      </c>
      <c r="M238" s="72">
        <f>IF(RIGHT(S238)="U",(+H238-G238),0)</f>
        <v>0</v>
      </c>
      <c r="N238" s="72">
        <f>IF(RIGHT(S238)="C",(+H238-G238),0)</f>
        <v>0</v>
      </c>
      <c r="O238" s="72">
        <f>IF(RIGHT(S238)="D",(+H238-G238),0)</f>
        <v>0.43680555556056788</v>
      </c>
      <c r="P238" s="44"/>
      <c r="Q238" s="44"/>
      <c r="R238" s="44"/>
      <c r="S238" s="428" t="s">
        <v>142</v>
      </c>
      <c r="T238" s="774" t="s">
        <v>860</v>
      </c>
      <c r="U238" s="44"/>
      <c r="V238" s="109"/>
      <c r="W238" s="900"/>
      <c r="X238" s="867"/>
      <c r="Y238" s="111"/>
      <c r="Z238" s="109"/>
      <c r="AA238" s="112"/>
      <c r="AB238" s="185"/>
      <c r="AC238" s="186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</row>
    <row r="239" spans="1:44" s="69" customFormat="1" ht="30" customHeight="1" thickBot="1">
      <c r="A239" s="436"/>
      <c r="B239" s="60"/>
      <c r="C239" s="437" t="s">
        <v>58</v>
      </c>
      <c r="D239" s="60"/>
      <c r="E239" s="61"/>
      <c r="F239" s="62" t="s">
        <v>54</v>
      </c>
      <c r="G239" s="438"/>
      <c r="H239" s="438"/>
      <c r="I239" s="62" t="s">
        <v>54</v>
      </c>
      <c r="J239" s="62" t="s">
        <v>54</v>
      </c>
      <c r="K239" s="170"/>
      <c r="L239" s="63">
        <f>SUM(L237:L238)</f>
        <v>0</v>
      </c>
      <c r="M239" s="63">
        <f>SUM(M237:M238)</f>
        <v>0</v>
      </c>
      <c r="N239" s="63">
        <f>SUM(N237:N238)</f>
        <v>0</v>
      </c>
      <c r="O239" s="63">
        <f>SUM(O237:O238)</f>
        <v>0.87222222222771961</v>
      </c>
      <c r="P239" s="62" t="s">
        <v>54</v>
      </c>
      <c r="Q239" s="62" t="s">
        <v>54</v>
      </c>
      <c r="R239" s="62" t="s">
        <v>54</v>
      </c>
      <c r="S239" s="478"/>
      <c r="T239" s="448"/>
      <c r="U239" s="60"/>
      <c r="V239" s="440">
        <f>$AB$15-((N239*24))</f>
        <v>744</v>
      </c>
      <c r="W239" s="441">
        <v>515</v>
      </c>
      <c r="X239" s="100">
        <v>72.599999999999994</v>
      </c>
      <c r="Y239" s="442">
        <f>W239*X239</f>
        <v>37389</v>
      </c>
      <c r="Z239" s="440">
        <f>(Y239*(V239-L239*24))/V239</f>
        <v>37389</v>
      </c>
      <c r="AA239" s="443">
        <f>(Z239/Y239)*100</f>
        <v>100</v>
      </c>
      <c r="AB239" s="59"/>
    </row>
    <row r="240" spans="1:44" s="59" customFormat="1" ht="30" customHeight="1">
      <c r="A240" s="983">
        <v>73</v>
      </c>
      <c r="B240" s="981" t="s">
        <v>214</v>
      </c>
      <c r="C240" s="979" t="s">
        <v>215</v>
      </c>
      <c r="D240" s="967">
        <v>73.2</v>
      </c>
      <c r="E240" s="993" t="s">
        <v>53</v>
      </c>
      <c r="F240" s="71" t="s">
        <v>54</v>
      </c>
      <c r="G240" s="434">
        <v>42212.452777777777</v>
      </c>
      <c r="H240" s="434">
        <v>42212.884027777778</v>
      </c>
      <c r="I240" s="71" t="s">
        <v>54</v>
      </c>
      <c r="J240" s="71" t="s">
        <v>54</v>
      </c>
      <c r="K240" s="83"/>
      <c r="L240" s="72">
        <f>IF(RIGHT(S240)="T",(+H240-G240),0)</f>
        <v>0</v>
      </c>
      <c r="M240" s="72">
        <f>IF(RIGHT(S240)="U",(+H240-G240),0)</f>
        <v>0</v>
      </c>
      <c r="N240" s="72">
        <f>IF(RIGHT(S240)="C",(+H240-G240),0)</f>
        <v>0</v>
      </c>
      <c r="O240" s="72">
        <f>IF(RIGHT(S240)="D",(+H240-G240),0)</f>
        <v>0.43125000000145519</v>
      </c>
      <c r="P240" s="71" t="s">
        <v>54</v>
      </c>
      <c r="Q240" s="71" t="s">
        <v>54</v>
      </c>
      <c r="R240" s="71" t="s">
        <v>54</v>
      </c>
      <c r="S240" s="428" t="s">
        <v>142</v>
      </c>
      <c r="T240" s="774" t="s">
        <v>860</v>
      </c>
      <c r="U240" s="73"/>
      <c r="V240" s="85"/>
      <c r="W240" s="86"/>
      <c r="X240" s="86"/>
      <c r="Y240" s="86"/>
      <c r="Z240" s="86"/>
      <c r="AA240" s="87"/>
    </row>
    <row r="241" spans="1:28" s="59" customFormat="1" ht="30" customHeight="1">
      <c r="A241" s="984"/>
      <c r="B241" s="982"/>
      <c r="C241" s="980"/>
      <c r="D241" s="969"/>
      <c r="E241" s="995"/>
      <c r="F241" s="88"/>
      <c r="G241" s="434">
        <v>42213.324999999997</v>
      </c>
      <c r="H241" s="434">
        <v>42213.762499999997</v>
      </c>
      <c r="I241" s="88"/>
      <c r="J241" s="88"/>
      <c r="K241" s="40"/>
      <c r="L241" s="78">
        <f>IF(RIGHT(S241)="T",(+H241-G241),0)</f>
        <v>0</v>
      </c>
      <c r="M241" s="78">
        <f>IF(RIGHT(S241)="U",(+H241-G241),0)</f>
        <v>0</v>
      </c>
      <c r="N241" s="78">
        <f>IF(RIGHT(S241)="C",(+H241-G241),0)</f>
        <v>0</v>
      </c>
      <c r="O241" s="78">
        <f>IF(RIGHT(S241)="D",(+H241-G241),0)</f>
        <v>0.4375</v>
      </c>
      <c r="P241" s="88"/>
      <c r="Q241" s="88"/>
      <c r="R241" s="88"/>
      <c r="S241" s="428" t="s">
        <v>142</v>
      </c>
      <c r="T241" s="774" t="s">
        <v>860</v>
      </c>
      <c r="U241" s="89"/>
      <c r="V241" s="80"/>
      <c r="W241" s="81"/>
      <c r="X241" s="81"/>
      <c r="Y241" s="81"/>
      <c r="Z241" s="81"/>
      <c r="AA241" s="82"/>
    </row>
    <row r="242" spans="1:28" s="69" customFormat="1" ht="30" customHeight="1" thickBot="1">
      <c r="A242" s="436"/>
      <c r="B242" s="60"/>
      <c r="C242" s="437" t="s">
        <v>58</v>
      </c>
      <c r="D242" s="60"/>
      <c r="E242" s="61"/>
      <c r="F242" s="62" t="s">
        <v>54</v>
      </c>
      <c r="G242" s="438"/>
      <c r="H242" s="438"/>
      <c r="I242" s="62" t="s">
        <v>54</v>
      </c>
      <c r="J242" s="62" t="s">
        <v>54</v>
      </c>
      <c r="K242" s="170"/>
      <c r="L242" s="63">
        <f>SUM(L240:L241)</f>
        <v>0</v>
      </c>
      <c r="M242" s="63">
        <f t="shared" ref="M242:O242" si="237">SUM(M240:M241)</f>
        <v>0</v>
      </c>
      <c r="N242" s="63">
        <f t="shared" si="237"/>
        <v>0</v>
      </c>
      <c r="O242" s="63">
        <f t="shared" si="237"/>
        <v>0.86875000000145519</v>
      </c>
      <c r="P242" s="62" t="s">
        <v>54</v>
      </c>
      <c r="Q242" s="62" t="s">
        <v>54</v>
      </c>
      <c r="R242" s="62" t="s">
        <v>54</v>
      </c>
      <c r="S242" s="478"/>
      <c r="T242" s="448"/>
      <c r="U242" s="60"/>
      <c r="V242" s="440">
        <f>$AB$15-((N242*24))</f>
        <v>744</v>
      </c>
      <c r="W242" s="441">
        <v>515</v>
      </c>
      <c r="X242" s="100">
        <v>73.2</v>
      </c>
      <c r="Y242" s="442">
        <f>W242*X242</f>
        <v>37698</v>
      </c>
      <c r="Z242" s="440">
        <f>(Y242*(V242-L242*24))/V242</f>
        <v>37698</v>
      </c>
      <c r="AA242" s="443">
        <f>(Z242/Y242)*100</f>
        <v>100</v>
      </c>
      <c r="AB242" s="59"/>
    </row>
    <row r="243" spans="1:28" s="59" customFormat="1" ht="30" customHeight="1">
      <c r="A243" s="1026">
        <v>74</v>
      </c>
      <c r="B243" s="981" t="s">
        <v>216</v>
      </c>
      <c r="C243" s="979" t="s">
        <v>217</v>
      </c>
      <c r="D243" s="1008">
        <v>385.69</v>
      </c>
      <c r="E243" s="993" t="s">
        <v>53</v>
      </c>
      <c r="F243" s="71" t="s">
        <v>54</v>
      </c>
      <c r="G243" s="434">
        <v>42186.422222222223</v>
      </c>
      <c r="H243" s="434">
        <v>42186.822222222225</v>
      </c>
      <c r="I243" s="71" t="s">
        <v>54</v>
      </c>
      <c r="J243" s="71" t="s">
        <v>54</v>
      </c>
      <c r="K243" s="83"/>
      <c r="L243" s="72">
        <f>IF(RIGHT(S243)="T",(+H243-G243),0)</f>
        <v>0.40000000000145519</v>
      </c>
      <c r="M243" s="72">
        <f>IF(RIGHT(S243)="U",(+H243-G243),0)</f>
        <v>0</v>
      </c>
      <c r="N243" s="72">
        <f>IF(RIGHT(S243)="C",(+H243-G243),0)</f>
        <v>0</v>
      </c>
      <c r="O243" s="72">
        <f>IF(RIGHT(S243)="D",(+H243-G243),0)</f>
        <v>0</v>
      </c>
      <c r="P243" s="71" t="s">
        <v>54</v>
      </c>
      <c r="Q243" s="71" t="s">
        <v>54</v>
      </c>
      <c r="R243" s="71" t="s">
        <v>54</v>
      </c>
      <c r="S243" s="428" t="s">
        <v>104</v>
      </c>
      <c r="T243" s="774" t="s">
        <v>890</v>
      </c>
      <c r="U243" s="73"/>
      <c r="V243" s="74"/>
      <c r="W243" s="75"/>
      <c r="X243" s="75"/>
      <c r="Y243" s="75"/>
      <c r="Z243" s="75"/>
      <c r="AA243" s="76"/>
    </row>
    <row r="244" spans="1:28" s="59" customFormat="1" ht="30" customHeight="1">
      <c r="A244" s="984"/>
      <c r="B244" s="986"/>
      <c r="C244" s="985"/>
      <c r="D244" s="1009"/>
      <c r="E244" s="994"/>
      <c r="F244" s="52"/>
      <c r="G244" s="434">
        <v>42197.397916666669</v>
      </c>
      <c r="H244" s="434">
        <v>42199.332638888889</v>
      </c>
      <c r="I244" s="52"/>
      <c r="J244" s="52"/>
      <c r="K244" s="188"/>
      <c r="L244" s="78">
        <f t="shared" ref="L244" si="238">IF(RIGHT(S244)="T",(+H244-G244),0)</f>
        <v>0</v>
      </c>
      <c r="M244" s="78">
        <f t="shared" ref="M244" si="239">IF(RIGHT(S244)="U",(+H244-G244),0)</f>
        <v>0</v>
      </c>
      <c r="N244" s="78">
        <f t="shared" ref="N244" si="240">IF(RIGHT(S244)="C",(+H244-G244),0)</f>
        <v>0</v>
      </c>
      <c r="O244" s="78">
        <f t="shared" ref="O244" si="241">IF(RIGHT(S244)="D",(+H244-G244),0)</f>
        <v>1.9347222222204437</v>
      </c>
      <c r="P244" s="52"/>
      <c r="Q244" s="52"/>
      <c r="R244" s="52"/>
      <c r="S244" s="428" t="s">
        <v>57</v>
      </c>
      <c r="T244" s="774" t="s">
        <v>891</v>
      </c>
      <c r="U244" s="55"/>
      <c r="V244" s="80"/>
      <c r="W244" s="81"/>
      <c r="X244" s="81"/>
      <c r="Y244" s="81"/>
      <c r="Z244" s="81"/>
      <c r="AA244" s="82"/>
    </row>
    <row r="245" spans="1:28" s="69" customFormat="1" ht="30" customHeight="1" thickBot="1">
      <c r="A245" s="436"/>
      <c r="B245" s="60"/>
      <c r="C245" s="437" t="s">
        <v>58</v>
      </c>
      <c r="D245" s="60"/>
      <c r="E245" s="140"/>
      <c r="F245" s="62" t="s">
        <v>54</v>
      </c>
      <c r="G245" s="438"/>
      <c r="H245" s="438"/>
      <c r="I245" s="62" t="s">
        <v>54</v>
      </c>
      <c r="J245" s="62" t="s">
        <v>54</v>
      </c>
      <c r="K245" s="170"/>
      <c r="L245" s="63">
        <f>SUM(L243:L244)</f>
        <v>0.40000000000145519</v>
      </c>
      <c r="M245" s="63">
        <f>SUM(M243:M244)</f>
        <v>0</v>
      </c>
      <c r="N245" s="63">
        <f>SUM(N243:N244)</f>
        <v>0</v>
      </c>
      <c r="O245" s="63">
        <f>SUM(O243:O244)</f>
        <v>1.9347222222204437</v>
      </c>
      <c r="P245" s="62" t="s">
        <v>54</v>
      </c>
      <c r="Q245" s="62" t="s">
        <v>54</v>
      </c>
      <c r="R245" s="62" t="s">
        <v>54</v>
      </c>
      <c r="S245" s="478"/>
      <c r="T245" s="448"/>
      <c r="U245" s="60"/>
      <c r="V245" s="440">
        <f>$AB$15-((N245*24))</f>
        <v>744</v>
      </c>
      <c r="W245" s="441">
        <v>342</v>
      </c>
      <c r="X245" s="100">
        <v>385.69</v>
      </c>
      <c r="Y245" s="442">
        <f>W245*X245</f>
        <v>131905.98000000001</v>
      </c>
      <c r="Z245" s="440">
        <f>(Y245*(V245-L245*24))/V245</f>
        <v>130203.96735483254</v>
      </c>
      <c r="AA245" s="443">
        <f>(Z245/Y245)*100</f>
        <v>98.709677419350157</v>
      </c>
      <c r="AB245" s="59"/>
    </row>
    <row r="246" spans="1:28" s="59" customFormat="1" ht="30" customHeight="1">
      <c r="A246" s="983">
        <v>75</v>
      </c>
      <c r="B246" s="981" t="s">
        <v>219</v>
      </c>
      <c r="C246" s="979" t="s">
        <v>220</v>
      </c>
      <c r="D246" s="1008">
        <v>370.77199999999999</v>
      </c>
      <c r="E246" s="971" t="s">
        <v>53</v>
      </c>
      <c r="F246" s="71" t="s">
        <v>54</v>
      </c>
      <c r="G246" s="434">
        <v>42187.425694444442</v>
      </c>
      <c r="H246" s="434">
        <v>42187.649305555555</v>
      </c>
      <c r="I246" s="71" t="s">
        <v>54</v>
      </c>
      <c r="J246" s="71" t="s">
        <v>54</v>
      </c>
      <c r="K246" s="83"/>
      <c r="L246" s="84">
        <f>IF(RIGHT(S246)="T",(+H246-G246),0)</f>
        <v>0</v>
      </c>
      <c r="M246" s="84">
        <f>IF(RIGHT(S246)="U",(+H246-G246),0)</f>
        <v>0</v>
      </c>
      <c r="N246" s="84">
        <f>IF(RIGHT(S246)="C",(+H246-G246),0)</f>
        <v>0</v>
      </c>
      <c r="O246" s="84">
        <f>IF(RIGHT(S246)="D",(+H246-G246),0)</f>
        <v>0.22361111111240461</v>
      </c>
      <c r="P246" s="71" t="s">
        <v>54</v>
      </c>
      <c r="Q246" s="71" t="s">
        <v>54</v>
      </c>
      <c r="R246" s="71" t="s">
        <v>54</v>
      </c>
      <c r="S246" s="428" t="s">
        <v>142</v>
      </c>
      <c r="T246" s="774" t="s">
        <v>892</v>
      </c>
      <c r="U246" s="73"/>
      <c r="V246" s="74"/>
      <c r="W246" s="75"/>
      <c r="X246" s="75"/>
      <c r="Y246" s="75"/>
      <c r="Z246" s="75"/>
      <c r="AA246" s="76"/>
    </row>
    <row r="247" spans="1:28" s="59" customFormat="1" ht="30" customHeight="1">
      <c r="A247" s="987"/>
      <c r="B247" s="986"/>
      <c r="C247" s="985"/>
      <c r="D247" s="1009"/>
      <c r="E247" s="971"/>
      <c r="F247" s="52"/>
      <c r="G247" s="434">
        <v>42206.470138888886</v>
      </c>
      <c r="H247" s="434">
        <v>42206.477083333331</v>
      </c>
      <c r="I247" s="52"/>
      <c r="J247" s="52"/>
      <c r="K247" s="188"/>
      <c r="L247" s="78">
        <f t="shared" ref="L247" si="242">IF(RIGHT(S247)="T",(+H247-G247),0)</f>
        <v>6.9444444452528842E-3</v>
      </c>
      <c r="M247" s="78">
        <f t="shared" ref="M247" si="243">IF(RIGHT(S247)="U",(+H247-G247),0)</f>
        <v>0</v>
      </c>
      <c r="N247" s="78">
        <f t="shared" ref="N247" si="244">IF(RIGHT(S247)="C",(+H247-G247),0)</f>
        <v>0</v>
      </c>
      <c r="O247" s="78">
        <f t="shared" ref="O247" si="245">IF(RIGHT(S247)="D",(+H247-G247),0)</f>
        <v>0</v>
      </c>
      <c r="P247" s="52"/>
      <c r="Q247" s="52"/>
      <c r="R247" s="52"/>
      <c r="S247" s="428" t="s">
        <v>104</v>
      </c>
      <c r="T247" s="774" t="s">
        <v>893</v>
      </c>
      <c r="U247" s="55"/>
      <c r="V247" s="80"/>
      <c r="W247" s="81"/>
      <c r="X247" s="81"/>
      <c r="Y247" s="81"/>
      <c r="Z247" s="81"/>
      <c r="AA247" s="82"/>
    </row>
    <row r="248" spans="1:28" s="59" customFormat="1" ht="30" customHeight="1">
      <c r="A248" s="881"/>
      <c r="B248" s="879"/>
      <c r="C248" s="877"/>
      <c r="D248" s="882"/>
      <c r="E248" s="885"/>
      <c r="F248" s="88"/>
      <c r="G248" s="434">
        <v>42206.7</v>
      </c>
      <c r="H248" s="434">
        <v>42206.707638888889</v>
      </c>
      <c r="I248" s="52"/>
      <c r="J248" s="52"/>
      <c r="K248" s="188"/>
      <c r="L248" s="78">
        <f t="shared" ref="L248" si="246">IF(RIGHT(S248)="T",(+H248-G248),0)</f>
        <v>7.6388888919609599E-3</v>
      </c>
      <c r="M248" s="78">
        <f t="shared" ref="M248" si="247">IF(RIGHT(S248)="U",(+H248-G248),0)</f>
        <v>0</v>
      </c>
      <c r="N248" s="78">
        <f t="shared" ref="N248" si="248">IF(RIGHT(S248)="C",(+H248-G248),0)</f>
        <v>0</v>
      </c>
      <c r="O248" s="78">
        <f t="shared" ref="O248" si="249">IF(RIGHT(S248)="D",(+H248-G248),0)</f>
        <v>0</v>
      </c>
      <c r="P248" s="52"/>
      <c r="Q248" s="52"/>
      <c r="R248" s="52"/>
      <c r="S248" s="428" t="s">
        <v>104</v>
      </c>
      <c r="T248" s="774" t="s">
        <v>894</v>
      </c>
      <c r="U248" s="55"/>
      <c r="V248" s="80"/>
      <c r="W248" s="81"/>
      <c r="X248" s="81"/>
      <c r="Y248" s="81"/>
      <c r="Z248" s="81"/>
      <c r="AA248" s="82"/>
    </row>
    <row r="249" spans="1:28" s="69" customFormat="1" ht="30" customHeight="1" thickBot="1">
      <c r="A249" s="436"/>
      <c r="B249" s="60"/>
      <c r="C249" s="437" t="s">
        <v>58</v>
      </c>
      <c r="D249" s="60"/>
      <c r="E249" s="61"/>
      <c r="F249" s="62" t="s">
        <v>54</v>
      </c>
      <c r="G249" s="438"/>
      <c r="H249" s="438"/>
      <c r="I249" s="62" t="s">
        <v>54</v>
      </c>
      <c r="J249" s="62" t="s">
        <v>54</v>
      </c>
      <c r="K249" s="170"/>
      <c r="L249" s="63">
        <f>SUM(L246:L248)</f>
        <v>1.4583333337213844E-2</v>
      </c>
      <c r="M249" s="63">
        <f>SUM(M246:M248)</f>
        <v>0</v>
      </c>
      <c r="N249" s="63">
        <f>SUM(N246:N248)</f>
        <v>0</v>
      </c>
      <c r="O249" s="63">
        <f>SUM(O246:O248)</f>
        <v>0.22361111111240461</v>
      </c>
      <c r="P249" s="62" t="s">
        <v>54</v>
      </c>
      <c r="Q249" s="62" t="s">
        <v>54</v>
      </c>
      <c r="R249" s="62" t="s">
        <v>54</v>
      </c>
      <c r="S249" s="478"/>
      <c r="T249" s="448"/>
      <c r="U249" s="60"/>
      <c r="V249" s="440">
        <f>$AB$15-((N249*24))</f>
        <v>744</v>
      </c>
      <c r="W249" s="441">
        <v>361</v>
      </c>
      <c r="X249" s="100">
        <v>370.77199999999999</v>
      </c>
      <c r="Y249" s="442">
        <f>W249*X249</f>
        <v>133848.69200000001</v>
      </c>
      <c r="Z249" s="440">
        <f>(Y249*(V249-L249*24))/V249</f>
        <v>133785.72554541338</v>
      </c>
      <c r="AA249" s="443">
        <f>(Z249/Y249)*100</f>
        <v>99.952956989234806</v>
      </c>
      <c r="AB249" s="59"/>
    </row>
    <row r="250" spans="1:28" s="59" customFormat="1" ht="30" customHeight="1">
      <c r="A250" s="983">
        <v>76</v>
      </c>
      <c r="B250" s="981" t="s">
        <v>221</v>
      </c>
      <c r="C250" s="979" t="s">
        <v>222</v>
      </c>
      <c r="D250" s="967">
        <v>370.77199999999999</v>
      </c>
      <c r="E250" s="993" t="s">
        <v>53</v>
      </c>
      <c r="F250" s="71" t="s">
        <v>54</v>
      </c>
      <c r="G250" s="434">
        <v>42206.717361111114</v>
      </c>
      <c r="H250" s="434">
        <v>42206.724999999999</v>
      </c>
      <c r="I250" s="71" t="s">
        <v>54</v>
      </c>
      <c r="J250" s="71" t="s">
        <v>54</v>
      </c>
      <c r="K250" s="71" t="s">
        <v>54</v>
      </c>
      <c r="L250" s="84">
        <f>IF(RIGHT(S250)="T",(+H250-G250),0)</f>
        <v>7.6388888846850023E-3</v>
      </c>
      <c r="M250" s="84">
        <f>IF(RIGHT(S250)="U",(+H250-G250),0)</f>
        <v>0</v>
      </c>
      <c r="N250" s="84">
        <f>IF(RIGHT(S250)="C",(+H250-G250),0)</f>
        <v>0</v>
      </c>
      <c r="O250" s="84">
        <f>IF(RIGHT(S250)="D",(+H250-G250),0)</f>
        <v>0</v>
      </c>
      <c r="P250" s="71" t="s">
        <v>54</v>
      </c>
      <c r="Q250" s="71" t="s">
        <v>54</v>
      </c>
      <c r="R250" s="71" t="s">
        <v>54</v>
      </c>
      <c r="S250" s="428" t="s">
        <v>104</v>
      </c>
      <c r="T250" s="774" t="s">
        <v>895</v>
      </c>
      <c r="U250" s="73"/>
      <c r="V250" s="85"/>
      <c r="W250" s="86"/>
      <c r="X250" s="86"/>
      <c r="Y250" s="86"/>
      <c r="Z250" s="86"/>
      <c r="AA250" s="87"/>
    </row>
    <row r="251" spans="1:28" s="59" customFormat="1" ht="30" customHeight="1">
      <c r="A251" s="987"/>
      <c r="B251" s="986"/>
      <c r="C251" s="985"/>
      <c r="D251" s="968"/>
      <c r="E251" s="994"/>
      <c r="F251" s="88"/>
      <c r="G251" s="434">
        <v>42206.761111111111</v>
      </c>
      <c r="H251" s="434">
        <v>42206.775000000001</v>
      </c>
      <c r="I251" s="88"/>
      <c r="J251" s="88"/>
      <c r="K251" s="88"/>
      <c r="L251" s="78">
        <f t="shared" ref="L251" si="250">IF(RIGHT(S251)="T",(+H251-G251),0)</f>
        <v>1.3888888890505768E-2</v>
      </c>
      <c r="M251" s="78">
        <f t="shared" ref="M251" si="251">IF(RIGHT(S251)="U",(+H251-G251),0)</f>
        <v>0</v>
      </c>
      <c r="N251" s="78">
        <f t="shared" ref="N251" si="252">IF(RIGHT(S251)="C",(+H251-G251),0)</f>
        <v>0</v>
      </c>
      <c r="O251" s="78">
        <f t="shared" ref="O251" si="253">IF(RIGHT(S251)="D",(+H251-G251),0)</f>
        <v>0</v>
      </c>
      <c r="P251" s="88"/>
      <c r="Q251" s="88"/>
      <c r="R251" s="88"/>
      <c r="S251" s="428" t="s">
        <v>104</v>
      </c>
      <c r="T251" s="774" t="s">
        <v>894</v>
      </c>
      <c r="U251" s="89"/>
      <c r="V251" s="80"/>
      <c r="W251" s="81"/>
      <c r="X251" s="81"/>
      <c r="Y251" s="81"/>
      <c r="Z251" s="81"/>
      <c r="AA251" s="82"/>
    </row>
    <row r="252" spans="1:28" s="69" customFormat="1" ht="30" customHeight="1" thickBot="1">
      <c r="A252" s="436"/>
      <c r="B252" s="60"/>
      <c r="C252" s="437" t="s">
        <v>58</v>
      </c>
      <c r="D252" s="60"/>
      <c r="E252" s="61"/>
      <c r="F252" s="62" t="s">
        <v>54</v>
      </c>
      <c r="G252" s="438"/>
      <c r="H252" s="438"/>
      <c r="I252" s="62" t="s">
        <v>54</v>
      </c>
      <c r="J252" s="62" t="s">
        <v>54</v>
      </c>
      <c r="K252" s="62" t="s">
        <v>54</v>
      </c>
      <c r="L252" s="63">
        <f>SUM(L250:L251)</f>
        <v>2.1527777775190771E-2</v>
      </c>
      <c r="M252" s="63">
        <f>SUM(M250:M251)</f>
        <v>0</v>
      </c>
      <c r="N252" s="63">
        <f>SUM(N250:N251)</f>
        <v>0</v>
      </c>
      <c r="O252" s="63">
        <f>SUM(O250:O251)</f>
        <v>0</v>
      </c>
      <c r="P252" s="62" t="s">
        <v>54</v>
      </c>
      <c r="Q252" s="62" t="s">
        <v>54</v>
      </c>
      <c r="R252" s="62" t="s">
        <v>54</v>
      </c>
      <c r="S252" s="478"/>
      <c r="T252" s="448"/>
      <c r="U252" s="60"/>
      <c r="V252" s="440">
        <f>$AB$15-((N252*24))</f>
        <v>744</v>
      </c>
      <c r="W252" s="441">
        <v>361</v>
      </c>
      <c r="X252" s="100">
        <v>370.77199999999999</v>
      </c>
      <c r="Y252" s="442">
        <f>W252*X252</f>
        <v>133848.69200000001</v>
      </c>
      <c r="Z252" s="440">
        <f>(Y252*(V252-L252*24))/V252</f>
        <v>133755.74151945562</v>
      </c>
      <c r="AA252" s="443">
        <f>(Z252/Y252)*100</f>
        <v>99.930555555563899</v>
      </c>
      <c r="AB252" s="59"/>
    </row>
    <row r="253" spans="1:28" s="59" customFormat="1" ht="30" customHeight="1" thickBot="1">
      <c r="A253" s="983">
        <v>77</v>
      </c>
      <c r="B253" s="981" t="s">
        <v>223</v>
      </c>
      <c r="C253" s="979" t="s">
        <v>224</v>
      </c>
      <c r="D253" s="967">
        <v>107.07899999999999</v>
      </c>
      <c r="E253" s="993" t="s">
        <v>53</v>
      </c>
      <c r="F253" s="71" t="s">
        <v>54</v>
      </c>
      <c r="G253" s="434">
        <v>42199.654166666667</v>
      </c>
      <c r="H253" s="434">
        <v>42199.736111111109</v>
      </c>
      <c r="I253" s="38" t="s">
        <v>54</v>
      </c>
      <c r="J253" s="38" t="s">
        <v>54</v>
      </c>
      <c r="K253" s="38" t="s">
        <v>54</v>
      </c>
      <c r="L253" s="84">
        <f>IF(RIGHT(S253)="T",(+H253-G253),0)</f>
        <v>8.1944444442342501E-2</v>
      </c>
      <c r="M253" s="84">
        <f>IF(RIGHT(S253)="U",(+H253-G253),0)</f>
        <v>0</v>
      </c>
      <c r="N253" s="84">
        <f>IF(RIGHT(S253)="C",(+H253-G253),0)</f>
        <v>0</v>
      </c>
      <c r="O253" s="84">
        <f>IF(RIGHT(S253)="D",(+H253-G253),0)</f>
        <v>0</v>
      </c>
      <c r="P253" s="38" t="s">
        <v>54</v>
      </c>
      <c r="Q253" s="38" t="s">
        <v>54</v>
      </c>
      <c r="R253" s="38" t="s">
        <v>54</v>
      </c>
      <c r="S253" s="428" t="s">
        <v>104</v>
      </c>
      <c r="T253" s="774" t="s">
        <v>896</v>
      </c>
      <c r="U253" s="201"/>
      <c r="V253" s="74"/>
      <c r="W253" s="213"/>
      <c r="X253" s="213"/>
      <c r="Y253" s="213"/>
      <c r="Z253" s="213"/>
      <c r="AA253" s="214"/>
    </row>
    <row r="254" spans="1:28" s="59" customFormat="1" ht="30" customHeight="1" thickBot="1">
      <c r="A254" s="984"/>
      <c r="B254" s="982"/>
      <c r="C254" s="980"/>
      <c r="D254" s="969"/>
      <c r="E254" s="995"/>
      <c r="F254" s="71" t="s">
        <v>54</v>
      </c>
      <c r="G254" s="434">
        <v>42209.704861111109</v>
      </c>
      <c r="H254" s="716">
        <v>42209.715277777781</v>
      </c>
      <c r="I254" s="77" t="s">
        <v>54</v>
      </c>
      <c r="J254" s="77" t="s">
        <v>54</v>
      </c>
      <c r="K254" s="77" t="s">
        <v>54</v>
      </c>
      <c r="L254" s="78">
        <f t="shared" ref="L254:L255" si="254">IF(RIGHT(S254)="T",(+H254-G254),0)</f>
        <v>1.0416666671517305E-2</v>
      </c>
      <c r="M254" s="78">
        <f t="shared" ref="M254:M255" si="255">IF(RIGHT(S254)="U",(+H254-G254),0)</f>
        <v>0</v>
      </c>
      <c r="N254" s="78">
        <f t="shared" ref="N254:N255" si="256">IF(RIGHT(S254)="C",(+H254-G254),0)</f>
        <v>0</v>
      </c>
      <c r="O254" s="78">
        <f t="shared" ref="O254:O255" si="257">IF(RIGHT(S254)="D",(+H254-G254),0)</f>
        <v>0</v>
      </c>
      <c r="P254" s="77" t="s">
        <v>54</v>
      </c>
      <c r="Q254" s="77" t="s">
        <v>54</v>
      </c>
      <c r="R254" s="77" t="s">
        <v>54</v>
      </c>
      <c r="S254" s="728" t="s">
        <v>104</v>
      </c>
      <c r="T254" s="788" t="s">
        <v>897</v>
      </c>
      <c r="U254" s="79"/>
      <c r="V254" s="735"/>
      <c r="W254" s="804"/>
      <c r="X254" s="804"/>
      <c r="Y254" s="804"/>
      <c r="Z254" s="804"/>
      <c r="AA254" s="804"/>
    </row>
    <row r="255" spans="1:28" s="59" customFormat="1" ht="30" customHeight="1">
      <c r="A255" s="881"/>
      <c r="B255" s="879"/>
      <c r="C255" s="877"/>
      <c r="D255" s="875"/>
      <c r="E255" s="889"/>
      <c r="F255" s="71" t="s">
        <v>54</v>
      </c>
      <c r="G255" s="434">
        <v>42210.615972222222</v>
      </c>
      <c r="H255" s="434">
        <v>42210.753472222219</v>
      </c>
      <c r="I255" s="52" t="s">
        <v>54</v>
      </c>
      <c r="J255" s="52" t="s">
        <v>54</v>
      </c>
      <c r="K255" s="52" t="s">
        <v>54</v>
      </c>
      <c r="L255" s="41">
        <f t="shared" si="254"/>
        <v>0.13749999999708962</v>
      </c>
      <c r="M255" s="41">
        <f t="shared" si="255"/>
        <v>0</v>
      </c>
      <c r="N255" s="41">
        <f t="shared" si="256"/>
        <v>0</v>
      </c>
      <c r="O255" s="41">
        <f t="shared" si="257"/>
        <v>0</v>
      </c>
      <c r="P255" s="52" t="s">
        <v>54</v>
      </c>
      <c r="Q255" s="52" t="s">
        <v>54</v>
      </c>
      <c r="R255" s="52" t="s">
        <v>54</v>
      </c>
      <c r="S255" s="428" t="s">
        <v>104</v>
      </c>
      <c r="T255" s="774" t="s">
        <v>898</v>
      </c>
      <c r="U255" s="55"/>
      <c r="V255" s="56"/>
      <c r="W255" s="918"/>
      <c r="X255" s="918"/>
      <c r="Y255" s="918"/>
      <c r="Z255" s="918"/>
      <c r="AA255" s="919"/>
    </row>
    <row r="256" spans="1:28" s="69" customFormat="1" ht="30" customHeight="1" thickBot="1">
      <c r="A256" s="436"/>
      <c r="B256" s="60"/>
      <c r="C256" s="437" t="s">
        <v>58</v>
      </c>
      <c r="D256" s="60"/>
      <c r="E256" s="61"/>
      <c r="F256" s="62" t="s">
        <v>54</v>
      </c>
      <c r="G256" s="438"/>
      <c r="H256" s="438"/>
      <c r="I256" s="62" t="s">
        <v>54</v>
      </c>
      <c r="J256" s="62" t="s">
        <v>54</v>
      </c>
      <c r="K256" s="62" t="s">
        <v>54</v>
      </c>
      <c r="L256" s="63">
        <f>SUM(L253:L255)</f>
        <v>0.22986111111094942</v>
      </c>
      <c r="M256" s="63">
        <f>SUM(M253:M255)</f>
        <v>0</v>
      </c>
      <c r="N256" s="63">
        <f>SUM(N253:N255)</f>
        <v>0</v>
      </c>
      <c r="O256" s="63">
        <f>SUM(O253:O255)</f>
        <v>0</v>
      </c>
      <c r="P256" s="62" t="s">
        <v>54</v>
      </c>
      <c r="Q256" s="62" t="s">
        <v>54</v>
      </c>
      <c r="R256" s="62" t="s">
        <v>54</v>
      </c>
      <c r="S256" s="478"/>
      <c r="T256" s="448"/>
      <c r="U256" s="60"/>
      <c r="V256" s="440">
        <f>$AB$15-((N256*24))</f>
        <v>744</v>
      </c>
      <c r="W256" s="441">
        <v>515</v>
      </c>
      <c r="X256" s="100">
        <v>107.07899999999999</v>
      </c>
      <c r="Y256" s="442">
        <f>W256*X256</f>
        <v>55145.684999999998</v>
      </c>
      <c r="Z256" s="440">
        <f>(Y256*(V256-L256*24))/V256</f>
        <v>54736.786663642757</v>
      </c>
      <c r="AA256" s="443">
        <f>(Z256/Y256)*100</f>
        <v>99.258512544803395</v>
      </c>
      <c r="AB256" s="59"/>
    </row>
    <row r="257" spans="1:44" s="51" customFormat="1" ht="30" customHeight="1">
      <c r="A257" s="1003">
        <v>78</v>
      </c>
      <c r="B257" s="973" t="s">
        <v>225</v>
      </c>
      <c r="C257" s="999" t="s">
        <v>226</v>
      </c>
      <c r="D257" s="967">
        <v>107.1</v>
      </c>
      <c r="E257" s="993" t="s">
        <v>53</v>
      </c>
      <c r="F257" s="71" t="s">
        <v>54</v>
      </c>
      <c r="G257" s="434"/>
      <c r="H257" s="434"/>
      <c r="I257" s="83"/>
      <c r="J257" s="83"/>
      <c r="K257" s="83"/>
      <c r="L257" s="72">
        <f>IF(RIGHT(S257)="T",(+H257-G257),0)</f>
        <v>0</v>
      </c>
      <c r="M257" s="72">
        <f>IF(RIGHT(S257)="U",(+H257-G257),0)</f>
        <v>0</v>
      </c>
      <c r="N257" s="72">
        <f>IF(RIGHT(S257)="C",(+H257-G257),0)</f>
        <v>0</v>
      </c>
      <c r="O257" s="72">
        <f>IF(RIGHT(S257)="D",(+H257-G257),0)</f>
        <v>0</v>
      </c>
      <c r="P257" s="94"/>
      <c r="Q257" s="94"/>
      <c r="R257" s="94"/>
      <c r="S257" s="428"/>
      <c r="T257" s="774"/>
      <c r="U257" s="94"/>
      <c r="V257" s="96"/>
      <c r="W257" s="189"/>
      <c r="X257" s="189"/>
      <c r="Y257" s="189"/>
      <c r="Z257" s="189"/>
      <c r="AA257" s="190"/>
      <c r="AB257" s="185"/>
      <c r="AC257" s="186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</row>
    <row r="258" spans="1:44" s="51" customFormat="1" ht="30" customHeight="1">
      <c r="A258" s="1004"/>
      <c r="B258" s="974"/>
      <c r="C258" s="1000"/>
      <c r="D258" s="968"/>
      <c r="E258" s="994"/>
      <c r="F258" s="88"/>
      <c r="G258" s="434"/>
      <c r="H258" s="434"/>
      <c r="I258" s="40"/>
      <c r="J258" s="40"/>
      <c r="K258" s="40"/>
      <c r="L258" s="41">
        <f t="shared" ref="L258" si="258">IF(RIGHT(S258)="T",(+H258-G258),0)</f>
        <v>0</v>
      </c>
      <c r="M258" s="41">
        <f t="shared" ref="M258" si="259">IF(RIGHT(S258)="U",(+H258-G258),0)</f>
        <v>0</v>
      </c>
      <c r="N258" s="41">
        <f t="shared" ref="N258" si="260">IF(RIGHT(S258)="C",(+H258-G258),0)</f>
        <v>0</v>
      </c>
      <c r="O258" s="41">
        <f t="shared" ref="O258" si="261">IF(RIGHT(S258)="D",(+H258-G258),0)</f>
        <v>0</v>
      </c>
      <c r="P258" s="42"/>
      <c r="Q258" s="42"/>
      <c r="R258" s="42"/>
      <c r="S258" s="428"/>
      <c r="T258" s="774"/>
      <c r="U258" s="42"/>
      <c r="V258" s="131"/>
      <c r="W258" s="361"/>
      <c r="X258" s="361"/>
      <c r="Y258" s="361"/>
      <c r="Z258" s="361"/>
      <c r="AA258" s="362"/>
      <c r="AB258" s="185"/>
      <c r="AC258" s="186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</row>
    <row r="259" spans="1:44" s="69" customFormat="1" ht="30" customHeight="1" thickBot="1">
      <c r="A259" s="436"/>
      <c r="B259" s="60"/>
      <c r="C259" s="437" t="s">
        <v>58</v>
      </c>
      <c r="D259" s="60"/>
      <c r="E259" s="61"/>
      <c r="F259" s="62" t="s">
        <v>54</v>
      </c>
      <c r="G259" s="438"/>
      <c r="H259" s="438"/>
      <c r="I259" s="62" t="s">
        <v>54</v>
      </c>
      <c r="J259" s="62" t="s">
        <v>54</v>
      </c>
      <c r="K259" s="62" t="s">
        <v>54</v>
      </c>
      <c r="L259" s="63">
        <f>SUM(L257:L258)</f>
        <v>0</v>
      </c>
      <c r="M259" s="63">
        <f>SUM(M257:M258)</f>
        <v>0</v>
      </c>
      <c r="N259" s="63">
        <f>SUM(N257:N258)</f>
        <v>0</v>
      </c>
      <c r="O259" s="63">
        <f>SUM(O257:O258)</f>
        <v>0</v>
      </c>
      <c r="P259" s="62" t="s">
        <v>54</v>
      </c>
      <c r="Q259" s="62" t="s">
        <v>54</v>
      </c>
      <c r="R259" s="62" t="s">
        <v>54</v>
      </c>
      <c r="S259" s="478"/>
      <c r="T259" s="448"/>
      <c r="U259" s="60"/>
      <c r="V259" s="440">
        <f>$AB$15-((N259*24))</f>
        <v>744</v>
      </c>
      <c r="W259" s="441">
        <v>515</v>
      </c>
      <c r="X259" s="100">
        <v>107.1</v>
      </c>
      <c r="Y259" s="442">
        <f>W259*X259</f>
        <v>55156.5</v>
      </c>
      <c r="Z259" s="440">
        <f>(Y259*(V259-L259*24))/V259</f>
        <v>55156.5</v>
      </c>
      <c r="AA259" s="443">
        <f>(Z259/Y259)*100</f>
        <v>100</v>
      </c>
      <c r="AB259" s="59"/>
    </row>
    <row r="260" spans="1:44" s="51" customFormat="1" ht="30" customHeight="1">
      <c r="A260" s="580">
        <v>79</v>
      </c>
      <c r="B260" s="578" t="s">
        <v>227</v>
      </c>
      <c r="C260" s="576" t="s">
        <v>228</v>
      </c>
      <c r="D260" s="574">
        <v>5.9219999999999997</v>
      </c>
      <c r="E260" s="585" t="s">
        <v>53</v>
      </c>
      <c r="F260" s="38" t="s">
        <v>54</v>
      </c>
      <c r="G260" s="53"/>
      <c r="H260" s="53"/>
      <c r="I260" s="143"/>
      <c r="J260" s="143"/>
      <c r="K260" s="143"/>
      <c r="L260" s="72">
        <f>IF(RIGHT(S260)="T",(+H260-G260),0)</f>
        <v>0</v>
      </c>
      <c r="M260" s="72">
        <f>IF(RIGHT(S260)="U",(+H260-G260),0)</f>
        <v>0</v>
      </c>
      <c r="N260" s="72">
        <f>IF(RIGHT(S260)="C",(+H260-G260),0)</f>
        <v>0</v>
      </c>
      <c r="O260" s="72">
        <f>IF(RIGHT(S260)="D",(+H260-G260),0)</f>
        <v>0</v>
      </c>
      <c r="P260" s="44"/>
      <c r="Q260" s="44"/>
      <c r="R260" s="44"/>
      <c r="S260" s="54"/>
      <c r="T260" s="405"/>
      <c r="U260" s="44"/>
      <c r="V260" s="109"/>
      <c r="W260" s="110"/>
      <c r="X260" s="574"/>
      <c r="Y260" s="111"/>
      <c r="Z260" s="109"/>
      <c r="AA260" s="112"/>
      <c r="AB260" s="185"/>
      <c r="AC260" s="186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</row>
    <row r="261" spans="1:44" s="69" customFormat="1" ht="30" customHeight="1" thickBot="1">
      <c r="A261" s="481"/>
      <c r="B261" s="175"/>
      <c r="C261" s="482" t="s">
        <v>58</v>
      </c>
      <c r="D261" s="175"/>
      <c r="E261" s="590"/>
      <c r="F261" s="176" t="s">
        <v>54</v>
      </c>
      <c r="G261" s="483"/>
      <c r="H261" s="483"/>
      <c r="I261" s="176" t="s">
        <v>54</v>
      </c>
      <c r="J261" s="176" t="s">
        <v>54</v>
      </c>
      <c r="K261" s="176" t="s">
        <v>54</v>
      </c>
      <c r="L261" s="177">
        <f>SUM(L260:L260)</f>
        <v>0</v>
      </c>
      <c r="M261" s="177">
        <f>SUM(M260:M260)</f>
        <v>0</v>
      </c>
      <c r="N261" s="177">
        <f>SUM(N260:N260)</f>
        <v>0</v>
      </c>
      <c r="O261" s="177">
        <f>SUM(O260:O260)</f>
        <v>0</v>
      </c>
      <c r="P261" s="176" t="s">
        <v>54</v>
      </c>
      <c r="Q261" s="176" t="s">
        <v>54</v>
      </c>
      <c r="R261" s="176" t="s">
        <v>54</v>
      </c>
      <c r="S261" s="484"/>
      <c r="T261" s="485"/>
      <c r="U261" s="175"/>
      <c r="V261" s="431">
        <f>$AB$15-((N261*24))</f>
        <v>744</v>
      </c>
      <c r="W261" s="471">
        <v>515</v>
      </c>
      <c r="X261" s="154">
        <v>5.9219999999999997</v>
      </c>
      <c r="Y261" s="432">
        <f>W261*X261</f>
        <v>3049.83</v>
      </c>
      <c r="Z261" s="431">
        <f>(Y261*(V261-L261*24))/V261</f>
        <v>3049.83</v>
      </c>
      <c r="AA261" s="433">
        <f>(Z261/Y261)*100</f>
        <v>100</v>
      </c>
      <c r="AB261" s="59"/>
    </row>
    <row r="262" spans="1:44" s="51" customFormat="1" ht="30" customHeight="1" thickBot="1">
      <c r="A262" s="101">
        <v>80</v>
      </c>
      <c r="B262" s="102" t="s">
        <v>229</v>
      </c>
      <c r="C262" s="103" t="s">
        <v>230</v>
      </c>
      <c r="D262" s="66">
        <v>5.86</v>
      </c>
      <c r="E262" s="61" t="s">
        <v>53</v>
      </c>
      <c r="F262" s="105" t="s">
        <v>54</v>
      </c>
      <c r="G262" s="104"/>
      <c r="H262" s="104"/>
      <c r="I262" s="106"/>
      <c r="J262" s="106"/>
      <c r="K262" s="106"/>
      <c r="L262" s="107"/>
      <c r="M262" s="107"/>
      <c r="N262" s="107"/>
      <c r="O262" s="107"/>
      <c r="P262" s="107"/>
      <c r="Q262" s="107"/>
      <c r="R262" s="107"/>
      <c r="S262" s="107"/>
      <c r="T262" s="409"/>
      <c r="U262" s="107"/>
      <c r="V262" s="64">
        <f>$AB$15-((N262*24))</f>
        <v>744</v>
      </c>
      <c r="W262" s="65">
        <v>515</v>
      </c>
      <c r="X262" s="66">
        <v>5.86</v>
      </c>
      <c r="Y262" s="67">
        <f>W262*X262</f>
        <v>3017.9</v>
      </c>
      <c r="Z262" s="64">
        <f>(Y262*(V262-L262*24))/V262</f>
        <v>3017.9</v>
      </c>
      <c r="AA262" s="68">
        <f>(Z262/Y262)*100</f>
        <v>100</v>
      </c>
      <c r="AB262" s="185"/>
      <c r="AC262" s="186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</row>
    <row r="263" spans="1:44" s="59" customFormat="1" ht="30" customHeight="1">
      <c r="A263" s="983">
        <v>81</v>
      </c>
      <c r="B263" s="981" t="s">
        <v>231</v>
      </c>
      <c r="C263" s="979" t="s">
        <v>232</v>
      </c>
      <c r="D263" s="996">
        <v>179.71100000000001</v>
      </c>
      <c r="E263" s="993" t="s">
        <v>53</v>
      </c>
      <c r="F263" s="71" t="s">
        <v>54</v>
      </c>
      <c r="G263" s="434">
        <v>42189.65625</v>
      </c>
      <c r="H263" s="434">
        <v>42189.674305555556</v>
      </c>
      <c r="I263" s="71" t="s">
        <v>54</v>
      </c>
      <c r="J263" s="71" t="s">
        <v>54</v>
      </c>
      <c r="K263" s="71" t="s">
        <v>54</v>
      </c>
      <c r="L263" s="72">
        <f>IF(RIGHT(S263)="T",(+H263-G263),0)</f>
        <v>1.8055555556202307E-2</v>
      </c>
      <c r="M263" s="72">
        <f>IF(RIGHT(S263)="U",(+H263-G263),0)</f>
        <v>0</v>
      </c>
      <c r="N263" s="72">
        <f>IF(RIGHT(S263)="C",(+H263-G263),0)</f>
        <v>0</v>
      </c>
      <c r="O263" s="72">
        <f>IF(RIGHT(S263)="D",(+H263-G263),0)</f>
        <v>0</v>
      </c>
      <c r="P263" s="71" t="s">
        <v>54</v>
      </c>
      <c r="Q263" s="71" t="s">
        <v>54</v>
      </c>
      <c r="R263" s="71" t="s">
        <v>54</v>
      </c>
      <c r="S263" s="428" t="s">
        <v>104</v>
      </c>
      <c r="T263" s="774" t="s">
        <v>899</v>
      </c>
      <c r="U263" s="73"/>
      <c r="V263" s="85"/>
      <c r="W263" s="86"/>
      <c r="X263" s="86"/>
      <c r="Y263" s="86"/>
      <c r="Z263" s="86"/>
      <c r="AA263" s="87"/>
    </row>
    <row r="264" spans="1:44" s="59" customFormat="1" ht="30" customHeight="1">
      <c r="A264" s="987"/>
      <c r="B264" s="986"/>
      <c r="C264" s="985"/>
      <c r="D264" s="997"/>
      <c r="E264" s="994"/>
      <c r="F264" s="88"/>
      <c r="G264" s="434">
        <v>42212.167361111111</v>
      </c>
      <c r="H264" s="434">
        <v>42212.194444444445</v>
      </c>
      <c r="I264" s="88"/>
      <c r="J264" s="88"/>
      <c r="K264" s="88"/>
      <c r="L264" s="78">
        <f t="shared" ref="L264" si="262">IF(RIGHT(S264)="T",(+H264-G264),0)</f>
        <v>0</v>
      </c>
      <c r="M264" s="78">
        <f t="shared" ref="M264" si="263">IF(RIGHT(S264)="U",(+H264-G264),0)</f>
        <v>0</v>
      </c>
      <c r="N264" s="78">
        <f t="shared" ref="N264" si="264">IF(RIGHT(S264)="C",(+H264-G264),0)</f>
        <v>2.7083333334303461E-2</v>
      </c>
      <c r="O264" s="78">
        <f t="shared" ref="O264" si="265">IF(RIGHT(S264)="D",(+H264-G264),0)</f>
        <v>0</v>
      </c>
      <c r="P264" s="88"/>
      <c r="Q264" s="88"/>
      <c r="R264" s="88"/>
      <c r="S264" s="428" t="s">
        <v>83</v>
      </c>
      <c r="T264" s="774" t="s">
        <v>900</v>
      </c>
      <c r="U264" s="89"/>
      <c r="V264" s="80"/>
      <c r="W264" s="81"/>
      <c r="X264" s="81"/>
      <c r="Y264" s="81"/>
      <c r="Z264" s="81"/>
      <c r="AA264" s="82"/>
    </row>
    <row r="265" spans="1:44" s="59" customFormat="1" ht="25.5">
      <c r="A265" s="987"/>
      <c r="B265" s="986"/>
      <c r="C265" s="985"/>
      <c r="D265" s="997"/>
      <c r="E265" s="994"/>
      <c r="F265" s="88"/>
      <c r="G265" s="434">
        <v>42213.165277777778</v>
      </c>
      <c r="H265" s="434">
        <v>42213.168749999997</v>
      </c>
      <c r="I265" s="88"/>
      <c r="J265" s="88"/>
      <c r="K265" s="88"/>
      <c r="L265" s="78">
        <f t="shared" ref="L265" si="266">IF(RIGHT(S265)="T",(+H265-G265),0)</f>
        <v>0</v>
      </c>
      <c r="M265" s="78">
        <f t="shared" ref="M265" si="267">IF(RIGHT(S265)="U",(+H265-G265),0)</f>
        <v>0</v>
      </c>
      <c r="N265" s="78">
        <f t="shared" ref="N265" si="268">IF(RIGHT(S265)="C",(+H265-G265),0)</f>
        <v>3.4722222189884633E-3</v>
      </c>
      <c r="O265" s="78">
        <f t="shared" ref="O265" si="269">IF(RIGHT(S265)="D",(+H265-G265),0)</f>
        <v>0</v>
      </c>
      <c r="P265" s="88"/>
      <c r="Q265" s="88"/>
      <c r="R265" s="88"/>
      <c r="S265" s="428" t="s">
        <v>83</v>
      </c>
      <c r="T265" s="774" t="s">
        <v>901</v>
      </c>
      <c r="U265" s="89"/>
      <c r="V265" s="80"/>
      <c r="W265" s="81"/>
      <c r="X265" s="81"/>
      <c r="Y265" s="81"/>
      <c r="Z265" s="81"/>
      <c r="AA265" s="82"/>
    </row>
    <row r="266" spans="1:44" s="59" customFormat="1" ht="22.5" customHeight="1">
      <c r="A266" s="984"/>
      <c r="B266" s="982"/>
      <c r="C266" s="980"/>
      <c r="D266" s="998"/>
      <c r="E266" s="995"/>
      <c r="F266" s="88"/>
      <c r="G266" s="434">
        <v>42213.168749999997</v>
      </c>
      <c r="H266" s="434">
        <v>42213.282638888886</v>
      </c>
      <c r="I266" s="88"/>
      <c r="J266" s="88"/>
      <c r="K266" s="88"/>
      <c r="L266" s="78">
        <f t="shared" ref="L266" si="270">IF(RIGHT(S266)="T",(+H266-G266),0)</f>
        <v>0</v>
      </c>
      <c r="M266" s="78">
        <f t="shared" ref="M266" si="271">IF(RIGHT(S266)="U",(+H266-G266),0)</f>
        <v>0</v>
      </c>
      <c r="N266" s="78">
        <f t="shared" ref="N266" si="272">IF(RIGHT(S266)="C",(+H266-G266),0)</f>
        <v>0</v>
      </c>
      <c r="O266" s="78">
        <f t="shared" ref="O266" si="273">IF(RIGHT(S266)="D",(+H266-G266),0)</f>
        <v>0.11388888888905058</v>
      </c>
      <c r="P266" s="88"/>
      <c r="Q266" s="88"/>
      <c r="R266" s="88"/>
      <c r="S266" s="428" t="s">
        <v>57</v>
      </c>
      <c r="T266" s="774" t="s">
        <v>902</v>
      </c>
      <c r="U266" s="89"/>
      <c r="V266" s="80"/>
      <c r="W266" s="81"/>
      <c r="X266" s="81"/>
      <c r="Y266" s="81"/>
      <c r="Z266" s="81"/>
      <c r="AA266" s="82"/>
    </row>
    <row r="267" spans="1:44" s="69" customFormat="1" ht="30" customHeight="1" thickBot="1">
      <c r="A267" s="436"/>
      <c r="B267" s="60"/>
      <c r="C267" s="437" t="s">
        <v>58</v>
      </c>
      <c r="D267" s="60"/>
      <c r="E267" s="61"/>
      <c r="F267" s="62" t="s">
        <v>54</v>
      </c>
      <c r="G267" s="438"/>
      <c r="H267" s="438"/>
      <c r="I267" s="62" t="s">
        <v>54</v>
      </c>
      <c r="J267" s="62" t="s">
        <v>54</v>
      </c>
      <c r="K267" s="62" t="s">
        <v>54</v>
      </c>
      <c r="L267" s="63">
        <f>SUM(L263:L266)</f>
        <v>1.8055555556202307E-2</v>
      </c>
      <c r="M267" s="63">
        <f>SUM(M263:M266)</f>
        <v>0</v>
      </c>
      <c r="N267" s="63">
        <f>SUM(N263:N266)</f>
        <v>3.0555555553291924E-2</v>
      </c>
      <c r="O267" s="63">
        <f>SUM(O263:O266)</f>
        <v>0.11388888888905058</v>
      </c>
      <c r="P267" s="63"/>
      <c r="Q267" s="63"/>
      <c r="R267" s="63"/>
      <c r="S267" s="478"/>
      <c r="T267" s="448"/>
      <c r="U267" s="60"/>
      <c r="V267" s="440">
        <f>$AB$15-((N267*24))</f>
        <v>743.26666666672099</v>
      </c>
      <c r="W267" s="486">
        <v>515</v>
      </c>
      <c r="X267" s="487">
        <v>179.71100000000001</v>
      </c>
      <c r="Y267" s="442">
        <f>W267*X267</f>
        <v>92551.165000000008</v>
      </c>
      <c r="Z267" s="440">
        <f>(Y267*(V267-L267*24))/V267</f>
        <v>92497.206566730514</v>
      </c>
      <c r="AA267" s="443">
        <f>(Z267/Y267)*100</f>
        <v>99.941698807065805</v>
      </c>
      <c r="AB267" s="59"/>
    </row>
    <row r="268" spans="1:44" s="59" customFormat="1" ht="30" customHeight="1">
      <c r="A268" s="983">
        <v>82</v>
      </c>
      <c r="B268" s="981" t="s">
        <v>233</v>
      </c>
      <c r="C268" s="979" t="s">
        <v>234</v>
      </c>
      <c r="D268" s="967">
        <v>255.56</v>
      </c>
      <c r="E268" s="993" t="s">
        <v>53</v>
      </c>
      <c r="F268" s="71" t="s">
        <v>54</v>
      </c>
      <c r="G268" s="434">
        <v>42186.755555555559</v>
      </c>
      <c r="H268" s="434">
        <v>42187.909722222219</v>
      </c>
      <c r="I268" s="71" t="s">
        <v>54</v>
      </c>
      <c r="J268" s="71" t="s">
        <v>54</v>
      </c>
      <c r="K268" s="71" t="s">
        <v>54</v>
      </c>
      <c r="L268" s="72">
        <f>IF(RIGHT(S268)="T",(+H268-G268),0)</f>
        <v>0</v>
      </c>
      <c r="M268" s="72">
        <f>IF(RIGHT(S268)="U",(+H268-G268),0)</f>
        <v>0</v>
      </c>
      <c r="N268" s="72">
        <f>IF(RIGHT(S268)="C",(+H268-G268),0)</f>
        <v>0</v>
      </c>
      <c r="O268" s="72">
        <f>IF(RIGHT(S268)="D",(+H268-G268),0)</f>
        <v>1.1541666666598758</v>
      </c>
      <c r="P268" s="71" t="s">
        <v>54</v>
      </c>
      <c r="Q268" s="71" t="s">
        <v>54</v>
      </c>
      <c r="R268" s="71" t="s">
        <v>54</v>
      </c>
      <c r="S268" s="428" t="s">
        <v>57</v>
      </c>
      <c r="T268" s="774" t="s">
        <v>903</v>
      </c>
      <c r="U268" s="73"/>
      <c r="V268" s="85"/>
      <c r="W268" s="86"/>
      <c r="X268" s="86"/>
      <c r="Y268" s="86"/>
      <c r="Z268" s="86"/>
      <c r="AA268" s="87"/>
    </row>
    <row r="269" spans="1:44" s="59" customFormat="1" ht="30" customHeight="1">
      <c r="A269" s="987"/>
      <c r="B269" s="986"/>
      <c r="C269" s="985"/>
      <c r="D269" s="968"/>
      <c r="E269" s="994"/>
      <c r="F269" s="88"/>
      <c r="G269" s="434">
        <v>42190.492361111108</v>
      </c>
      <c r="H269" s="434">
        <v>42190.659722222219</v>
      </c>
      <c r="I269" s="88"/>
      <c r="J269" s="88"/>
      <c r="K269" s="88"/>
      <c r="L269" s="78">
        <f t="shared" ref="L269:L274" si="274">IF(RIGHT(S269)="T",(+H269-G269),0)</f>
        <v>0.16736111111094942</v>
      </c>
      <c r="M269" s="78">
        <f t="shared" ref="M269:M274" si="275">IF(RIGHT(S269)="U",(+H269-G269),0)</f>
        <v>0</v>
      </c>
      <c r="N269" s="78">
        <f t="shared" ref="N269:N274" si="276">IF(RIGHT(S269)="C",(+H269-G269),0)</f>
        <v>0</v>
      </c>
      <c r="O269" s="78">
        <f t="shared" ref="O269:O274" si="277">IF(RIGHT(S269)="D",(+H269-G269),0)</f>
        <v>0</v>
      </c>
      <c r="P269" s="88"/>
      <c r="Q269" s="88"/>
      <c r="R269" s="88"/>
      <c r="S269" s="428" t="s">
        <v>104</v>
      </c>
      <c r="T269" s="774" t="s">
        <v>904</v>
      </c>
      <c r="U269" s="89"/>
      <c r="V269" s="80"/>
      <c r="W269" s="81"/>
      <c r="X269" s="81"/>
      <c r="Y269" s="81"/>
      <c r="Z269" s="81"/>
      <c r="AA269" s="82"/>
    </row>
    <row r="270" spans="1:44" s="59" customFormat="1" ht="30" customHeight="1">
      <c r="A270" s="987"/>
      <c r="B270" s="986"/>
      <c r="C270" s="985"/>
      <c r="D270" s="968"/>
      <c r="E270" s="994"/>
      <c r="F270" s="88"/>
      <c r="G270" s="434">
        <v>42194.041666666664</v>
      </c>
      <c r="H270" s="434">
        <v>42194.311805555553</v>
      </c>
      <c r="I270" s="88"/>
      <c r="J270" s="88"/>
      <c r="K270" s="88"/>
      <c r="L270" s="78">
        <f t="shared" si="274"/>
        <v>0</v>
      </c>
      <c r="M270" s="78">
        <f t="shared" si="275"/>
        <v>0</v>
      </c>
      <c r="N270" s="78">
        <f t="shared" si="276"/>
        <v>0</v>
      </c>
      <c r="O270" s="78">
        <f t="shared" si="277"/>
        <v>0.27013888888905058</v>
      </c>
      <c r="P270" s="88"/>
      <c r="Q270" s="88"/>
      <c r="R270" s="88"/>
      <c r="S270" s="428" t="s">
        <v>57</v>
      </c>
      <c r="T270" s="774" t="s">
        <v>905</v>
      </c>
      <c r="U270" s="89"/>
      <c r="V270" s="80"/>
      <c r="W270" s="81"/>
      <c r="X270" s="81"/>
      <c r="Y270" s="81"/>
      <c r="Z270" s="81"/>
      <c r="AA270" s="82"/>
    </row>
    <row r="271" spans="1:44" s="59" customFormat="1" ht="30" customHeight="1">
      <c r="A271" s="987"/>
      <c r="B271" s="986"/>
      <c r="C271" s="985"/>
      <c r="D271" s="968"/>
      <c r="E271" s="994"/>
      <c r="F271" s="88"/>
      <c r="G271" s="434">
        <v>42195.736111111109</v>
      </c>
      <c r="H271" s="434">
        <v>42199.355555555558</v>
      </c>
      <c r="I271" s="88"/>
      <c r="J271" s="88"/>
      <c r="K271" s="88"/>
      <c r="L271" s="78">
        <f t="shared" si="274"/>
        <v>0</v>
      </c>
      <c r="M271" s="78">
        <f t="shared" si="275"/>
        <v>0</v>
      </c>
      <c r="N271" s="78">
        <f t="shared" si="276"/>
        <v>0</v>
      </c>
      <c r="O271" s="78">
        <f t="shared" si="277"/>
        <v>3.6194444444481633</v>
      </c>
      <c r="P271" s="88"/>
      <c r="Q271" s="88"/>
      <c r="R271" s="88"/>
      <c r="S271" s="428" t="s">
        <v>57</v>
      </c>
      <c r="T271" s="774" t="s">
        <v>905</v>
      </c>
      <c r="U271" s="89"/>
      <c r="V271" s="80"/>
      <c r="W271" s="81"/>
      <c r="X271" s="81"/>
      <c r="Y271" s="81"/>
      <c r="Z271" s="81"/>
      <c r="AA271" s="82"/>
    </row>
    <row r="272" spans="1:44" s="59" customFormat="1" ht="30" customHeight="1">
      <c r="A272" s="987"/>
      <c r="B272" s="986"/>
      <c r="C272" s="985"/>
      <c r="D272" s="968"/>
      <c r="E272" s="994"/>
      <c r="F272" s="88"/>
      <c r="G272" s="434">
        <v>42203.763888888891</v>
      </c>
      <c r="H272" s="434">
        <v>42206.508333333331</v>
      </c>
      <c r="I272" s="88"/>
      <c r="J272" s="88"/>
      <c r="K272" s="88"/>
      <c r="L272" s="78">
        <f t="shared" si="274"/>
        <v>0</v>
      </c>
      <c r="M272" s="78">
        <f t="shared" si="275"/>
        <v>0</v>
      </c>
      <c r="N272" s="78">
        <f t="shared" si="276"/>
        <v>0</v>
      </c>
      <c r="O272" s="78">
        <f t="shared" si="277"/>
        <v>2.7444444444408873</v>
      </c>
      <c r="P272" s="88"/>
      <c r="Q272" s="88"/>
      <c r="R272" s="88"/>
      <c r="S272" s="428" t="s">
        <v>57</v>
      </c>
      <c r="T272" s="774" t="s">
        <v>906</v>
      </c>
      <c r="U272" s="89"/>
      <c r="V272" s="80"/>
      <c r="W272" s="81"/>
      <c r="X272" s="81"/>
      <c r="Y272" s="81"/>
      <c r="Z272" s="81"/>
      <c r="AA272" s="82"/>
    </row>
    <row r="273" spans="1:44" s="59" customFormat="1" ht="30" customHeight="1">
      <c r="A273" s="987"/>
      <c r="B273" s="986"/>
      <c r="C273" s="985"/>
      <c r="D273" s="968"/>
      <c r="E273" s="994"/>
      <c r="F273" s="88"/>
      <c r="G273" s="434">
        <v>42206.771527777775</v>
      </c>
      <c r="H273" s="434">
        <v>42207.433333333334</v>
      </c>
      <c r="I273" s="88"/>
      <c r="J273" s="88"/>
      <c r="K273" s="88"/>
      <c r="L273" s="78">
        <f t="shared" si="274"/>
        <v>0</v>
      </c>
      <c r="M273" s="78">
        <f t="shared" si="275"/>
        <v>0</v>
      </c>
      <c r="N273" s="78">
        <f t="shared" si="276"/>
        <v>0</v>
      </c>
      <c r="O273" s="78">
        <f t="shared" si="277"/>
        <v>0.66180555555911269</v>
      </c>
      <c r="P273" s="88"/>
      <c r="Q273" s="88"/>
      <c r="R273" s="88"/>
      <c r="S273" s="428" t="s">
        <v>57</v>
      </c>
      <c r="T273" s="774" t="s">
        <v>907</v>
      </c>
      <c r="U273" s="89"/>
      <c r="V273" s="80"/>
      <c r="W273" s="81"/>
      <c r="X273" s="81"/>
      <c r="Y273" s="81"/>
      <c r="Z273" s="81"/>
      <c r="AA273" s="82"/>
    </row>
    <row r="274" spans="1:44" s="59" customFormat="1" ht="30" customHeight="1">
      <c r="A274" s="987"/>
      <c r="B274" s="986"/>
      <c r="C274" s="985"/>
      <c r="D274" s="968"/>
      <c r="E274" s="994"/>
      <c r="F274" s="88"/>
      <c r="G274" s="434">
        <v>42208.162499999999</v>
      </c>
      <c r="H274" s="674">
        <v>42217</v>
      </c>
      <c r="I274" s="88"/>
      <c r="J274" s="88"/>
      <c r="K274" s="88"/>
      <c r="L274" s="78">
        <f t="shared" si="274"/>
        <v>0</v>
      </c>
      <c r="M274" s="78">
        <f t="shared" si="275"/>
        <v>0</v>
      </c>
      <c r="N274" s="78">
        <f t="shared" si="276"/>
        <v>0</v>
      </c>
      <c r="O274" s="78">
        <f t="shared" si="277"/>
        <v>8.8375000000014552</v>
      </c>
      <c r="P274" s="88"/>
      <c r="Q274" s="88"/>
      <c r="R274" s="88"/>
      <c r="S274" s="428" t="s">
        <v>57</v>
      </c>
      <c r="T274" s="774" t="s">
        <v>908</v>
      </c>
      <c r="U274" s="89"/>
      <c r="V274" s="80"/>
      <c r="W274" s="81"/>
      <c r="X274" s="81"/>
      <c r="Y274" s="81"/>
      <c r="Z274" s="81"/>
      <c r="AA274" s="82"/>
    </row>
    <row r="275" spans="1:44" s="69" customFormat="1" ht="30" customHeight="1" thickBot="1">
      <c r="A275" s="436"/>
      <c r="B275" s="60"/>
      <c r="C275" s="437" t="s">
        <v>58</v>
      </c>
      <c r="D275" s="60"/>
      <c r="E275" s="61"/>
      <c r="F275" s="62" t="s">
        <v>54</v>
      </c>
      <c r="G275" s="438"/>
      <c r="H275" s="438"/>
      <c r="I275" s="62" t="s">
        <v>54</v>
      </c>
      <c r="J275" s="62" t="s">
        <v>54</v>
      </c>
      <c r="K275" s="62" t="s">
        <v>54</v>
      </c>
      <c r="L275" s="63">
        <f>SUM(L268:L274)</f>
        <v>0.16736111111094942</v>
      </c>
      <c r="M275" s="63">
        <f>SUM(M268:M274)</f>
        <v>0</v>
      </c>
      <c r="N275" s="63">
        <f>SUM(N268:N274)</f>
        <v>0</v>
      </c>
      <c r="O275" s="63">
        <f>SUM(O268:O274)</f>
        <v>17.287499999998545</v>
      </c>
      <c r="P275" s="62" t="s">
        <v>54</v>
      </c>
      <c r="Q275" s="62" t="s">
        <v>54</v>
      </c>
      <c r="R275" s="62" t="s">
        <v>54</v>
      </c>
      <c r="S275" s="478"/>
      <c r="T275" s="448"/>
      <c r="U275" s="60"/>
      <c r="V275" s="440">
        <f>$AB$15-((N275*24))</f>
        <v>744</v>
      </c>
      <c r="W275" s="441">
        <v>309</v>
      </c>
      <c r="X275" s="100">
        <v>255.56</v>
      </c>
      <c r="Y275" s="442">
        <f>W275*X275</f>
        <v>78968.039999999994</v>
      </c>
      <c r="Z275" s="440">
        <f>(Y275*(V275-L275*24))/V275</f>
        <v>78541.711647849865</v>
      </c>
      <c r="AA275" s="443">
        <f>(Z275/Y275)*100</f>
        <v>99.460125448029189</v>
      </c>
      <c r="AB275" s="59"/>
    </row>
    <row r="276" spans="1:44" s="51" customFormat="1" ht="30" customHeight="1">
      <c r="A276" s="1001">
        <v>83</v>
      </c>
      <c r="B276" s="973" t="s">
        <v>235</v>
      </c>
      <c r="C276" s="999" t="s">
        <v>236</v>
      </c>
      <c r="D276" s="967">
        <v>50.5</v>
      </c>
      <c r="E276" s="993" t="s">
        <v>53</v>
      </c>
      <c r="F276" s="38" t="s">
        <v>54</v>
      </c>
      <c r="G276" s="434">
        <v>42211.157638888886</v>
      </c>
      <c r="H276" s="434">
        <v>42211.161111111112</v>
      </c>
      <c r="I276" s="143"/>
      <c r="J276" s="143"/>
      <c r="K276" s="143"/>
      <c r="L276" s="78">
        <f t="shared" ref="L276" si="278">IF(RIGHT(S276)="T",(+H276-G276),0)</f>
        <v>0</v>
      </c>
      <c r="M276" s="78">
        <f t="shared" ref="M276" si="279">IF(RIGHT(S276)="U",(+H276-G276),0)</f>
        <v>0</v>
      </c>
      <c r="N276" s="78">
        <f t="shared" ref="N276" si="280">IF(RIGHT(S276)="C",(+H276-G276),0)</f>
        <v>3.4722222262644209E-3</v>
      </c>
      <c r="O276" s="78">
        <f t="shared" ref="O276" si="281">IF(RIGHT(S276)="D",(+H276-G276),0)</f>
        <v>0</v>
      </c>
      <c r="P276" s="44"/>
      <c r="Q276" s="44"/>
      <c r="R276" s="44"/>
      <c r="S276" s="428" t="s">
        <v>83</v>
      </c>
      <c r="T276" s="774" t="s">
        <v>909</v>
      </c>
      <c r="U276" s="191"/>
      <c r="V276" s="192"/>
      <c r="W276" s="45"/>
      <c r="X276" s="614"/>
      <c r="Y276" s="46"/>
      <c r="Z276" s="47"/>
      <c r="AA276" s="193"/>
      <c r="AB276" s="194"/>
      <c r="AC276" s="195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</row>
    <row r="277" spans="1:44" s="59" customFormat="1" ht="30" customHeight="1" thickBot="1">
      <c r="A277" s="1002"/>
      <c r="B277" s="974"/>
      <c r="C277" s="1000"/>
      <c r="D277" s="968"/>
      <c r="E277" s="994"/>
      <c r="F277" s="77"/>
      <c r="G277" s="434">
        <v>42211.161111111112</v>
      </c>
      <c r="H277" s="434">
        <v>42211.32708333333</v>
      </c>
      <c r="I277" s="77"/>
      <c r="J277" s="77"/>
      <c r="K277" s="77"/>
      <c r="L277" s="78">
        <f t="shared" ref="L277:L287" si="282">IF(RIGHT(S277)="T",(+H277-G277),0)</f>
        <v>0</v>
      </c>
      <c r="M277" s="78">
        <f t="shared" ref="M277:M287" si="283">IF(RIGHT(S277)="U",(+H277-G277),0)</f>
        <v>0</v>
      </c>
      <c r="N277" s="78">
        <f t="shared" ref="N277:N287" si="284">IF(RIGHT(S277)="C",(+H277-G277),0)</f>
        <v>0</v>
      </c>
      <c r="O277" s="78">
        <f t="shared" ref="O277:O287" si="285">IF(RIGHT(S277)="D",(+H277-G277),0)</f>
        <v>0.16597222221753327</v>
      </c>
      <c r="P277" s="77"/>
      <c r="Q277" s="77"/>
      <c r="R277" s="77"/>
      <c r="S277" s="428" t="s">
        <v>57</v>
      </c>
      <c r="T277" s="774" t="s">
        <v>902</v>
      </c>
      <c r="U277" s="113"/>
      <c r="V277" s="735"/>
      <c r="W277" s="735"/>
      <c r="X277" s="735"/>
      <c r="Y277" s="735"/>
      <c r="Z277" s="735"/>
      <c r="AA277" s="735"/>
      <c r="AB277" s="196"/>
      <c r="AC277" s="197"/>
    </row>
    <row r="278" spans="1:44" s="59" customFormat="1" ht="30" customHeight="1" thickBot="1">
      <c r="A278" s="1002"/>
      <c r="B278" s="974"/>
      <c r="C278" s="1000"/>
      <c r="D278" s="968"/>
      <c r="E278" s="994"/>
      <c r="F278" s="38" t="s">
        <v>54</v>
      </c>
      <c r="G278" s="434">
        <v>42211.697916666664</v>
      </c>
      <c r="H278" s="434">
        <v>42211.701388888891</v>
      </c>
      <c r="I278" s="143"/>
      <c r="J278" s="143"/>
      <c r="K278" s="143"/>
      <c r="L278" s="78">
        <f t="shared" si="282"/>
        <v>0</v>
      </c>
      <c r="M278" s="78">
        <f t="shared" si="283"/>
        <v>0</v>
      </c>
      <c r="N278" s="78">
        <f t="shared" si="284"/>
        <v>3.4722222262644209E-3</v>
      </c>
      <c r="O278" s="78">
        <f t="shared" si="285"/>
        <v>0</v>
      </c>
      <c r="P278" s="44"/>
      <c r="Q278" s="44"/>
      <c r="R278" s="44"/>
      <c r="S278" s="428" t="s">
        <v>83</v>
      </c>
      <c r="T278" s="774" t="s">
        <v>910</v>
      </c>
      <c r="U278" s="191"/>
      <c r="V278" s="148"/>
      <c r="W278" s="902"/>
      <c r="X278" s="888"/>
      <c r="Y278" s="150"/>
      <c r="Z278" s="148"/>
      <c r="AA278" s="251"/>
      <c r="AB278" s="920"/>
      <c r="AC278" s="920"/>
    </row>
    <row r="279" spans="1:44" s="59" customFormat="1" ht="30" customHeight="1" thickBot="1">
      <c r="A279" s="1002"/>
      <c r="B279" s="974"/>
      <c r="C279" s="1000"/>
      <c r="D279" s="968"/>
      <c r="E279" s="994"/>
      <c r="F279" s="38" t="s">
        <v>54</v>
      </c>
      <c r="G279" s="434">
        <v>42211.701388888891</v>
      </c>
      <c r="H279" s="434">
        <v>42211.894444444442</v>
      </c>
      <c r="I279" s="143"/>
      <c r="J279" s="143"/>
      <c r="K279" s="143"/>
      <c r="L279" s="78">
        <f t="shared" si="282"/>
        <v>0</v>
      </c>
      <c r="M279" s="78">
        <f t="shared" si="283"/>
        <v>0</v>
      </c>
      <c r="N279" s="78">
        <f t="shared" si="284"/>
        <v>0</v>
      </c>
      <c r="O279" s="78">
        <f t="shared" si="285"/>
        <v>0.19305555555183673</v>
      </c>
      <c r="P279" s="44"/>
      <c r="Q279" s="44"/>
      <c r="R279" s="44"/>
      <c r="S279" s="428" t="s">
        <v>57</v>
      </c>
      <c r="T279" s="774" t="s">
        <v>902</v>
      </c>
      <c r="U279" s="191"/>
      <c r="V279" s="148"/>
      <c r="W279" s="902"/>
      <c r="X279" s="888"/>
      <c r="Y279" s="150"/>
      <c r="Z279" s="148"/>
      <c r="AA279" s="251"/>
      <c r="AB279" s="920"/>
      <c r="AC279" s="920"/>
    </row>
    <row r="280" spans="1:44" s="59" customFormat="1" ht="30" customHeight="1" thickBot="1">
      <c r="A280" s="1002"/>
      <c r="B280" s="974"/>
      <c r="C280" s="1000"/>
      <c r="D280" s="968"/>
      <c r="E280" s="994"/>
      <c r="F280" s="38" t="s">
        <v>54</v>
      </c>
      <c r="G280" s="434">
        <v>42212.089583333334</v>
      </c>
      <c r="H280" s="434">
        <v>42212.093055555553</v>
      </c>
      <c r="I280" s="143"/>
      <c r="J280" s="143"/>
      <c r="K280" s="143"/>
      <c r="L280" s="78">
        <f t="shared" si="282"/>
        <v>0</v>
      </c>
      <c r="M280" s="78">
        <f t="shared" si="283"/>
        <v>0</v>
      </c>
      <c r="N280" s="78">
        <f t="shared" si="284"/>
        <v>3.4722222189884633E-3</v>
      </c>
      <c r="O280" s="78">
        <f t="shared" si="285"/>
        <v>0</v>
      </c>
      <c r="P280" s="44"/>
      <c r="Q280" s="44"/>
      <c r="R280" s="44"/>
      <c r="S280" s="428" t="s">
        <v>83</v>
      </c>
      <c r="T280" s="774" t="s">
        <v>911</v>
      </c>
      <c r="U280" s="191"/>
      <c r="V280" s="148"/>
      <c r="W280" s="902"/>
      <c r="X280" s="888"/>
      <c r="Y280" s="150"/>
      <c r="Z280" s="148"/>
      <c r="AA280" s="251"/>
      <c r="AB280" s="920"/>
      <c r="AC280" s="920"/>
    </row>
    <row r="281" spans="1:44" s="59" customFormat="1" ht="30" customHeight="1" thickBot="1">
      <c r="A281" s="1002"/>
      <c r="B281" s="974"/>
      <c r="C281" s="1000"/>
      <c r="D281" s="968"/>
      <c r="E281" s="994"/>
      <c r="F281" s="38" t="s">
        <v>54</v>
      </c>
      <c r="G281" s="434">
        <v>42212.093055555553</v>
      </c>
      <c r="H281" s="434">
        <v>42212.243055555555</v>
      </c>
      <c r="I281" s="143"/>
      <c r="J281" s="143"/>
      <c r="K281" s="143"/>
      <c r="L281" s="78">
        <f t="shared" si="282"/>
        <v>0</v>
      </c>
      <c r="M281" s="78">
        <f t="shared" si="283"/>
        <v>0</v>
      </c>
      <c r="N281" s="78">
        <f t="shared" si="284"/>
        <v>0</v>
      </c>
      <c r="O281" s="78">
        <f t="shared" si="285"/>
        <v>0.15000000000145519</v>
      </c>
      <c r="P281" s="44"/>
      <c r="Q281" s="44"/>
      <c r="R281" s="44"/>
      <c r="S281" s="428" t="s">
        <v>57</v>
      </c>
      <c r="T281" s="774" t="s">
        <v>902</v>
      </c>
      <c r="U281" s="191"/>
      <c r="V281" s="148"/>
      <c r="W281" s="902"/>
      <c r="X281" s="888"/>
      <c r="Y281" s="150"/>
      <c r="Z281" s="148"/>
      <c r="AA281" s="251"/>
      <c r="AB281" s="920"/>
      <c r="AC281" s="920"/>
    </row>
    <row r="282" spans="1:44" s="59" customFormat="1" ht="30" customHeight="1" thickBot="1">
      <c r="A282" s="1002"/>
      <c r="B282" s="974"/>
      <c r="C282" s="1000"/>
      <c r="D282" s="968"/>
      <c r="E282" s="994"/>
      <c r="F282" s="38" t="s">
        <v>54</v>
      </c>
      <c r="G282" s="434">
        <v>42212.967361111114</v>
      </c>
      <c r="H282" s="434">
        <v>42212.970138888886</v>
      </c>
      <c r="I282" s="143"/>
      <c r="J282" s="143"/>
      <c r="K282" s="143"/>
      <c r="L282" s="78">
        <f t="shared" si="282"/>
        <v>0</v>
      </c>
      <c r="M282" s="78">
        <f t="shared" si="283"/>
        <v>0</v>
      </c>
      <c r="N282" s="78">
        <f t="shared" si="284"/>
        <v>2.7777777722803876E-3</v>
      </c>
      <c r="O282" s="78">
        <f t="shared" si="285"/>
        <v>0</v>
      </c>
      <c r="P282" s="44"/>
      <c r="Q282" s="44"/>
      <c r="R282" s="44"/>
      <c r="S282" s="428" t="s">
        <v>83</v>
      </c>
      <c r="T282" s="774" t="s">
        <v>912</v>
      </c>
      <c r="U282" s="191"/>
      <c r="V282" s="148"/>
      <c r="W282" s="902"/>
      <c r="X282" s="888"/>
      <c r="Y282" s="150"/>
      <c r="Z282" s="148"/>
      <c r="AA282" s="251"/>
      <c r="AB282" s="920"/>
      <c r="AC282" s="920"/>
    </row>
    <row r="283" spans="1:44" s="59" customFormat="1" ht="30" customHeight="1" thickBot="1">
      <c r="A283" s="1002"/>
      <c r="B283" s="974"/>
      <c r="C283" s="1000"/>
      <c r="D283" s="968"/>
      <c r="E283" s="994"/>
      <c r="F283" s="38" t="s">
        <v>54</v>
      </c>
      <c r="G283" s="434">
        <v>42212.970138888886</v>
      </c>
      <c r="H283" s="434">
        <v>42213.432638888888</v>
      </c>
      <c r="I283" s="143"/>
      <c r="J283" s="143"/>
      <c r="K283" s="143"/>
      <c r="L283" s="78">
        <f t="shared" si="282"/>
        <v>0</v>
      </c>
      <c r="M283" s="78">
        <f t="shared" si="283"/>
        <v>0</v>
      </c>
      <c r="N283" s="78">
        <f t="shared" si="284"/>
        <v>0</v>
      </c>
      <c r="O283" s="78">
        <f t="shared" si="285"/>
        <v>0.46250000000145519</v>
      </c>
      <c r="P283" s="44"/>
      <c r="Q283" s="44"/>
      <c r="R283" s="44"/>
      <c r="S283" s="428" t="s">
        <v>57</v>
      </c>
      <c r="T283" s="774" t="s">
        <v>902</v>
      </c>
      <c r="U283" s="191"/>
      <c r="V283" s="148"/>
      <c r="W283" s="902"/>
      <c r="X283" s="888"/>
      <c r="Y283" s="150"/>
      <c r="Z283" s="148"/>
      <c r="AA283" s="251"/>
      <c r="AB283" s="920"/>
      <c r="AC283" s="920"/>
    </row>
    <row r="284" spans="1:44" s="59" customFormat="1" ht="30" customHeight="1" thickBot="1">
      <c r="A284" s="1002"/>
      <c r="B284" s="974"/>
      <c r="C284" s="1000"/>
      <c r="D284" s="968"/>
      <c r="E284" s="994"/>
      <c r="F284" s="38" t="s">
        <v>54</v>
      </c>
      <c r="G284" s="434">
        <v>42213.457638888889</v>
      </c>
      <c r="H284" s="434">
        <v>42213.461805555555</v>
      </c>
      <c r="I284" s="143"/>
      <c r="J284" s="143"/>
      <c r="K284" s="143"/>
      <c r="L284" s="78">
        <f t="shared" si="282"/>
        <v>0</v>
      </c>
      <c r="M284" s="78">
        <f t="shared" si="283"/>
        <v>0</v>
      </c>
      <c r="N284" s="78">
        <f t="shared" si="284"/>
        <v>4.166666665696539E-3</v>
      </c>
      <c r="O284" s="78">
        <f t="shared" si="285"/>
        <v>0</v>
      </c>
      <c r="P284" s="44"/>
      <c r="Q284" s="44"/>
      <c r="R284" s="44"/>
      <c r="S284" s="428" t="s">
        <v>83</v>
      </c>
      <c r="T284" s="774" t="s">
        <v>913</v>
      </c>
      <c r="U284" s="191"/>
      <c r="V284" s="148"/>
      <c r="W284" s="902"/>
      <c r="X284" s="888"/>
      <c r="Y284" s="150"/>
      <c r="Z284" s="148"/>
      <c r="AA284" s="251"/>
      <c r="AB284" s="920"/>
      <c r="AC284" s="920"/>
    </row>
    <row r="285" spans="1:44" s="59" customFormat="1" ht="30" customHeight="1" thickBot="1">
      <c r="A285" s="1002"/>
      <c r="B285" s="974"/>
      <c r="C285" s="1000"/>
      <c r="D285" s="968"/>
      <c r="E285" s="994"/>
      <c r="F285" s="38" t="s">
        <v>54</v>
      </c>
      <c r="G285" s="434">
        <v>42213.461805555555</v>
      </c>
      <c r="H285" s="434">
        <v>42214.432638888888</v>
      </c>
      <c r="I285" s="143"/>
      <c r="J285" s="143"/>
      <c r="K285" s="143"/>
      <c r="L285" s="78">
        <f t="shared" si="282"/>
        <v>0</v>
      </c>
      <c r="M285" s="78">
        <f t="shared" si="283"/>
        <v>0</v>
      </c>
      <c r="N285" s="78">
        <f t="shared" si="284"/>
        <v>0</v>
      </c>
      <c r="O285" s="78">
        <f t="shared" si="285"/>
        <v>0.97083333333284827</v>
      </c>
      <c r="P285" s="44"/>
      <c r="Q285" s="44"/>
      <c r="R285" s="44"/>
      <c r="S285" s="428" t="s">
        <v>57</v>
      </c>
      <c r="T285" s="774" t="s">
        <v>914</v>
      </c>
      <c r="U285" s="191"/>
      <c r="V285" s="148"/>
      <c r="W285" s="902"/>
      <c r="X285" s="888"/>
      <c r="Y285" s="150"/>
      <c r="Z285" s="148"/>
      <c r="AA285" s="251"/>
      <c r="AB285" s="920"/>
      <c r="AC285" s="920"/>
    </row>
    <row r="286" spans="1:44" s="59" customFormat="1" ht="30" customHeight="1" thickBot="1">
      <c r="A286" s="1002"/>
      <c r="B286" s="974"/>
      <c r="C286" s="1000"/>
      <c r="D286" s="968"/>
      <c r="E286" s="994"/>
      <c r="F286" s="38" t="s">
        <v>54</v>
      </c>
      <c r="G286" s="434">
        <v>42215.082638888889</v>
      </c>
      <c r="H286" s="434">
        <v>42215.086805555555</v>
      </c>
      <c r="I286" s="143"/>
      <c r="J286" s="143"/>
      <c r="K286" s="143"/>
      <c r="L286" s="78">
        <f t="shared" si="282"/>
        <v>0</v>
      </c>
      <c r="M286" s="78">
        <f t="shared" si="283"/>
        <v>0</v>
      </c>
      <c r="N286" s="78">
        <f t="shared" si="284"/>
        <v>4.166666665696539E-3</v>
      </c>
      <c r="O286" s="78">
        <f t="shared" si="285"/>
        <v>0</v>
      </c>
      <c r="P286" s="44"/>
      <c r="Q286" s="44"/>
      <c r="R286" s="44"/>
      <c r="S286" s="428" t="s">
        <v>83</v>
      </c>
      <c r="T286" s="827" t="s">
        <v>915</v>
      </c>
      <c r="U286" s="191"/>
      <c r="V286" s="148"/>
      <c r="W286" s="902"/>
      <c r="X286" s="888"/>
      <c r="Y286" s="150"/>
      <c r="Z286" s="148"/>
      <c r="AA286" s="251"/>
      <c r="AB286" s="920"/>
      <c r="AC286" s="920"/>
    </row>
    <row r="287" spans="1:44" s="59" customFormat="1" ht="30" customHeight="1" thickBot="1">
      <c r="A287" s="1002"/>
      <c r="B287" s="974"/>
      <c r="C287" s="1000"/>
      <c r="D287" s="968"/>
      <c r="E287" s="994"/>
      <c r="F287" s="38" t="s">
        <v>54</v>
      </c>
      <c r="G287" s="434">
        <v>42215.086805555555</v>
      </c>
      <c r="H287" s="434">
        <v>42215.684027777781</v>
      </c>
      <c r="I287" s="143"/>
      <c r="J287" s="143"/>
      <c r="K287" s="143"/>
      <c r="L287" s="78">
        <f t="shared" si="282"/>
        <v>0</v>
      </c>
      <c r="M287" s="78">
        <f t="shared" si="283"/>
        <v>0</v>
      </c>
      <c r="N287" s="78">
        <f t="shared" si="284"/>
        <v>0</v>
      </c>
      <c r="O287" s="78">
        <f t="shared" si="285"/>
        <v>0.59722222222626442</v>
      </c>
      <c r="P287" s="44"/>
      <c r="Q287" s="44"/>
      <c r="R287" s="44"/>
      <c r="S287" s="428" t="s">
        <v>57</v>
      </c>
      <c r="T287" s="827" t="s">
        <v>916</v>
      </c>
      <c r="U287" s="191"/>
      <c r="V287" s="148"/>
      <c r="W287" s="902"/>
      <c r="X287" s="888"/>
      <c r="Y287" s="150"/>
      <c r="Z287" s="148"/>
      <c r="AA287" s="251"/>
      <c r="AB287" s="920"/>
      <c r="AC287" s="920"/>
    </row>
    <row r="288" spans="1:44" s="59" customFormat="1" ht="30" customHeight="1" thickBot="1">
      <c r="A288" s="1002"/>
      <c r="B288" s="974"/>
      <c r="C288" s="1000"/>
      <c r="D288" s="968"/>
      <c r="E288" s="994"/>
      <c r="F288" s="38" t="s">
        <v>54</v>
      </c>
      <c r="G288" s="434">
        <v>42215.684027777781</v>
      </c>
      <c r="H288" s="434">
        <v>42215.760416666664</v>
      </c>
      <c r="I288" s="143"/>
      <c r="J288" s="143"/>
      <c r="K288" s="143"/>
      <c r="L288" s="78">
        <f t="shared" ref="L288:L289" si="286">IF(RIGHT(S288)="T",(+H288-G288),0)</f>
        <v>7.6388888883229811E-2</v>
      </c>
      <c r="M288" s="78">
        <f t="shared" ref="M288:M289" si="287">IF(RIGHT(S288)="U",(+H288-G288),0)</f>
        <v>0</v>
      </c>
      <c r="N288" s="78">
        <f t="shared" ref="N288:N289" si="288">IF(RIGHT(S288)="C",(+H288-G288),0)</f>
        <v>0</v>
      </c>
      <c r="O288" s="78">
        <f t="shared" ref="O288:O289" si="289">IF(RIGHT(S288)="D",(+H288-G288),0)</f>
        <v>0</v>
      </c>
      <c r="P288" s="44"/>
      <c r="Q288" s="44"/>
      <c r="R288" s="44"/>
      <c r="S288" s="428" t="s">
        <v>104</v>
      </c>
      <c r="T288" s="827" t="s">
        <v>917</v>
      </c>
      <c r="U288" s="191"/>
      <c r="V288" s="148"/>
      <c r="W288" s="902"/>
      <c r="X288" s="888"/>
      <c r="Y288" s="150"/>
      <c r="Z288" s="148"/>
      <c r="AA288" s="251"/>
      <c r="AB288" s="920"/>
      <c r="AC288" s="920"/>
    </row>
    <row r="289" spans="1:44" s="59" customFormat="1" ht="30" customHeight="1">
      <c r="A289" s="1002"/>
      <c r="B289" s="974"/>
      <c r="C289" s="1000"/>
      <c r="D289" s="968"/>
      <c r="E289" s="994"/>
      <c r="F289" s="38" t="s">
        <v>54</v>
      </c>
      <c r="G289" s="434">
        <v>42215.760416666664</v>
      </c>
      <c r="H289" s="434">
        <v>42215.850694444445</v>
      </c>
      <c r="I289" s="143"/>
      <c r="J289" s="143"/>
      <c r="K289" s="143"/>
      <c r="L289" s="78">
        <f t="shared" si="286"/>
        <v>0</v>
      </c>
      <c r="M289" s="78">
        <f t="shared" si="287"/>
        <v>9.0277777781011537E-2</v>
      </c>
      <c r="N289" s="78">
        <f t="shared" si="288"/>
        <v>0</v>
      </c>
      <c r="O289" s="78">
        <f t="shared" si="289"/>
        <v>0</v>
      </c>
      <c r="P289" s="44"/>
      <c r="Q289" s="44"/>
      <c r="R289" s="44"/>
      <c r="S289" s="428" t="s">
        <v>78</v>
      </c>
      <c r="T289" s="827" t="s">
        <v>918</v>
      </c>
      <c r="U289" s="191"/>
      <c r="V289" s="148"/>
      <c r="W289" s="902"/>
      <c r="X289" s="888"/>
      <c r="Y289" s="150"/>
      <c r="Z289" s="148"/>
      <c r="AA289" s="251"/>
      <c r="AB289" s="920"/>
      <c r="AC289" s="920"/>
    </row>
    <row r="290" spans="1:44" s="69" customFormat="1" ht="30" customHeight="1" thickBot="1">
      <c r="A290" s="481"/>
      <c r="B290" s="175"/>
      <c r="C290" s="482" t="s">
        <v>58</v>
      </c>
      <c r="D290" s="175"/>
      <c r="E290" s="590"/>
      <c r="F290" s="176" t="s">
        <v>54</v>
      </c>
      <c r="G290" s="483"/>
      <c r="H290" s="483"/>
      <c r="I290" s="176" t="s">
        <v>54</v>
      </c>
      <c r="J290" s="176" t="s">
        <v>54</v>
      </c>
      <c r="K290" s="176" t="s">
        <v>54</v>
      </c>
      <c r="L290" s="177">
        <f>SUM(L276:L289)</f>
        <v>7.6388888883229811E-2</v>
      </c>
      <c r="M290" s="177">
        <f>SUM(M276:M289)</f>
        <v>9.0277777781011537E-2</v>
      </c>
      <c r="N290" s="177">
        <f>SUM(N276:N289)</f>
        <v>2.1527777775190771E-2</v>
      </c>
      <c r="O290" s="177">
        <f>SUM(O276:O289)</f>
        <v>2.5395833333313931</v>
      </c>
      <c r="P290" s="176" t="s">
        <v>54</v>
      </c>
      <c r="Q290" s="176" t="s">
        <v>54</v>
      </c>
      <c r="R290" s="176" t="s">
        <v>54</v>
      </c>
      <c r="S290" s="484"/>
      <c r="T290" s="485"/>
      <c r="U290" s="175"/>
      <c r="V290" s="431">
        <f>$AB$15-((N290*24))</f>
        <v>743.48333333339542</v>
      </c>
      <c r="W290" s="471">
        <v>515</v>
      </c>
      <c r="X290" s="154">
        <v>50.5</v>
      </c>
      <c r="Y290" s="432">
        <f>W290*X290</f>
        <v>26007.5</v>
      </c>
      <c r="Z290" s="431">
        <f>(Y290*(V290-L290*24))/V290</f>
        <v>25943.368882965595</v>
      </c>
      <c r="AA290" s="433">
        <f>(Z290/Y290)*100</f>
        <v>99.753412988428707</v>
      </c>
      <c r="AB290" s="59"/>
    </row>
    <row r="291" spans="1:44" s="59" customFormat="1" ht="30" customHeight="1">
      <c r="A291" s="983">
        <v>84</v>
      </c>
      <c r="B291" s="981" t="s">
        <v>237</v>
      </c>
      <c r="C291" s="979" t="s">
        <v>238</v>
      </c>
      <c r="D291" s="967">
        <v>2.7</v>
      </c>
      <c r="E291" s="970" t="s">
        <v>53</v>
      </c>
      <c r="F291" s="71" t="s">
        <v>54</v>
      </c>
      <c r="G291" s="434"/>
      <c r="H291" s="434"/>
      <c r="I291" s="71" t="s">
        <v>54</v>
      </c>
      <c r="J291" s="71" t="s">
        <v>54</v>
      </c>
      <c r="K291" s="71" t="s">
        <v>54</v>
      </c>
      <c r="L291" s="72">
        <f>IF(RIGHT(S291)="T",(+H291-G291),0)</f>
        <v>0</v>
      </c>
      <c r="M291" s="72">
        <f>IF(RIGHT(S291)="U",(+H291-G291),0)</f>
        <v>0</v>
      </c>
      <c r="N291" s="72">
        <f>IF(RIGHT(S291)="C",(+H291-G291),0)</f>
        <v>0</v>
      </c>
      <c r="O291" s="72">
        <f>IF(RIGHT(S291)="D",(+H291-G291),0)</f>
        <v>0</v>
      </c>
      <c r="P291" s="71" t="s">
        <v>54</v>
      </c>
      <c r="Q291" s="71" t="s">
        <v>54</v>
      </c>
      <c r="R291" s="71" t="s">
        <v>54</v>
      </c>
      <c r="S291" s="428"/>
      <c r="T291" s="774"/>
      <c r="U291" s="73"/>
      <c r="V291" s="74"/>
      <c r="W291" s="75"/>
      <c r="X291" s="75"/>
      <c r="Y291" s="75"/>
      <c r="Z291" s="75"/>
      <c r="AA291" s="76"/>
    </row>
    <row r="292" spans="1:44" s="59" customFormat="1" ht="16.5">
      <c r="A292" s="987"/>
      <c r="B292" s="986"/>
      <c r="C292" s="985"/>
      <c r="D292" s="968"/>
      <c r="E292" s="971"/>
      <c r="F292" s="88"/>
      <c r="G292" s="434"/>
      <c r="H292" s="434"/>
      <c r="I292" s="88"/>
      <c r="J292" s="88"/>
      <c r="K292" s="88"/>
      <c r="L292" s="78">
        <f t="shared" ref="L292" si="290">IF(RIGHT(S292)="T",(+H292-G292),0)</f>
        <v>0</v>
      </c>
      <c r="M292" s="78">
        <f t="shared" ref="M292" si="291">IF(RIGHT(S292)="U",(+H292-G292),0)</f>
        <v>0</v>
      </c>
      <c r="N292" s="78">
        <f t="shared" ref="N292" si="292">IF(RIGHT(S292)="C",(+H292-G292),0)</f>
        <v>0</v>
      </c>
      <c r="O292" s="78">
        <f t="shared" ref="O292" si="293">IF(RIGHT(S292)="D",(+H292-G292),0)</f>
        <v>0</v>
      </c>
      <c r="P292" s="88"/>
      <c r="Q292" s="88"/>
      <c r="R292" s="88"/>
      <c r="S292" s="428"/>
      <c r="T292" s="774"/>
      <c r="U292" s="89"/>
      <c r="V292" s="80"/>
      <c r="W292" s="81"/>
      <c r="X292" s="81"/>
      <c r="Y292" s="81"/>
      <c r="Z292" s="81"/>
      <c r="AA292" s="82"/>
    </row>
    <row r="293" spans="1:44" s="59" customFormat="1" ht="17.25" thickBot="1">
      <c r="A293" s="987"/>
      <c r="B293" s="986"/>
      <c r="C293" s="985"/>
      <c r="D293" s="968"/>
      <c r="E293" s="971"/>
      <c r="F293" s="88"/>
      <c r="G293" s="434"/>
      <c r="H293" s="434"/>
      <c r="I293" s="88"/>
      <c r="J293" s="88"/>
      <c r="K293" s="88"/>
      <c r="L293" s="78">
        <f t="shared" ref="L293" si="294">IF(RIGHT(S293)="T",(+H293-G293),0)</f>
        <v>0</v>
      </c>
      <c r="M293" s="78">
        <f t="shared" ref="M293" si="295">IF(RIGHT(S293)="U",(+H293-G293),0)</f>
        <v>0</v>
      </c>
      <c r="N293" s="78">
        <f t="shared" ref="N293" si="296">IF(RIGHT(S293)="C",(+H293-G293),0)</f>
        <v>0</v>
      </c>
      <c r="O293" s="78">
        <f t="shared" ref="O293" si="297">IF(RIGHT(S293)="D",(+H293-G293),0)</f>
        <v>0</v>
      </c>
      <c r="P293" s="88"/>
      <c r="Q293" s="88"/>
      <c r="R293" s="88"/>
      <c r="S293" s="428"/>
      <c r="T293" s="774"/>
      <c r="U293" s="89"/>
      <c r="V293" s="80"/>
      <c r="W293" s="81"/>
      <c r="X293" s="81"/>
      <c r="Y293" s="81"/>
      <c r="Z293" s="81"/>
      <c r="AA293" s="82"/>
    </row>
    <row r="294" spans="1:44" s="69" customFormat="1" ht="30" customHeight="1" thickBot="1">
      <c r="A294" s="436"/>
      <c r="B294" s="60"/>
      <c r="C294" s="437" t="s">
        <v>58</v>
      </c>
      <c r="D294" s="60"/>
      <c r="E294" s="70"/>
      <c r="F294" s="62" t="s">
        <v>54</v>
      </c>
      <c r="G294" s="438"/>
      <c r="H294" s="438"/>
      <c r="I294" s="62" t="s">
        <v>54</v>
      </c>
      <c r="J294" s="62" t="s">
        <v>54</v>
      </c>
      <c r="K294" s="62" t="s">
        <v>54</v>
      </c>
      <c r="L294" s="63">
        <f>SUM(L291:L293)</f>
        <v>0</v>
      </c>
      <c r="M294" s="63">
        <f>SUM(M291:M293)</f>
        <v>0</v>
      </c>
      <c r="N294" s="63">
        <f>SUM(N291:N293)</f>
        <v>0</v>
      </c>
      <c r="O294" s="63">
        <f>SUM(O291:O293)</f>
        <v>0</v>
      </c>
      <c r="P294" s="62" t="s">
        <v>54</v>
      </c>
      <c r="Q294" s="62" t="s">
        <v>54</v>
      </c>
      <c r="R294" s="62" t="s">
        <v>54</v>
      </c>
      <c r="S294" s="478"/>
      <c r="T294" s="448"/>
      <c r="U294" s="60"/>
      <c r="V294" s="440">
        <f>$AB$15-((N294*24))</f>
        <v>744</v>
      </c>
      <c r="W294" s="441">
        <v>515</v>
      </c>
      <c r="X294" s="100">
        <v>2.7</v>
      </c>
      <c r="Y294" s="442">
        <f>W294*X294</f>
        <v>1390.5</v>
      </c>
      <c r="Z294" s="440">
        <f>(Y294*(V294-L294*24))/V294</f>
        <v>1390.5</v>
      </c>
      <c r="AA294" s="443">
        <f>(Z294/Y294)*100</f>
        <v>100</v>
      </c>
      <c r="AB294" s="59"/>
    </row>
    <row r="295" spans="1:44" s="59" customFormat="1" ht="17.25" thickBot="1">
      <c r="A295" s="584">
        <v>85</v>
      </c>
      <c r="B295" s="583" t="s">
        <v>239</v>
      </c>
      <c r="C295" s="582" t="s">
        <v>240</v>
      </c>
      <c r="D295" s="574">
        <v>2.7</v>
      </c>
      <c r="E295" s="61" t="s">
        <v>53</v>
      </c>
      <c r="F295" s="71" t="s">
        <v>54</v>
      </c>
      <c r="G295" s="434"/>
      <c r="H295" s="434"/>
      <c r="I295" s="71" t="s">
        <v>54</v>
      </c>
      <c r="J295" s="71" t="s">
        <v>54</v>
      </c>
      <c r="K295" s="71" t="s">
        <v>54</v>
      </c>
      <c r="L295" s="72">
        <f>IF(RIGHT(S295)="T",(+H295-G295),0)</f>
        <v>0</v>
      </c>
      <c r="M295" s="72">
        <f>IF(RIGHT(S295)="U",(+H295-G295),0)</f>
        <v>0</v>
      </c>
      <c r="N295" s="72">
        <f>IF(RIGHT(S295)="C",(+H295-G295),0)</f>
        <v>0</v>
      </c>
      <c r="O295" s="72">
        <f>IF(RIGHT(S295)="D",(+H295-G295),0)</f>
        <v>0</v>
      </c>
      <c r="P295" s="71" t="s">
        <v>54</v>
      </c>
      <c r="Q295" s="71" t="s">
        <v>54</v>
      </c>
      <c r="R295" s="71" t="s">
        <v>54</v>
      </c>
      <c r="S295" s="428"/>
      <c r="T295" s="774"/>
      <c r="U295" s="73"/>
      <c r="V295" s="74"/>
      <c r="W295" s="75"/>
      <c r="X295" s="75"/>
      <c r="Y295" s="75"/>
      <c r="Z295" s="75"/>
      <c r="AA295" s="76"/>
    </row>
    <row r="296" spans="1:44" s="69" customFormat="1" ht="30" customHeight="1" thickBot="1">
      <c r="A296" s="436"/>
      <c r="B296" s="60"/>
      <c r="C296" s="437" t="s">
        <v>58</v>
      </c>
      <c r="D296" s="60"/>
      <c r="E296" s="61"/>
      <c r="F296" s="62" t="s">
        <v>54</v>
      </c>
      <c r="G296" s="438"/>
      <c r="H296" s="438"/>
      <c r="I296" s="62" t="s">
        <v>54</v>
      </c>
      <c r="J296" s="62" t="s">
        <v>54</v>
      </c>
      <c r="K296" s="170"/>
      <c r="L296" s="63">
        <f>SUM(L295:L295)</f>
        <v>0</v>
      </c>
      <c r="M296" s="63">
        <f>SUM(M295:M295)</f>
        <v>0</v>
      </c>
      <c r="N296" s="63">
        <f>SUM(N295:N295)</f>
        <v>0</v>
      </c>
      <c r="O296" s="63">
        <f>SUM(O295:O295)</f>
        <v>0</v>
      </c>
      <c r="P296" s="62" t="s">
        <v>54</v>
      </c>
      <c r="Q296" s="62" t="s">
        <v>54</v>
      </c>
      <c r="R296" s="62" t="s">
        <v>54</v>
      </c>
      <c r="S296" s="478"/>
      <c r="T296" s="448"/>
      <c r="U296" s="60"/>
      <c r="V296" s="440">
        <f>$AB$15-((N296*24))</f>
        <v>744</v>
      </c>
      <c r="W296" s="441">
        <v>515</v>
      </c>
      <c r="X296" s="100">
        <v>2.7</v>
      </c>
      <c r="Y296" s="442">
        <f>W296*X296</f>
        <v>1390.5</v>
      </c>
      <c r="Z296" s="440">
        <f>(Y296*(V296-L296*24))/V296</f>
        <v>1390.5</v>
      </c>
      <c r="AA296" s="443">
        <f>(Z296/Y296)*100</f>
        <v>100</v>
      </c>
      <c r="AB296" s="59"/>
    </row>
    <row r="297" spans="1:44" s="51" customFormat="1" ht="30" customHeight="1">
      <c r="A297" s="90">
        <v>86</v>
      </c>
      <c r="B297" s="91" t="s">
        <v>241</v>
      </c>
      <c r="C297" s="92" t="s">
        <v>242</v>
      </c>
      <c r="D297" s="611">
        <v>14.462999999999999</v>
      </c>
      <c r="E297" s="70" t="s">
        <v>53</v>
      </c>
      <c r="F297" s="71" t="s">
        <v>54</v>
      </c>
      <c r="G297" s="434"/>
      <c r="H297" s="434"/>
      <c r="I297" s="83"/>
      <c r="J297" s="83"/>
      <c r="K297" s="83"/>
      <c r="L297" s="72">
        <f>IF(RIGHT(S297)="T",(+H297-G297),0)</f>
        <v>0</v>
      </c>
      <c r="M297" s="72">
        <f>IF(RIGHT(S297)="U",(+H297-G297),0)</f>
        <v>0</v>
      </c>
      <c r="N297" s="72">
        <f>IF(RIGHT(S297)="C",(+H297-G297),0)</f>
        <v>0</v>
      </c>
      <c r="O297" s="72">
        <f>IF(RIGHT(S297)="D",(+H297-G297),0)</f>
        <v>0</v>
      </c>
      <c r="P297" s="94"/>
      <c r="Q297" s="94"/>
      <c r="R297" s="94"/>
      <c r="S297" s="428"/>
      <c r="T297" s="429"/>
      <c r="U297" s="94"/>
      <c r="V297" s="96"/>
      <c r="W297" s="97"/>
      <c r="X297" s="97"/>
      <c r="Y297" s="97"/>
      <c r="Z297" s="97"/>
      <c r="AA297" s="98"/>
      <c r="AB297" s="185"/>
      <c r="AC297" s="186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</row>
    <row r="298" spans="1:44" s="69" customFormat="1" ht="30" customHeight="1" thickBot="1">
      <c r="A298" s="436"/>
      <c r="B298" s="60"/>
      <c r="C298" s="437" t="s">
        <v>58</v>
      </c>
      <c r="D298" s="60"/>
      <c r="E298" s="61"/>
      <c r="F298" s="62" t="s">
        <v>54</v>
      </c>
      <c r="G298" s="438"/>
      <c r="H298" s="438"/>
      <c r="I298" s="62" t="s">
        <v>54</v>
      </c>
      <c r="J298" s="62" t="s">
        <v>54</v>
      </c>
      <c r="K298" s="170"/>
      <c r="L298" s="63">
        <f>SUM(L297:L297)</f>
        <v>0</v>
      </c>
      <c r="M298" s="63">
        <f t="shared" ref="M298:O298" si="298">SUM(M297:M297)</f>
        <v>0</v>
      </c>
      <c r="N298" s="63">
        <f t="shared" si="298"/>
        <v>0</v>
      </c>
      <c r="O298" s="63">
        <f t="shared" si="298"/>
        <v>0</v>
      </c>
      <c r="P298" s="62" t="s">
        <v>54</v>
      </c>
      <c r="Q298" s="62" t="s">
        <v>54</v>
      </c>
      <c r="R298" s="62" t="s">
        <v>54</v>
      </c>
      <c r="S298" s="478"/>
      <c r="T298" s="448"/>
      <c r="U298" s="60"/>
      <c r="V298" s="440">
        <f>$AB$15-((N298*24))</f>
        <v>744</v>
      </c>
      <c r="W298" s="441">
        <v>633</v>
      </c>
      <c r="X298" s="100">
        <v>14.462999999999999</v>
      </c>
      <c r="Y298" s="442">
        <f>W298*X298</f>
        <v>9155.0789999999997</v>
      </c>
      <c r="Z298" s="440">
        <f>(Y298*(V298-L298*24))/V298</f>
        <v>9155.0789999999997</v>
      </c>
      <c r="AA298" s="443">
        <f>(Z298/Y298)*100</f>
        <v>100</v>
      </c>
      <c r="AB298" s="59"/>
    </row>
    <row r="299" spans="1:44" s="51" customFormat="1" ht="30" customHeight="1">
      <c r="A299" s="1003">
        <v>87</v>
      </c>
      <c r="B299" s="973" t="s">
        <v>243</v>
      </c>
      <c r="C299" s="999" t="s">
        <v>244</v>
      </c>
      <c r="D299" s="967">
        <v>16.489999999999998</v>
      </c>
      <c r="E299" s="993" t="s">
        <v>53</v>
      </c>
      <c r="F299" s="71" t="s">
        <v>54</v>
      </c>
      <c r="G299" s="434"/>
      <c r="H299" s="434"/>
      <c r="I299" s="83"/>
      <c r="J299" s="83"/>
      <c r="K299" s="83"/>
      <c r="L299" s="84">
        <f>IF(RIGHT(S299)="T",(+H299-G299),0)</f>
        <v>0</v>
      </c>
      <c r="M299" s="84">
        <f>IF(RIGHT(S299)="U",(+H299-G299),0)</f>
        <v>0</v>
      </c>
      <c r="N299" s="84">
        <f>IF(RIGHT(S299)="C",(+H299-G299),0)</f>
        <v>0</v>
      </c>
      <c r="O299" s="84">
        <f>IF(RIGHT(S299)="D",(+H299-G299),0)</f>
        <v>0</v>
      </c>
      <c r="P299" s="94"/>
      <c r="Q299" s="94"/>
      <c r="R299" s="94"/>
      <c r="S299" s="428"/>
      <c r="T299" s="429"/>
      <c r="U299" s="94"/>
      <c r="V299" s="96"/>
      <c r="W299" s="97"/>
      <c r="X299" s="97"/>
      <c r="Y299" s="97"/>
      <c r="Z299" s="97"/>
      <c r="AA299" s="98"/>
      <c r="AB299" s="185"/>
      <c r="AC299" s="186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</row>
    <row r="300" spans="1:44" s="51" customFormat="1" ht="30" customHeight="1">
      <c r="A300" s="1005"/>
      <c r="B300" s="975"/>
      <c r="C300" s="1007"/>
      <c r="D300" s="969"/>
      <c r="E300" s="995"/>
      <c r="F300" s="88"/>
      <c r="G300" s="434"/>
      <c r="H300" s="434"/>
      <c r="I300" s="40"/>
      <c r="J300" s="40"/>
      <c r="K300" s="40"/>
      <c r="L300" s="78">
        <f>IF(RIGHT(S300)="T",(+H300-G300),0)</f>
        <v>0</v>
      </c>
      <c r="M300" s="78">
        <f>IF(RIGHT(S300)="U",(+H300-G300),0)</f>
        <v>0</v>
      </c>
      <c r="N300" s="78">
        <f>IF(RIGHT(S300)="C",(+H300-G300),0)</f>
        <v>0</v>
      </c>
      <c r="O300" s="78">
        <f>IF(RIGHT(S300)="D",(+H300-G300),0)</f>
        <v>0</v>
      </c>
      <c r="P300" s="42"/>
      <c r="Q300" s="42"/>
      <c r="R300" s="42"/>
      <c r="S300" s="428"/>
      <c r="T300" s="429"/>
      <c r="U300" s="42"/>
      <c r="V300" s="131"/>
      <c r="W300" s="117"/>
      <c r="X300" s="117"/>
      <c r="Y300" s="117"/>
      <c r="Z300" s="117"/>
      <c r="AA300" s="132"/>
      <c r="AB300" s="185"/>
      <c r="AC300" s="186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</row>
    <row r="301" spans="1:44" s="69" customFormat="1" ht="30" customHeight="1" thickBot="1">
      <c r="A301" s="436"/>
      <c r="B301" s="60"/>
      <c r="C301" s="437" t="s">
        <v>58</v>
      </c>
      <c r="D301" s="60"/>
      <c r="E301" s="61"/>
      <c r="F301" s="62" t="s">
        <v>54</v>
      </c>
      <c r="G301" s="438"/>
      <c r="H301" s="438"/>
      <c r="I301" s="62" t="s">
        <v>54</v>
      </c>
      <c r="J301" s="62" t="s">
        <v>54</v>
      </c>
      <c r="K301" s="170"/>
      <c r="L301" s="63">
        <f>SUM(L299:L300)</f>
        <v>0</v>
      </c>
      <c r="M301" s="63">
        <f t="shared" ref="M301:O301" si="299">SUM(M299:M300)</f>
        <v>0</v>
      </c>
      <c r="N301" s="63">
        <f t="shared" si="299"/>
        <v>0</v>
      </c>
      <c r="O301" s="63">
        <f t="shared" si="299"/>
        <v>0</v>
      </c>
      <c r="P301" s="63"/>
      <c r="Q301" s="63"/>
      <c r="R301" s="63"/>
      <c r="S301" s="478"/>
      <c r="T301" s="448"/>
      <c r="U301" s="60"/>
      <c r="V301" s="440">
        <f>$AB$15-((N301*24))</f>
        <v>744</v>
      </c>
      <c r="W301" s="441">
        <v>633</v>
      </c>
      <c r="X301" s="100">
        <v>16.489999999999998</v>
      </c>
      <c r="Y301" s="442">
        <f>W301*X301</f>
        <v>10438.169999999998</v>
      </c>
      <c r="Z301" s="440">
        <f>(Y301*(V301-L301*24))/V301</f>
        <v>10438.169999999998</v>
      </c>
      <c r="AA301" s="443">
        <f>(Z301/Y301)*100</f>
        <v>100</v>
      </c>
      <c r="AB301" s="59"/>
    </row>
    <row r="302" spans="1:44" s="59" customFormat="1" ht="16.5">
      <c r="A302" s="604">
        <v>88</v>
      </c>
      <c r="B302" s="609" t="s">
        <v>245</v>
      </c>
      <c r="C302" s="610" t="s">
        <v>246</v>
      </c>
      <c r="D302" s="611">
        <v>263.93299999999999</v>
      </c>
      <c r="E302" s="70" t="s">
        <v>53</v>
      </c>
      <c r="F302" s="71" t="s">
        <v>54</v>
      </c>
      <c r="G302" s="434"/>
      <c r="H302" s="434"/>
      <c r="I302" s="71" t="s">
        <v>54</v>
      </c>
      <c r="J302" s="71" t="s">
        <v>54</v>
      </c>
      <c r="K302" s="83"/>
      <c r="L302" s="72">
        <f>IF(RIGHT(S302)="T",(+H302-G302),0)</f>
        <v>0</v>
      </c>
      <c r="M302" s="72">
        <f>IF(RIGHT(S302)="U",(+H302-G302),0)</f>
        <v>0</v>
      </c>
      <c r="N302" s="72">
        <f>IF(RIGHT(S302)="C",(+H302-G302),0)</f>
        <v>0</v>
      </c>
      <c r="O302" s="72">
        <f>IF(RIGHT(S302)="D",(+H302-G302),0)</f>
        <v>0</v>
      </c>
      <c r="P302" s="71" t="s">
        <v>54</v>
      </c>
      <c r="Q302" s="71" t="s">
        <v>54</v>
      </c>
      <c r="R302" s="71" t="s">
        <v>54</v>
      </c>
      <c r="S302" s="428"/>
      <c r="T302" s="774"/>
      <c r="U302" s="73"/>
      <c r="V302" s="85"/>
      <c r="W302" s="86"/>
      <c r="X302" s="86"/>
      <c r="Y302" s="86"/>
      <c r="Z302" s="86"/>
      <c r="AA302" s="87"/>
    </row>
    <row r="303" spans="1:44" s="69" customFormat="1" ht="30" customHeight="1" thickBot="1">
      <c r="A303" s="436"/>
      <c r="B303" s="60"/>
      <c r="C303" s="437" t="s">
        <v>58</v>
      </c>
      <c r="D303" s="60"/>
      <c r="E303" s="61"/>
      <c r="F303" s="62" t="s">
        <v>54</v>
      </c>
      <c r="G303" s="438"/>
      <c r="H303" s="438"/>
      <c r="I303" s="62" t="s">
        <v>54</v>
      </c>
      <c r="J303" s="62" t="s">
        <v>54</v>
      </c>
      <c r="K303" s="170"/>
      <c r="L303" s="63">
        <f>SUM(L302:L302)</f>
        <v>0</v>
      </c>
      <c r="M303" s="63">
        <f>SUM(M302:M302)</f>
        <v>0</v>
      </c>
      <c r="N303" s="63">
        <f>SUM(N302:N302)</f>
        <v>0</v>
      </c>
      <c r="O303" s="63">
        <f>SUM(O302:O302)</f>
        <v>0</v>
      </c>
      <c r="P303" s="62" t="s">
        <v>54</v>
      </c>
      <c r="Q303" s="62" t="s">
        <v>54</v>
      </c>
      <c r="R303" s="62" t="s">
        <v>54</v>
      </c>
      <c r="S303" s="478"/>
      <c r="T303" s="448"/>
      <c r="U303" s="60"/>
      <c r="V303" s="440">
        <f>$AB$15-((N303*24))</f>
        <v>744</v>
      </c>
      <c r="W303" s="441">
        <v>289</v>
      </c>
      <c r="X303" s="100">
        <v>263.93299999999999</v>
      </c>
      <c r="Y303" s="442">
        <f>W303*X303</f>
        <v>76276.637000000002</v>
      </c>
      <c r="Z303" s="440">
        <f>(Y303*(V303-L303*24))/V303</f>
        <v>76276.637000000002</v>
      </c>
      <c r="AA303" s="443">
        <f>(Z303/Y303)*100</f>
        <v>100</v>
      </c>
      <c r="AB303" s="59"/>
    </row>
    <row r="304" spans="1:44" s="59" customFormat="1" ht="30" customHeight="1">
      <c r="A304" s="604">
        <v>89</v>
      </c>
      <c r="B304" s="583" t="s">
        <v>247</v>
      </c>
      <c r="C304" s="582" t="s">
        <v>248</v>
      </c>
      <c r="D304" s="574">
        <v>263.93299999999999</v>
      </c>
      <c r="E304" s="70" t="s">
        <v>53</v>
      </c>
      <c r="F304" s="71" t="s">
        <v>54</v>
      </c>
      <c r="G304" s="168"/>
      <c r="H304" s="168"/>
      <c r="I304" s="71" t="s">
        <v>54</v>
      </c>
      <c r="J304" s="71" t="s">
        <v>54</v>
      </c>
      <c r="K304" s="71" t="s">
        <v>54</v>
      </c>
      <c r="L304" s="72">
        <f>IF(RIGHT(S304)="T",(+H304-G304),0)</f>
        <v>0</v>
      </c>
      <c r="M304" s="72">
        <f>IF(RIGHT(S304)="U",(+H304-G304),0)</f>
        <v>0</v>
      </c>
      <c r="N304" s="72">
        <f>IF(RIGHT(S304)="C",(+H304-G304),0)</f>
        <v>0</v>
      </c>
      <c r="O304" s="72">
        <f>IF(RIGHT(S304)="D",(+H304-G304),0)</f>
        <v>0</v>
      </c>
      <c r="P304" s="71" t="s">
        <v>54</v>
      </c>
      <c r="Q304" s="71" t="s">
        <v>54</v>
      </c>
      <c r="R304" s="71" t="s">
        <v>54</v>
      </c>
      <c r="S304" s="169"/>
      <c r="T304" s="126"/>
      <c r="U304" s="73"/>
      <c r="V304" s="85"/>
      <c r="W304" s="86"/>
      <c r="X304" s="86"/>
      <c r="Y304" s="86"/>
      <c r="Z304" s="86"/>
      <c r="AA304" s="87"/>
    </row>
    <row r="305" spans="1:44" s="69" customFormat="1" ht="30" customHeight="1" thickBot="1">
      <c r="A305" s="436"/>
      <c r="B305" s="60"/>
      <c r="C305" s="437" t="s">
        <v>58</v>
      </c>
      <c r="D305" s="60"/>
      <c r="E305" s="61"/>
      <c r="F305" s="62" t="s">
        <v>54</v>
      </c>
      <c r="G305" s="438"/>
      <c r="H305" s="438"/>
      <c r="I305" s="62" t="s">
        <v>54</v>
      </c>
      <c r="J305" s="62" t="s">
        <v>54</v>
      </c>
      <c r="K305" s="170"/>
      <c r="L305" s="63">
        <f>SUM(L304:L304)</f>
        <v>0</v>
      </c>
      <c r="M305" s="63">
        <f>SUM(M304:M304)</f>
        <v>0</v>
      </c>
      <c r="N305" s="63">
        <f>SUM(N304:N304)</f>
        <v>0</v>
      </c>
      <c r="O305" s="63">
        <f>SUM(O304:O304)</f>
        <v>0</v>
      </c>
      <c r="P305" s="62" t="s">
        <v>54</v>
      </c>
      <c r="Q305" s="62" t="s">
        <v>54</v>
      </c>
      <c r="R305" s="62" t="s">
        <v>54</v>
      </c>
      <c r="S305" s="478"/>
      <c r="T305" s="448"/>
      <c r="U305" s="60"/>
      <c r="V305" s="440">
        <f>$AB$15-((N305*24))</f>
        <v>744</v>
      </c>
      <c r="W305" s="441">
        <v>289</v>
      </c>
      <c r="X305" s="100">
        <v>263.93299999999999</v>
      </c>
      <c r="Y305" s="442">
        <f>W305*X305</f>
        <v>76276.637000000002</v>
      </c>
      <c r="Z305" s="440">
        <f>(Y305*(V305-L305*24))/V305</f>
        <v>76276.637000000002</v>
      </c>
      <c r="AA305" s="443">
        <f>(Z305/Y305)*100</f>
        <v>100</v>
      </c>
      <c r="AB305" s="59"/>
    </row>
    <row r="306" spans="1:44" s="51" customFormat="1" ht="30" customHeight="1" thickBot="1">
      <c r="A306" s="101">
        <v>90</v>
      </c>
      <c r="B306" s="102" t="s">
        <v>249</v>
      </c>
      <c r="C306" s="103" t="s">
        <v>250</v>
      </c>
      <c r="D306" s="66">
        <v>2.86</v>
      </c>
      <c r="E306" s="70" t="s">
        <v>53</v>
      </c>
      <c r="F306" s="105" t="s">
        <v>54</v>
      </c>
      <c r="G306" s="104"/>
      <c r="H306" s="104"/>
      <c r="I306" s="106"/>
      <c r="J306" s="106"/>
      <c r="K306" s="106"/>
      <c r="L306" s="107"/>
      <c r="M306" s="107"/>
      <c r="N306" s="107"/>
      <c r="O306" s="107"/>
      <c r="P306" s="107"/>
      <c r="Q306" s="107"/>
      <c r="R306" s="107"/>
      <c r="S306" s="107"/>
      <c r="T306" s="409"/>
      <c r="U306" s="107"/>
      <c r="V306" s="64">
        <f>$AB$15-((N306*24))</f>
        <v>744</v>
      </c>
      <c r="W306" s="65">
        <v>687</v>
      </c>
      <c r="X306" s="66">
        <v>2.86</v>
      </c>
      <c r="Y306" s="67">
        <f>W306*X306</f>
        <v>1964.82</v>
      </c>
      <c r="Z306" s="64">
        <f>(Y306*(V306-L306*24))/V306</f>
        <v>1964.8199999999997</v>
      </c>
      <c r="AA306" s="68">
        <f>(Z306/Y306)*100</f>
        <v>99.999999999999986</v>
      </c>
      <c r="AB306" s="185"/>
      <c r="AC306" s="186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</row>
    <row r="307" spans="1:44" s="51" customFormat="1" ht="30" customHeight="1" thickBot="1">
      <c r="A307" s="101">
        <v>91</v>
      </c>
      <c r="B307" s="102" t="s">
        <v>251</v>
      </c>
      <c r="C307" s="103" t="s">
        <v>252</v>
      </c>
      <c r="D307" s="738">
        <v>2.86</v>
      </c>
      <c r="E307" s="61" t="s">
        <v>53</v>
      </c>
      <c r="F307" s="105" t="s">
        <v>54</v>
      </c>
      <c r="G307" s="104"/>
      <c r="H307" s="104"/>
      <c r="I307" s="106"/>
      <c r="J307" s="106"/>
      <c r="K307" s="106"/>
      <c r="L307" s="107"/>
      <c r="M307" s="107"/>
      <c r="N307" s="107"/>
      <c r="O307" s="107"/>
      <c r="P307" s="107"/>
      <c r="Q307" s="107"/>
      <c r="R307" s="107"/>
      <c r="S307" s="107"/>
      <c r="T307" s="409"/>
      <c r="U307" s="107"/>
      <c r="V307" s="64">
        <f>$AB$15-((N307*24))</f>
        <v>744</v>
      </c>
      <c r="W307" s="65">
        <v>687</v>
      </c>
      <c r="X307" s="66">
        <v>2.86</v>
      </c>
      <c r="Y307" s="67">
        <f>W307*X307</f>
        <v>1964.82</v>
      </c>
      <c r="Z307" s="64">
        <f>(Y307*(V307-L307*24))/V307</f>
        <v>1964.8199999999997</v>
      </c>
      <c r="AA307" s="68">
        <f>(Z307/Y307)*100</f>
        <v>99.999999999999986</v>
      </c>
      <c r="AB307" s="185"/>
      <c r="AC307" s="186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</row>
    <row r="308" spans="1:44" s="51" customFormat="1" ht="30" customHeight="1">
      <c r="A308" s="1054">
        <v>92</v>
      </c>
      <c r="B308" s="1052" t="s">
        <v>253</v>
      </c>
      <c r="C308" s="1050" t="s">
        <v>254</v>
      </c>
      <c r="D308" s="1031">
        <v>41.743000000000002</v>
      </c>
      <c r="E308" s="1125" t="s">
        <v>53</v>
      </c>
      <c r="F308" s="38" t="s">
        <v>54</v>
      </c>
      <c r="G308" s="434"/>
      <c r="H308" s="434"/>
      <c r="I308" s="143"/>
      <c r="J308" s="143"/>
      <c r="K308" s="143"/>
      <c r="L308" s="78">
        <f t="shared" ref="L308:L309" si="300">IF(RIGHT(S308)="T",(+H308-G308),0)</f>
        <v>0</v>
      </c>
      <c r="M308" s="78">
        <f t="shared" ref="M308:M309" si="301">IF(RIGHT(S308)="U",(+H308-G308),0)</f>
        <v>0</v>
      </c>
      <c r="N308" s="78">
        <f t="shared" ref="N308:N309" si="302">IF(RIGHT(S308)="C",(+H308-G308),0)</f>
        <v>0</v>
      </c>
      <c r="O308" s="78">
        <f t="shared" ref="O308:O309" si="303">IF(RIGHT(S308)="D",(+H308-G308),0)</f>
        <v>0</v>
      </c>
      <c r="P308" s="44"/>
      <c r="Q308" s="44"/>
      <c r="R308" s="44"/>
      <c r="S308" s="428"/>
      <c r="T308" s="429"/>
      <c r="U308" s="44"/>
      <c r="V308" s="109"/>
      <c r="W308" s="110"/>
      <c r="X308" s="574"/>
      <c r="Y308" s="111"/>
      <c r="Z308" s="109"/>
      <c r="AA308" s="112"/>
      <c r="AB308" s="185"/>
      <c r="AC308" s="186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</row>
    <row r="309" spans="1:44" s="51" customFormat="1" ht="30" customHeight="1">
      <c r="A309" s="1055"/>
      <c r="B309" s="1053"/>
      <c r="C309" s="1051"/>
      <c r="D309" s="1031"/>
      <c r="E309" s="1126"/>
      <c r="F309" s="488"/>
      <c r="G309" s="53"/>
      <c r="H309" s="53"/>
      <c r="I309" s="489"/>
      <c r="J309" s="489"/>
      <c r="K309" s="489"/>
      <c r="L309" s="78">
        <f t="shared" si="300"/>
        <v>0</v>
      </c>
      <c r="M309" s="78">
        <f t="shared" si="301"/>
        <v>0</v>
      </c>
      <c r="N309" s="78">
        <f t="shared" si="302"/>
        <v>0</v>
      </c>
      <c r="O309" s="78">
        <f t="shared" si="303"/>
        <v>0</v>
      </c>
      <c r="P309" s="490"/>
      <c r="Q309" s="490"/>
      <c r="R309" s="490"/>
      <c r="S309" s="54"/>
      <c r="T309" s="405"/>
      <c r="U309" s="490"/>
      <c r="V309" s="47"/>
      <c r="W309" s="45"/>
      <c r="X309" s="614"/>
      <c r="Y309" s="46"/>
      <c r="Z309" s="47"/>
      <c r="AA309" s="193"/>
      <c r="AB309" s="185"/>
      <c r="AC309" s="186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</row>
    <row r="310" spans="1:44" s="69" customFormat="1" ht="30" customHeight="1" thickBot="1">
      <c r="A310" s="436"/>
      <c r="B310" s="60"/>
      <c r="C310" s="437" t="s">
        <v>58</v>
      </c>
      <c r="D310" s="60"/>
      <c r="E310" s="61"/>
      <c r="F310" s="176" t="s">
        <v>54</v>
      </c>
      <c r="G310" s="483"/>
      <c r="H310" s="483"/>
      <c r="I310" s="176" t="s">
        <v>54</v>
      </c>
      <c r="J310" s="176" t="s">
        <v>54</v>
      </c>
      <c r="K310" s="187"/>
      <c r="L310" s="177">
        <f t="shared" ref="L310:N310" si="304">SUM(L308:L309)</f>
        <v>0</v>
      </c>
      <c r="M310" s="177">
        <f t="shared" si="304"/>
        <v>0</v>
      </c>
      <c r="N310" s="177">
        <f t="shared" si="304"/>
        <v>0</v>
      </c>
      <c r="O310" s="177">
        <f>SUM(O308:O309)</f>
        <v>0</v>
      </c>
      <c r="P310" s="176" t="s">
        <v>54</v>
      </c>
      <c r="Q310" s="176" t="s">
        <v>54</v>
      </c>
      <c r="R310" s="176" t="s">
        <v>54</v>
      </c>
      <c r="S310" s="484"/>
      <c r="T310" s="485"/>
      <c r="U310" s="175"/>
      <c r="V310" s="431">
        <f>$AB$15-((N310*24))</f>
        <v>744</v>
      </c>
      <c r="W310" s="471">
        <v>515</v>
      </c>
      <c r="X310" s="154">
        <v>41.743000000000002</v>
      </c>
      <c r="Y310" s="432">
        <f>W310*X310</f>
        <v>21497.645</v>
      </c>
      <c r="Z310" s="431">
        <f>(Y310*(V310-L310*24))/V310</f>
        <v>21497.645</v>
      </c>
      <c r="AA310" s="433">
        <f>(Z310/Y310)*100</f>
        <v>100</v>
      </c>
      <c r="AB310" s="59"/>
    </row>
    <row r="311" spans="1:44" s="51" customFormat="1" ht="30" customHeight="1">
      <c r="A311" s="1003">
        <v>93</v>
      </c>
      <c r="B311" s="973" t="s">
        <v>255</v>
      </c>
      <c r="C311" s="999" t="s">
        <v>256</v>
      </c>
      <c r="D311" s="967">
        <v>169.785</v>
      </c>
      <c r="E311" s="970" t="s">
        <v>53</v>
      </c>
      <c r="F311" s="38" t="s">
        <v>54</v>
      </c>
      <c r="G311" s="434">
        <v>42216.486805555556</v>
      </c>
      <c r="H311" s="434">
        <v>42216.488888888889</v>
      </c>
      <c r="I311" s="143"/>
      <c r="J311" s="143"/>
      <c r="K311" s="143"/>
      <c r="L311" s="513">
        <f t="shared" ref="L311" si="305">IF(RIGHT(S311)="T",(+H311-G311),0)</f>
        <v>2.0833333328482695E-3</v>
      </c>
      <c r="M311" s="513">
        <f t="shared" ref="M311" si="306">IF(RIGHT(S311)="U",(+H311-G311),0)</f>
        <v>0</v>
      </c>
      <c r="N311" s="513">
        <f t="shared" ref="N311" si="307">IF(RIGHT(S311)="C",(+H311-G311),0)</f>
        <v>0</v>
      </c>
      <c r="O311" s="513">
        <f t="shared" ref="O311" si="308">IF(RIGHT(S311)="D",(+H311-G311),0)</f>
        <v>0</v>
      </c>
      <c r="P311" s="44"/>
      <c r="Q311" s="44"/>
      <c r="R311" s="44"/>
      <c r="S311" s="428" t="s">
        <v>104</v>
      </c>
      <c r="T311" s="827" t="s">
        <v>919</v>
      </c>
      <c r="U311" s="44"/>
      <c r="V311" s="109"/>
      <c r="W311" s="110"/>
      <c r="X311" s="574"/>
      <c r="Y311" s="111"/>
      <c r="Z311" s="109"/>
      <c r="AA311" s="112"/>
      <c r="AB311" s="185"/>
      <c r="AC311" s="186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</row>
    <row r="312" spans="1:44" s="51" customFormat="1" ht="30" customHeight="1">
      <c r="A312" s="1004"/>
      <c r="B312" s="974"/>
      <c r="C312" s="1000"/>
      <c r="D312" s="968"/>
      <c r="E312" s="971"/>
      <c r="F312" s="88"/>
      <c r="G312" s="434">
        <v>42216.748611111114</v>
      </c>
      <c r="H312" s="434">
        <v>42216.751388888886</v>
      </c>
      <c r="I312" s="146"/>
      <c r="J312" s="146"/>
      <c r="K312" s="146"/>
      <c r="L312" s="78">
        <f t="shared" ref="L312" si="309">IF(RIGHT(S312)="T",(+H312-G312),0)</f>
        <v>2.7777777722803876E-3</v>
      </c>
      <c r="M312" s="78">
        <f t="shared" ref="M312" si="310">IF(RIGHT(S312)="U",(+H312-G312),0)</f>
        <v>0</v>
      </c>
      <c r="N312" s="78">
        <f t="shared" ref="N312" si="311">IF(RIGHT(S312)="C",(+H312-G312),0)</f>
        <v>0</v>
      </c>
      <c r="O312" s="78">
        <f t="shared" ref="O312" si="312">IF(RIGHT(S312)="D",(+H312-G312),0)</f>
        <v>0</v>
      </c>
      <c r="P312" s="147"/>
      <c r="Q312" s="147"/>
      <c r="R312" s="147"/>
      <c r="S312" s="428" t="s">
        <v>104</v>
      </c>
      <c r="T312" s="827" t="s">
        <v>920</v>
      </c>
      <c r="U312" s="147"/>
      <c r="V312" s="148"/>
      <c r="W312" s="149"/>
      <c r="X312" s="771"/>
      <c r="Y312" s="150"/>
      <c r="Z312" s="148"/>
      <c r="AA312" s="251"/>
      <c r="AB312" s="185"/>
      <c r="AC312" s="186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</row>
    <row r="313" spans="1:44" s="69" customFormat="1" ht="30" customHeight="1" thickBot="1">
      <c r="A313" s="613"/>
      <c r="B313" s="618"/>
      <c r="C313" s="491" t="s">
        <v>58</v>
      </c>
      <c r="D313" s="618"/>
      <c r="E313" s="589"/>
      <c r="F313" s="122" t="s">
        <v>54</v>
      </c>
      <c r="G313" s="492"/>
      <c r="H313" s="492"/>
      <c r="I313" s="122" t="s">
        <v>54</v>
      </c>
      <c r="J313" s="122" t="s">
        <v>54</v>
      </c>
      <c r="K313" s="501"/>
      <c r="L313" s="202">
        <f>SUM(L311:L312)</f>
        <v>4.8611111051286571E-3</v>
      </c>
      <c r="M313" s="202">
        <f>SUM(M311:M312)</f>
        <v>0</v>
      </c>
      <c r="N313" s="202">
        <f>SUM(N311:N312)</f>
        <v>0</v>
      </c>
      <c r="O313" s="202">
        <f>SUM(O311:O312)</f>
        <v>0</v>
      </c>
      <c r="P313" s="122" t="s">
        <v>54</v>
      </c>
      <c r="Q313" s="122" t="s">
        <v>54</v>
      </c>
      <c r="R313" s="122" t="s">
        <v>54</v>
      </c>
      <c r="S313" s="605"/>
      <c r="T313" s="493"/>
      <c r="U313" s="618"/>
      <c r="V313" s="198">
        <f>$AB$15-((N313*24))</f>
        <v>744</v>
      </c>
      <c r="W313" s="199">
        <v>371</v>
      </c>
      <c r="X313" s="581">
        <v>169.785</v>
      </c>
      <c r="Y313" s="200">
        <f>W313*X313</f>
        <v>62990.235000000001</v>
      </c>
      <c r="Z313" s="198">
        <f>(Y313*(V313-L313*24))/V313</f>
        <v>62980.357499004094</v>
      </c>
      <c r="AA313" s="479">
        <f>(Z313/Y313)*100</f>
        <v>99.984318996435078</v>
      </c>
      <c r="AB313" s="59"/>
    </row>
    <row r="314" spans="1:44" s="69" customFormat="1" ht="30" customHeight="1">
      <c r="A314" s="1046">
        <v>94</v>
      </c>
      <c r="B314" s="1044" t="s">
        <v>799</v>
      </c>
      <c r="C314" s="1042" t="s">
        <v>800</v>
      </c>
      <c r="D314" s="967">
        <v>169.72900000000001</v>
      </c>
      <c r="E314" s="1127" t="s">
        <v>53</v>
      </c>
      <c r="F314" s="572"/>
      <c r="G314" s="921">
        <v>42196.86041666667</v>
      </c>
      <c r="H314" s="922">
        <v>42196.880555555559</v>
      </c>
      <c r="I314" s="780"/>
      <c r="J314" s="780"/>
      <c r="K314" s="781"/>
      <c r="L314" s="78">
        <f t="shared" ref="L314" si="313">IF(RIGHT(S314)="T",(+H314-G314),0)</f>
        <v>2.0138888889050577E-2</v>
      </c>
      <c r="M314" s="78">
        <f t="shared" ref="M314" si="314">IF(RIGHT(S314)="U",(+H314-G314),0)</f>
        <v>0</v>
      </c>
      <c r="N314" s="78">
        <f t="shared" ref="N314" si="315">IF(RIGHT(S314)="C",(+H314-G314),0)</f>
        <v>0</v>
      </c>
      <c r="O314" s="78">
        <f t="shared" ref="O314" si="316">IF(RIGHT(S314)="D",(+H314-G314),0)</f>
        <v>0</v>
      </c>
      <c r="P314" s="780"/>
      <c r="Q314" s="780"/>
      <c r="R314" s="780"/>
      <c r="S314" s="428" t="s">
        <v>218</v>
      </c>
      <c r="T314" s="774" t="s">
        <v>921</v>
      </c>
      <c r="U314" s="782"/>
      <c r="V314" s="783"/>
      <c r="W314" s="784"/>
      <c r="X314" s="785"/>
      <c r="Y314" s="786"/>
      <c r="Z314" s="787"/>
      <c r="AA314" s="787"/>
      <c r="AB314" s="59"/>
    </row>
    <row r="315" spans="1:44" s="69" customFormat="1" ht="30" customHeight="1">
      <c r="A315" s="1047"/>
      <c r="B315" s="1045"/>
      <c r="C315" s="1043"/>
      <c r="D315" s="968"/>
      <c r="E315" s="971"/>
      <c r="F315" s="122"/>
      <c r="G315" s="434">
        <v>42197.07916666667</v>
      </c>
      <c r="H315" s="434">
        <v>42197.688888888886</v>
      </c>
      <c r="I315" s="780"/>
      <c r="J315" s="780"/>
      <c r="K315" s="781"/>
      <c r="L315" s="78">
        <f t="shared" ref="L315" si="317">IF(RIGHT(S315)="T",(+H315-G315),0)</f>
        <v>0.60972222221607808</v>
      </c>
      <c r="M315" s="78">
        <f t="shared" ref="M315" si="318">IF(RIGHT(S315)="U",(+H315-G315),0)</f>
        <v>0</v>
      </c>
      <c r="N315" s="78">
        <f t="shared" ref="N315" si="319">IF(RIGHT(S315)="C",(+H315-G315),0)</f>
        <v>0</v>
      </c>
      <c r="O315" s="78">
        <f t="shared" ref="O315" si="320">IF(RIGHT(S315)="D",(+H315-G315),0)</f>
        <v>0</v>
      </c>
      <c r="P315" s="780"/>
      <c r="Q315" s="780"/>
      <c r="R315" s="780"/>
      <c r="S315" s="428" t="s">
        <v>129</v>
      </c>
      <c r="T315" s="774" t="s">
        <v>922</v>
      </c>
      <c r="U315" s="782"/>
      <c r="V315" s="783"/>
      <c r="W315" s="784"/>
      <c r="X315" s="785"/>
      <c r="Y315" s="786"/>
      <c r="Z315" s="787"/>
      <c r="AA315" s="787"/>
      <c r="AB315" s="59"/>
    </row>
    <row r="316" spans="1:44" s="69" customFormat="1" ht="30" customHeight="1">
      <c r="A316" s="1047"/>
      <c r="B316" s="1045"/>
      <c r="C316" s="1043"/>
      <c r="D316" s="968"/>
      <c r="E316" s="971"/>
      <c r="F316" s="122"/>
      <c r="G316" s="434">
        <v>42207.628472222219</v>
      </c>
      <c r="H316" s="434">
        <v>42207.75</v>
      </c>
      <c r="I316" s="780"/>
      <c r="J316" s="780"/>
      <c r="K316" s="781"/>
      <c r="L316" s="78">
        <f t="shared" ref="L316:L318" si="321">IF(RIGHT(S316)="T",(+H316-G316),0)</f>
        <v>0.12152777778101154</v>
      </c>
      <c r="M316" s="78">
        <f t="shared" ref="M316:M318" si="322">IF(RIGHT(S316)="U",(+H316-G316),0)</f>
        <v>0</v>
      </c>
      <c r="N316" s="78">
        <f t="shared" ref="N316:N318" si="323">IF(RIGHT(S316)="C",(+H316-G316),0)</f>
        <v>0</v>
      </c>
      <c r="O316" s="78">
        <f t="shared" ref="O316:O318" si="324">IF(RIGHT(S316)="D",(+H316-G316),0)</f>
        <v>0</v>
      </c>
      <c r="P316" s="780"/>
      <c r="Q316" s="780"/>
      <c r="R316" s="780"/>
      <c r="S316" s="428" t="s">
        <v>104</v>
      </c>
      <c r="T316" s="774" t="s">
        <v>923</v>
      </c>
      <c r="U316" s="893"/>
      <c r="V316" s="783"/>
      <c r="W316" s="784"/>
      <c r="X316" s="785"/>
      <c r="Y316" s="786"/>
      <c r="Z316" s="787"/>
      <c r="AA316" s="787"/>
      <c r="AB316" s="59"/>
    </row>
    <row r="317" spans="1:44" s="69" customFormat="1" ht="30" customHeight="1">
      <c r="A317" s="1047"/>
      <c r="B317" s="1045"/>
      <c r="C317" s="1043"/>
      <c r="D317" s="968"/>
      <c r="E317" s="971"/>
      <c r="F317" s="122"/>
      <c r="G317" s="434">
        <v>42215.65347222222</v>
      </c>
      <c r="H317" s="434">
        <v>42215.661111111112</v>
      </c>
      <c r="I317" s="780"/>
      <c r="J317" s="780"/>
      <c r="K317" s="781"/>
      <c r="L317" s="78">
        <f t="shared" si="321"/>
        <v>7.6388888919609599E-3</v>
      </c>
      <c r="M317" s="78">
        <f t="shared" si="322"/>
        <v>0</v>
      </c>
      <c r="N317" s="78">
        <f t="shared" si="323"/>
        <v>0</v>
      </c>
      <c r="O317" s="78">
        <f t="shared" si="324"/>
        <v>0</v>
      </c>
      <c r="P317" s="780"/>
      <c r="Q317" s="780"/>
      <c r="R317" s="780"/>
      <c r="S317" s="428" t="s">
        <v>104</v>
      </c>
      <c r="T317" s="827" t="s">
        <v>919</v>
      </c>
      <c r="U317" s="893"/>
      <c r="V317" s="783"/>
      <c r="W317" s="784"/>
      <c r="X317" s="785"/>
      <c r="Y317" s="786"/>
      <c r="Z317" s="787"/>
      <c r="AA317" s="787"/>
      <c r="AB317" s="59"/>
    </row>
    <row r="318" spans="1:44" s="69" customFormat="1" ht="30" customHeight="1">
      <c r="A318" s="1047"/>
      <c r="B318" s="1045"/>
      <c r="C318" s="1043"/>
      <c r="D318" s="969"/>
      <c r="E318" s="971"/>
      <c r="F318" s="122"/>
      <c r="G318" s="434">
        <v>42215.722916666666</v>
      </c>
      <c r="H318" s="434">
        <v>42215.734722222223</v>
      </c>
      <c r="I318" s="780"/>
      <c r="J318" s="780"/>
      <c r="K318" s="781"/>
      <c r="L318" s="78">
        <f t="shared" si="321"/>
        <v>1.1805555557657499E-2</v>
      </c>
      <c r="M318" s="78">
        <f t="shared" si="322"/>
        <v>0</v>
      </c>
      <c r="N318" s="78">
        <f t="shared" si="323"/>
        <v>0</v>
      </c>
      <c r="O318" s="78">
        <f t="shared" si="324"/>
        <v>0</v>
      </c>
      <c r="P318" s="780"/>
      <c r="Q318" s="780"/>
      <c r="R318" s="780"/>
      <c r="S318" s="428" t="s">
        <v>104</v>
      </c>
      <c r="T318" s="827" t="s">
        <v>924</v>
      </c>
      <c r="U318" s="893"/>
      <c r="V318" s="783"/>
      <c r="W318" s="784"/>
      <c r="X318" s="785"/>
      <c r="Y318" s="786"/>
      <c r="Z318" s="787"/>
      <c r="AA318" s="787"/>
      <c r="AB318" s="59"/>
    </row>
    <row r="319" spans="1:44" s="69" customFormat="1" ht="30" customHeight="1">
      <c r="A319" s="765"/>
      <c r="B319" s="748"/>
      <c r="C319" s="491" t="s">
        <v>58</v>
      </c>
      <c r="D319" s="215"/>
      <c r="E319" s="749"/>
      <c r="F319" s="122" t="s">
        <v>54</v>
      </c>
      <c r="G319" s="492"/>
      <c r="H319" s="492"/>
      <c r="I319" s="122" t="s">
        <v>54</v>
      </c>
      <c r="J319" s="122" t="s">
        <v>54</v>
      </c>
      <c r="K319" s="501"/>
      <c r="L319" s="202">
        <f>SUM(L314:L318)</f>
        <v>0.77083333333575865</v>
      </c>
      <c r="M319" s="202">
        <f>SUM(M314:M318)</f>
        <v>0</v>
      </c>
      <c r="N319" s="202">
        <f>SUM(N314:N318)</f>
        <v>0</v>
      </c>
      <c r="O319" s="202">
        <f>SUM(O314:O318)</f>
        <v>0</v>
      </c>
      <c r="P319" s="122" t="s">
        <v>54</v>
      </c>
      <c r="Q319" s="122" t="s">
        <v>54</v>
      </c>
      <c r="R319" s="122" t="s">
        <v>54</v>
      </c>
      <c r="S319" s="747"/>
      <c r="T319" s="493"/>
      <c r="U319" s="748"/>
      <c r="V319" s="198">
        <f>$AB$15-((N319*24))</f>
        <v>744</v>
      </c>
      <c r="W319" s="797">
        <v>515</v>
      </c>
      <c r="X319" s="798">
        <v>169.72900000000001</v>
      </c>
      <c r="Y319" s="799">
        <f t="shared" ref="Y319" si="325">W319*X319</f>
        <v>87410.435000000012</v>
      </c>
      <c r="Z319" s="800">
        <f>(Y319*(V319-L319*24))/V319</f>
        <v>85236.922839374893</v>
      </c>
      <c r="AA319" s="923">
        <f t="shared" ref="AA319" si="326">(Z319/Y319)*100</f>
        <v>97.51344086020724</v>
      </c>
      <c r="AB319" s="59"/>
    </row>
    <row r="320" spans="1:44" s="59" customFormat="1" ht="30" customHeight="1">
      <c r="A320" s="801">
        <v>95</v>
      </c>
      <c r="B320" s="767" t="s">
        <v>257</v>
      </c>
      <c r="C320" s="802" t="s">
        <v>258</v>
      </c>
      <c r="D320" s="771">
        <v>98.281000000000006</v>
      </c>
      <c r="E320" s="620" t="s">
        <v>53</v>
      </c>
      <c r="F320" s="77" t="s">
        <v>54</v>
      </c>
      <c r="G320" s="731"/>
      <c r="H320" s="731"/>
      <c r="I320" s="77" t="s">
        <v>54</v>
      </c>
      <c r="J320" s="77" t="s">
        <v>54</v>
      </c>
      <c r="K320" s="77" t="s">
        <v>54</v>
      </c>
      <c r="L320" s="78">
        <f>IF(RIGHT(S320)="T",(+H320-G320),0)</f>
        <v>0</v>
      </c>
      <c r="M320" s="78">
        <f>IF(RIGHT(S320)="U",(+H320-G320),0)</f>
        <v>0</v>
      </c>
      <c r="N320" s="78">
        <f>IF(RIGHT(S320)="C",(+H320-G320),0)</f>
        <v>0</v>
      </c>
      <c r="O320" s="78">
        <f>IF(RIGHT(S320)="D",(+H320-G320),0)</f>
        <v>0</v>
      </c>
      <c r="P320" s="77" t="s">
        <v>54</v>
      </c>
      <c r="Q320" s="77" t="s">
        <v>54</v>
      </c>
      <c r="R320" s="77" t="s">
        <v>54</v>
      </c>
      <c r="S320" s="728"/>
      <c r="T320" s="729"/>
      <c r="U320" s="79"/>
      <c r="V320" s="735"/>
      <c r="W320" s="735"/>
      <c r="X320" s="735"/>
      <c r="Y320" s="735"/>
      <c r="Z320" s="735"/>
      <c r="AA320" s="735"/>
    </row>
    <row r="321" spans="1:44" s="69" customFormat="1" ht="30" customHeight="1">
      <c r="A321" s="613"/>
      <c r="B321" s="618"/>
      <c r="C321" s="491" t="s">
        <v>58</v>
      </c>
      <c r="D321" s="618"/>
      <c r="E321" s="749"/>
      <c r="F321" s="122" t="s">
        <v>54</v>
      </c>
      <c r="G321" s="492"/>
      <c r="H321" s="492"/>
      <c r="I321" s="122" t="s">
        <v>54</v>
      </c>
      <c r="J321" s="122" t="s">
        <v>54</v>
      </c>
      <c r="K321" s="122" t="s">
        <v>54</v>
      </c>
      <c r="L321" s="202">
        <f>SUM(L320:L320)</f>
        <v>0</v>
      </c>
      <c r="M321" s="202">
        <f>SUM(M320:M320)</f>
        <v>0</v>
      </c>
      <c r="N321" s="202">
        <f>SUM(N320:N320)</f>
        <v>0</v>
      </c>
      <c r="O321" s="202">
        <f>SUM(O320:O320)</f>
        <v>0</v>
      </c>
      <c r="P321" s="122" t="s">
        <v>54</v>
      </c>
      <c r="Q321" s="122" t="s">
        <v>54</v>
      </c>
      <c r="R321" s="122" t="s">
        <v>54</v>
      </c>
      <c r="S321" s="605"/>
      <c r="T321" s="493"/>
      <c r="U321" s="618"/>
      <c r="V321" s="198">
        <f>$AB$15-((N321*24))</f>
        <v>744</v>
      </c>
      <c r="W321" s="199">
        <v>515</v>
      </c>
      <c r="X321" s="581">
        <v>98.281000000000006</v>
      </c>
      <c r="Y321" s="200">
        <f>W321*X321</f>
        <v>50614.715000000004</v>
      </c>
      <c r="Z321" s="198">
        <f>(Y321*(V321-L321*24))/V321</f>
        <v>50614.715000000004</v>
      </c>
      <c r="AA321" s="479">
        <f>(Z321/Y321)*100</f>
        <v>100</v>
      </c>
      <c r="AB321" s="59"/>
    </row>
    <row r="322" spans="1:44" s="69" customFormat="1" ht="30" customHeight="1" thickBot="1">
      <c r="A322" s="144">
        <v>96</v>
      </c>
      <c r="B322" s="764" t="s">
        <v>259</v>
      </c>
      <c r="C322" s="145" t="s">
        <v>260</v>
      </c>
      <c r="D322" s="771">
        <v>98.281000000000006</v>
      </c>
      <c r="E322" s="620" t="s">
        <v>53</v>
      </c>
      <c r="F322" s="780"/>
      <c r="G322" s="731"/>
      <c r="H322" s="731"/>
      <c r="I322" s="77" t="s">
        <v>54</v>
      </c>
      <c r="J322" s="77" t="s">
        <v>54</v>
      </c>
      <c r="K322" s="77" t="s">
        <v>54</v>
      </c>
      <c r="L322" s="78">
        <f>IF(RIGHT(S322)="T",(+H322-G322),0)</f>
        <v>0</v>
      </c>
      <c r="M322" s="78">
        <f>IF(RIGHT(S322)="U",(+H322-G322),0)</f>
        <v>0</v>
      </c>
      <c r="N322" s="78">
        <f>IF(RIGHT(S322)="C",(+H322-G322),0)</f>
        <v>0</v>
      </c>
      <c r="O322" s="78">
        <f>IF(RIGHT(S322)="D",(+H322-G322),0)</f>
        <v>0</v>
      </c>
      <c r="P322" s="77" t="s">
        <v>54</v>
      </c>
      <c r="Q322" s="77" t="s">
        <v>54</v>
      </c>
      <c r="R322" s="77" t="s">
        <v>54</v>
      </c>
      <c r="S322" s="428"/>
      <c r="T322" s="774"/>
      <c r="U322" s="79"/>
      <c r="V322" s="735"/>
      <c r="W322" s="735"/>
      <c r="X322" s="735"/>
      <c r="Y322" s="735"/>
      <c r="Z322" s="735"/>
      <c r="AA322" s="735"/>
      <c r="AB322" s="59"/>
    </row>
    <row r="323" spans="1:44" s="51" customFormat="1" ht="30" customHeight="1" thickBot="1">
      <c r="A323" s="789"/>
      <c r="B323" s="790"/>
      <c r="C323" s="491" t="s">
        <v>58</v>
      </c>
      <c r="D323" s="748"/>
      <c r="E323" s="573"/>
      <c r="F323" s="780" t="s">
        <v>54</v>
      </c>
      <c r="G323" s="795"/>
      <c r="H323" s="795"/>
      <c r="I323" s="122" t="s">
        <v>54</v>
      </c>
      <c r="J323" s="122" t="s">
        <v>54</v>
      </c>
      <c r="K323" s="122" t="s">
        <v>54</v>
      </c>
      <c r="L323" s="202">
        <f>SUM(L322:L322)</f>
        <v>0</v>
      </c>
      <c r="M323" s="202">
        <f>SUM(M322:M322)</f>
        <v>0</v>
      </c>
      <c r="N323" s="202">
        <f>SUM(N322:N322)</f>
        <v>0</v>
      </c>
      <c r="O323" s="202">
        <f>SUM(O322:O322)</f>
        <v>0</v>
      </c>
      <c r="P323" s="791"/>
      <c r="Q323" s="791"/>
      <c r="R323" s="791"/>
      <c r="S323" s="147"/>
      <c r="T323" s="778"/>
      <c r="U323" s="791"/>
      <c r="V323" s="431">
        <f>$AB$15-((N323*24))</f>
        <v>744</v>
      </c>
      <c r="W323" s="471">
        <v>515</v>
      </c>
      <c r="X323" s="154">
        <v>98.281000000000006</v>
      </c>
      <c r="Y323" s="432">
        <f>W323*X323</f>
        <v>50614.715000000004</v>
      </c>
      <c r="Z323" s="431">
        <f>(Y323*(V323-L323*24))/V323</f>
        <v>50614.715000000004</v>
      </c>
      <c r="AA323" s="792">
        <f>(Z323/Y323)*100</f>
        <v>100</v>
      </c>
      <c r="AB323" s="204"/>
      <c r="AC323" s="205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</row>
    <row r="324" spans="1:44" s="59" customFormat="1" ht="30" customHeight="1">
      <c r="A324" s="880">
        <v>97</v>
      </c>
      <c r="B324" s="878" t="s">
        <v>261</v>
      </c>
      <c r="C324" s="876" t="s">
        <v>262</v>
      </c>
      <c r="D324" s="867">
        <v>41.743000000000002</v>
      </c>
      <c r="E324" s="885" t="s">
        <v>53</v>
      </c>
      <c r="F324" s="88" t="s">
        <v>54</v>
      </c>
      <c r="G324" s="434">
        <v>42193.409722222219</v>
      </c>
      <c r="H324" s="434">
        <v>42195.820138888892</v>
      </c>
      <c r="I324" s="38" t="s">
        <v>54</v>
      </c>
      <c r="J324" s="38" t="s">
        <v>54</v>
      </c>
      <c r="K324" s="38" t="s">
        <v>54</v>
      </c>
      <c r="L324" s="84">
        <f>IF(RIGHT(S324)="T",(+H324-G324),0)</f>
        <v>0</v>
      </c>
      <c r="M324" s="84">
        <f>IF(RIGHT(S324)="U",(+H324-G324),0)</f>
        <v>0</v>
      </c>
      <c r="N324" s="84">
        <f>IF(RIGHT(S324)="C",(+H324-G324),0)</f>
        <v>0</v>
      </c>
      <c r="O324" s="84">
        <f>IF(RIGHT(S324)="D",(+H324-G324),0)</f>
        <v>2.4104166666729725</v>
      </c>
      <c r="P324" s="38" t="s">
        <v>54</v>
      </c>
      <c r="Q324" s="38" t="s">
        <v>54</v>
      </c>
      <c r="R324" s="38" t="s">
        <v>54</v>
      </c>
      <c r="S324" s="428" t="s">
        <v>73</v>
      </c>
      <c r="T324" s="774" t="s">
        <v>925</v>
      </c>
      <c r="U324" s="201"/>
      <c r="V324" s="74"/>
      <c r="W324" s="75"/>
      <c r="X324" s="75"/>
      <c r="Y324" s="75"/>
      <c r="Z324" s="75"/>
      <c r="AA324" s="76"/>
    </row>
    <row r="325" spans="1:44" s="69" customFormat="1" ht="30" customHeight="1" thickBot="1">
      <c r="A325" s="481"/>
      <c r="B325" s="175"/>
      <c r="C325" s="482" t="s">
        <v>58</v>
      </c>
      <c r="D325" s="175"/>
      <c r="E325" s="140"/>
      <c r="F325" s="176" t="s">
        <v>54</v>
      </c>
      <c r="G325" s="483"/>
      <c r="H325" s="483"/>
      <c r="I325" s="176" t="s">
        <v>54</v>
      </c>
      <c r="J325" s="176" t="s">
        <v>54</v>
      </c>
      <c r="K325" s="176" t="s">
        <v>54</v>
      </c>
      <c r="L325" s="177">
        <f>SUM(L324:L324)</f>
        <v>0</v>
      </c>
      <c r="M325" s="177">
        <f>SUM(M324:M324)</f>
        <v>0</v>
      </c>
      <c r="N325" s="177">
        <f>SUM(N324:N324)</f>
        <v>0</v>
      </c>
      <c r="O325" s="177">
        <f>SUM(O324:O324)</f>
        <v>2.4104166666729725</v>
      </c>
      <c r="P325" s="176" t="s">
        <v>54</v>
      </c>
      <c r="Q325" s="176" t="s">
        <v>54</v>
      </c>
      <c r="R325" s="176" t="s">
        <v>54</v>
      </c>
      <c r="S325" s="484"/>
      <c r="T325" s="485"/>
      <c r="U325" s="175"/>
      <c r="V325" s="431">
        <f>$AB$15-((N325*24))</f>
        <v>744</v>
      </c>
      <c r="W325" s="471">
        <v>515</v>
      </c>
      <c r="X325" s="154">
        <v>41.743000000000002</v>
      </c>
      <c r="Y325" s="432">
        <f>W325*X325</f>
        <v>21497.645</v>
      </c>
      <c r="Z325" s="431">
        <f>(Y325*(V325-L325*24))/V325</f>
        <v>21497.645</v>
      </c>
      <c r="AA325" s="433">
        <f>(Z325/Y325)*100</f>
        <v>100</v>
      </c>
      <c r="AB325" s="59"/>
    </row>
    <row r="326" spans="1:44" s="51" customFormat="1" ht="30" customHeight="1">
      <c r="A326" s="1003">
        <v>98</v>
      </c>
      <c r="B326" s="973" t="s">
        <v>263</v>
      </c>
      <c r="C326" s="999" t="s">
        <v>264</v>
      </c>
      <c r="D326" s="967">
        <v>73.825999999999993</v>
      </c>
      <c r="E326" s="971" t="s">
        <v>53</v>
      </c>
      <c r="F326" s="38" t="s">
        <v>54</v>
      </c>
      <c r="G326" s="434"/>
      <c r="H326" s="434"/>
      <c r="I326" s="143"/>
      <c r="J326" s="143"/>
      <c r="K326" s="143"/>
      <c r="L326" s="84">
        <f>IF(RIGHT(S326)="T",(+H326-G326),0)</f>
        <v>0</v>
      </c>
      <c r="M326" s="84">
        <f>IF(RIGHT(S326)="U",(+H326-G326),0)</f>
        <v>0</v>
      </c>
      <c r="N326" s="84">
        <f>IF(RIGHT(S326)="C",(+H326-G326),0)</f>
        <v>0</v>
      </c>
      <c r="O326" s="84">
        <f>IF(RIGHT(S326)="D",(+H326-G326),0)</f>
        <v>0</v>
      </c>
      <c r="P326" s="44"/>
      <c r="Q326" s="44"/>
      <c r="R326" s="44"/>
      <c r="S326" s="428"/>
      <c r="T326" s="774"/>
      <c r="U326" s="44"/>
      <c r="V326" s="109"/>
      <c r="W326" s="110"/>
      <c r="X326" s="574"/>
      <c r="Y326" s="111"/>
      <c r="Z326" s="109"/>
      <c r="AA326" s="112"/>
      <c r="AB326" s="185"/>
      <c r="AC326" s="186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</row>
    <row r="327" spans="1:44" s="51" customFormat="1" ht="30" customHeight="1">
      <c r="A327" s="1004"/>
      <c r="B327" s="974"/>
      <c r="C327" s="1000"/>
      <c r="D327" s="968"/>
      <c r="E327" s="971"/>
      <c r="F327" s="88"/>
      <c r="G327" s="178"/>
      <c r="H327" s="178"/>
      <c r="I327" s="40"/>
      <c r="J327" s="40"/>
      <c r="K327" s="40"/>
      <c r="L327" s="78">
        <f t="shared" ref="L327" si="327">IF(RIGHT(S327)="T",(+H327-G327),0)</f>
        <v>0</v>
      </c>
      <c r="M327" s="78">
        <f t="shared" ref="M327" si="328">IF(RIGHT(S327)="U",(+H327-G327),0)</f>
        <v>0</v>
      </c>
      <c r="N327" s="78">
        <f t="shared" ref="N327" si="329">IF(RIGHT(S327)="C",(+H327-G327),0)</f>
        <v>0</v>
      </c>
      <c r="O327" s="78">
        <f t="shared" ref="O327" si="330">IF(RIGHT(S327)="D",(+H327-G327),0)</f>
        <v>0</v>
      </c>
      <c r="P327" s="42"/>
      <c r="Q327" s="42"/>
      <c r="R327" s="42"/>
      <c r="S327" s="179"/>
      <c r="T327" s="410"/>
      <c r="U327" s="42"/>
      <c r="V327" s="198"/>
      <c r="W327" s="199"/>
      <c r="X327" s="581"/>
      <c r="Y327" s="200"/>
      <c r="Z327" s="198"/>
      <c r="AA327" s="479"/>
      <c r="AB327" s="185"/>
      <c r="AC327" s="186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</row>
    <row r="328" spans="1:44" s="69" customFormat="1" ht="30" customHeight="1" thickBot="1">
      <c r="A328" s="436"/>
      <c r="B328" s="60"/>
      <c r="C328" s="437" t="s">
        <v>58</v>
      </c>
      <c r="D328" s="60"/>
      <c r="E328" s="140"/>
      <c r="F328" s="62" t="s">
        <v>54</v>
      </c>
      <c r="G328" s="505"/>
      <c r="H328" s="505"/>
      <c r="I328" s="62" t="s">
        <v>54</v>
      </c>
      <c r="J328" s="62" t="s">
        <v>54</v>
      </c>
      <c r="K328" s="62" t="s">
        <v>54</v>
      </c>
      <c r="L328" s="63">
        <f>SUM(L326:L327)</f>
        <v>0</v>
      </c>
      <c r="M328" s="63">
        <f>SUM(M326:M327)</f>
        <v>0</v>
      </c>
      <c r="N328" s="63">
        <f>SUM(N326:N327)</f>
        <v>0</v>
      </c>
      <c r="O328" s="63">
        <f>SUM(O326:O327)</f>
        <v>0</v>
      </c>
      <c r="P328" s="62" t="s">
        <v>54</v>
      </c>
      <c r="Q328" s="62" t="s">
        <v>54</v>
      </c>
      <c r="R328" s="62" t="s">
        <v>54</v>
      </c>
      <c r="S328" s="478"/>
      <c r="T328" s="448"/>
      <c r="U328" s="60"/>
      <c r="V328" s="440">
        <f>$AB$15-((N328*24))</f>
        <v>744</v>
      </c>
      <c r="W328" s="441">
        <v>515</v>
      </c>
      <c r="X328" s="100">
        <v>73.825999999999993</v>
      </c>
      <c r="Y328" s="442">
        <f>W328*X328</f>
        <v>38020.39</v>
      </c>
      <c r="Z328" s="440">
        <f>(Y328*(V328-L328*24))/V328</f>
        <v>38020.39</v>
      </c>
      <c r="AA328" s="443">
        <f>(Z328/Y328)*100</f>
        <v>100</v>
      </c>
      <c r="AB328" s="59"/>
    </row>
    <row r="329" spans="1:44" s="59" customFormat="1" ht="30" customHeight="1" thickBot="1">
      <c r="A329" s="1048">
        <v>99</v>
      </c>
      <c r="B329" s="981" t="s">
        <v>265</v>
      </c>
      <c r="C329" s="979" t="s">
        <v>266</v>
      </c>
      <c r="D329" s="967">
        <v>73.825999999999993</v>
      </c>
      <c r="E329" s="993" t="s">
        <v>53</v>
      </c>
      <c r="F329" s="38" t="s">
        <v>54</v>
      </c>
      <c r="G329" s="731"/>
      <c r="H329" s="731"/>
      <c r="I329" s="38" t="s">
        <v>54</v>
      </c>
      <c r="J329" s="38" t="s">
        <v>54</v>
      </c>
      <c r="K329" s="38" t="s">
        <v>54</v>
      </c>
      <c r="L329" s="84">
        <f>IF(RIGHT(S329)="T",(+H329-G329),0)</f>
        <v>0</v>
      </c>
      <c r="M329" s="84">
        <f>IF(RIGHT(S329)="U",(+H329-G329),0)</f>
        <v>0</v>
      </c>
      <c r="N329" s="84">
        <f>IF(RIGHT(S329)="C",(+H329-G329),0)</f>
        <v>0</v>
      </c>
      <c r="O329" s="84">
        <f>IF(RIGHT(S329)="D",(+H329-G329),0)</f>
        <v>0</v>
      </c>
      <c r="P329" s="38" t="s">
        <v>54</v>
      </c>
      <c r="Q329" s="38" t="s">
        <v>54</v>
      </c>
      <c r="R329" s="38" t="s">
        <v>54</v>
      </c>
      <c r="S329" s="428"/>
      <c r="T329" s="774"/>
      <c r="U329" s="201"/>
      <c r="V329" s="74"/>
      <c r="W329" s="75"/>
      <c r="X329" s="75"/>
      <c r="Y329" s="75"/>
      <c r="Z329" s="75"/>
      <c r="AA329" s="76"/>
    </row>
    <row r="330" spans="1:44" s="59" customFormat="1" ht="16.5">
      <c r="A330" s="1049"/>
      <c r="B330" s="982"/>
      <c r="C330" s="980"/>
      <c r="D330" s="969"/>
      <c r="E330" s="995"/>
      <c r="F330" s="77"/>
      <c r="G330" s="731"/>
      <c r="H330" s="731"/>
      <c r="I330" s="38" t="s">
        <v>54</v>
      </c>
      <c r="J330" s="38" t="s">
        <v>54</v>
      </c>
      <c r="K330" s="38" t="s">
        <v>54</v>
      </c>
      <c r="L330" s="78">
        <f>IF(RIGHT(S330)="T",(+H330-G330),0)</f>
        <v>0</v>
      </c>
      <c r="M330" s="78">
        <f>IF(RIGHT(S330)="U",(+H330-G330),0)</f>
        <v>0</v>
      </c>
      <c r="N330" s="78">
        <f>IF(RIGHT(S330)="C",(+H330-G330),0)</f>
        <v>0</v>
      </c>
      <c r="O330" s="78">
        <f>IF(RIGHT(S330)="D",(+H330-G330),0)</f>
        <v>0</v>
      </c>
      <c r="P330" s="77" t="s">
        <v>54</v>
      </c>
      <c r="Q330" s="77" t="s">
        <v>54</v>
      </c>
      <c r="R330" s="77" t="s">
        <v>54</v>
      </c>
      <c r="S330" s="728"/>
      <c r="T330" s="788"/>
      <c r="U330" s="79"/>
      <c r="V330" s="735"/>
      <c r="W330" s="735"/>
      <c r="X330" s="735"/>
      <c r="Y330" s="735"/>
      <c r="Z330" s="735"/>
      <c r="AA330" s="735"/>
    </row>
    <row r="331" spans="1:44" s="69" customFormat="1" ht="30" customHeight="1" thickBot="1">
      <c r="A331" s="481"/>
      <c r="B331" s="748"/>
      <c r="C331" s="491" t="s">
        <v>58</v>
      </c>
      <c r="D331" s="748"/>
      <c r="E331" s="749"/>
      <c r="F331" s="122" t="s">
        <v>54</v>
      </c>
      <c r="G331" s="492"/>
      <c r="H331" s="492"/>
      <c r="I331" s="176" t="s">
        <v>54</v>
      </c>
      <c r="J331" s="176" t="s">
        <v>54</v>
      </c>
      <c r="K331" s="176" t="s">
        <v>54</v>
      </c>
      <c r="L331" s="177">
        <f>SUM(L329:L330)</f>
        <v>0</v>
      </c>
      <c r="M331" s="177">
        <f>SUM(M329:M330)</f>
        <v>0</v>
      </c>
      <c r="N331" s="177">
        <f>SUM(N329:N330)</f>
        <v>0</v>
      </c>
      <c r="O331" s="177">
        <f>SUM(O329:O330)</f>
        <v>0</v>
      </c>
      <c r="P331" s="176" t="s">
        <v>54</v>
      </c>
      <c r="Q331" s="176" t="s">
        <v>54</v>
      </c>
      <c r="R331" s="176" t="s">
        <v>54</v>
      </c>
      <c r="S331" s="484"/>
      <c r="T331" s="485"/>
      <c r="U331" s="175"/>
      <c r="V331" s="431">
        <f>$AB$15-((N331*24))</f>
        <v>744</v>
      </c>
      <c r="W331" s="471">
        <v>515</v>
      </c>
      <c r="X331" s="154">
        <v>73.825999999999993</v>
      </c>
      <c r="Y331" s="432">
        <f>W331*X331</f>
        <v>38020.39</v>
      </c>
      <c r="Z331" s="431">
        <f>(Y331*(V331-L331*24))/V331</f>
        <v>38020.39</v>
      </c>
      <c r="AA331" s="433">
        <f>(Z331/Y331)*100</f>
        <v>100</v>
      </c>
      <c r="AB331" s="59"/>
    </row>
    <row r="332" spans="1:44" s="51" customFormat="1" ht="38.25">
      <c r="A332" s="871">
        <v>100</v>
      </c>
      <c r="B332" s="897" t="s">
        <v>267</v>
      </c>
      <c r="C332" s="896" t="s">
        <v>268</v>
      </c>
      <c r="D332" s="888">
        <v>133.5</v>
      </c>
      <c r="E332" s="894" t="s">
        <v>53</v>
      </c>
      <c r="F332" s="77" t="s">
        <v>54</v>
      </c>
      <c r="G332" s="921">
        <v>42197.292361111111</v>
      </c>
      <c r="H332" s="922">
        <v>42197.344444444447</v>
      </c>
      <c r="I332" s="143"/>
      <c r="J332" s="143"/>
      <c r="K332" s="143"/>
      <c r="L332" s="84">
        <f>IF(RIGHT(S332)="T",(+H332-G332),0)</f>
        <v>0</v>
      </c>
      <c r="M332" s="84">
        <f>IF(RIGHT(S332)="U",(+H332-G332),0)</f>
        <v>5.2083333335758653E-2</v>
      </c>
      <c r="N332" s="84">
        <f>IF(RIGHT(S332)="C",(+H332-G332),0)</f>
        <v>0</v>
      </c>
      <c r="O332" s="84">
        <f>IF(RIGHT(S332)="D",(+H332-G332),0)</f>
        <v>0</v>
      </c>
      <c r="P332" s="44"/>
      <c r="Q332" s="44"/>
      <c r="R332" s="44"/>
      <c r="S332" s="428" t="s">
        <v>78</v>
      </c>
      <c r="T332" s="774" t="s">
        <v>926</v>
      </c>
      <c r="U332" s="44"/>
      <c r="V332" s="114"/>
      <c r="W332" s="115"/>
      <c r="X332" s="115"/>
      <c r="Y332" s="115"/>
      <c r="Z332" s="115"/>
      <c r="AA332" s="116"/>
      <c r="AB332" s="185"/>
      <c r="AC332" s="186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</row>
    <row r="333" spans="1:44" s="69" customFormat="1" ht="30" customHeight="1" thickBot="1">
      <c r="A333" s="481"/>
      <c r="B333" s="175"/>
      <c r="C333" s="482" t="s">
        <v>58</v>
      </c>
      <c r="D333" s="175"/>
      <c r="E333" s="761"/>
      <c r="F333" s="176" t="s">
        <v>54</v>
      </c>
      <c r="G333" s="483"/>
      <c r="H333" s="483"/>
      <c r="I333" s="176" t="s">
        <v>54</v>
      </c>
      <c r="J333" s="176" t="s">
        <v>54</v>
      </c>
      <c r="K333" s="176" t="s">
        <v>54</v>
      </c>
      <c r="L333" s="177">
        <f>SUM(L332:L332)</f>
        <v>0</v>
      </c>
      <c r="M333" s="177">
        <f>SUM(M332:M332)</f>
        <v>5.2083333335758653E-2</v>
      </c>
      <c r="N333" s="177">
        <f>SUM(N332:N332)</f>
        <v>0</v>
      </c>
      <c r="O333" s="177">
        <f>SUM(O332:O332)</f>
        <v>0</v>
      </c>
      <c r="P333" s="176" t="s">
        <v>54</v>
      </c>
      <c r="Q333" s="176" t="s">
        <v>54</v>
      </c>
      <c r="R333" s="176" t="s">
        <v>54</v>
      </c>
      <c r="S333" s="484"/>
      <c r="T333" s="485"/>
      <c r="U333" s="175"/>
      <c r="V333" s="431">
        <f>$AB$15-((N333*24))</f>
        <v>744</v>
      </c>
      <c r="W333" s="471">
        <v>515</v>
      </c>
      <c r="X333" s="154">
        <v>133.5</v>
      </c>
      <c r="Y333" s="432">
        <f>W333*X333</f>
        <v>68752.5</v>
      </c>
      <c r="Z333" s="431">
        <f>(Y333*(V333-L333*24))/V333</f>
        <v>68752.5</v>
      </c>
      <c r="AA333" s="433">
        <f>(Z333/Y333)*100</f>
        <v>100</v>
      </c>
      <c r="AB333" s="59"/>
    </row>
    <row r="334" spans="1:44" s="59" customFormat="1" ht="25.5" customHeight="1">
      <c r="A334" s="584">
        <v>101</v>
      </c>
      <c r="B334" s="583" t="s">
        <v>269</v>
      </c>
      <c r="C334" s="582" t="s">
        <v>270</v>
      </c>
      <c r="D334" s="574">
        <v>66.009</v>
      </c>
      <c r="E334" s="589" t="s">
        <v>53</v>
      </c>
      <c r="F334" s="38" t="s">
        <v>54</v>
      </c>
      <c r="G334" s="434"/>
      <c r="H334" s="434"/>
      <c r="I334" s="38" t="s">
        <v>54</v>
      </c>
      <c r="J334" s="38" t="s">
        <v>54</v>
      </c>
      <c r="K334" s="38" t="s">
        <v>54</v>
      </c>
      <c r="L334" s="84">
        <f>IF(RIGHT(S334)="T",(+H334-G334),0)</f>
        <v>0</v>
      </c>
      <c r="M334" s="84">
        <f>IF(RIGHT(S334)="U",(+H334-G334),0)</f>
        <v>0</v>
      </c>
      <c r="N334" s="84">
        <f>IF(RIGHT(S334)="C",(+H334-G334),0)</f>
        <v>0</v>
      </c>
      <c r="O334" s="84">
        <f>IF(RIGHT(S334)="D",(+H334-G334),0)</f>
        <v>0</v>
      </c>
      <c r="P334" s="38" t="s">
        <v>54</v>
      </c>
      <c r="Q334" s="38" t="s">
        <v>54</v>
      </c>
      <c r="R334" s="38" t="s">
        <v>54</v>
      </c>
      <c r="S334" s="428"/>
      <c r="T334" s="429"/>
      <c r="U334" s="201"/>
      <c r="V334" s="74"/>
      <c r="W334" s="75"/>
      <c r="X334" s="75"/>
      <c r="Y334" s="75"/>
      <c r="Z334" s="75"/>
      <c r="AA334" s="76"/>
    </row>
    <row r="335" spans="1:44" s="69" customFormat="1" ht="30" customHeight="1" thickBot="1">
      <c r="A335" s="481"/>
      <c r="B335" s="175"/>
      <c r="C335" s="482" t="s">
        <v>58</v>
      </c>
      <c r="D335" s="175"/>
      <c r="E335" s="140"/>
      <c r="F335" s="176" t="s">
        <v>54</v>
      </c>
      <c r="G335" s="483"/>
      <c r="H335" s="483"/>
      <c r="I335" s="176" t="s">
        <v>54</v>
      </c>
      <c r="J335" s="176" t="s">
        <v>54</v>
      </c>
      <c r="K335" s="176" t="s">
        <v>54</v>
      </c>
      <c r="L335" s="177">
        <f>SUM(L334:L334)</f>
        <v>0</v>
      </c>
      <c r="M335" s="177">
        <f>SUM(M334:M334)</f>
        <v>0</v>
      </c>
      <c r="N335" s="177">
        <f>SUM(N334:N334)</f>
        <v>0</v>
      </c>
      <c r="O335" s="177">
        <f>SUM(O334:O334)</f>
        <v>0</v>
      </c>
      <c r="P335" s="176" t="s">
        <v>54</v>
      </c>
      <c r="Q335" s="176" t="s">
        <v>54</v>
      </c>
      <c r="R335" s="176" t="s">
        <v>54</v>
      </c>
      <c r="S335" s="484"/>
      <c r="T335" s="485"/>
      <c r="U335" s="175"/>
      <c r="V335" s="431">
        <f t="shared" ref="V335:V346" si="331">$AB$15-((N335*24))</f>
        <v>744</v>
      </c>
      <c r="W335" s="471">
        <v>616</v>
      </c>
      <c r="X335" s="154">
        <v>66.009</v>
      </c>
      <c r="Y335" s="432">
        <f t="shared" ref="Y335:Y346" si="332">W335*X335</f>
        <v>40661.544000000002</v>
      </c>
      <c r="Z335" s="431">
        <f t="shared" ref="Z335:Z346" si="333">(Y335*(V335-L335*24))/V335</f>
        <v>40661.544000000002</v>
      </c>
      <c r="AA335" s="494">
        <f t="shared" ref="AA335:AA346" si="334">(Z335/Y335)*100</f>
        <v>100</v>
      </c>
      <c r="AB335" s="59"/>
    </row>
    <row r="336" spans="1:44" s="51" customFormat="1" ht="30" customHeight="1">
      <c r="A336" s="1003">
        <v>102</v>
      </c>
      <c r="B336" s="973" t="s">
        <v>271</v>
      </c>
      <c r="C336" s="999" t="s">
        <v>272</v>
      </c>
      <c r="D336" s="967">
        <v>66.009</v>
      </c>
      <c r="E336" s="589" t="s">
        <v>53</v>
      </c>
      <c r="F336" s="71" t="s">
        <v>54</v>
      </c>
      <c r="G336" s="178"/>
      <c r="H336" s="178"/>
      <c r="I336" s="83"/>
      <c r="J336" s="83"/>
      <c r="K336" s="83"/>
      <c r="L336" s="72">
        <f>IF(RIGHT(S336)="T",(+H336-G336),0)</f>
        <v>0</v>
      </c>
      <c r="M336" s="72">
        <f>IF(RIGHT(S336)="U",(+H336-G336),0)</f>
        <v>0</v>
      </c>
      <c r="N336" s="72">
        <f>IF(RIGHT(S336)="C",(+H336-G336),0)</f>
        <v>0</v>
      </c>
      <c r="O336" s="72">
        <f>IF(RIGHT(S336)="D",(+H336-G336),0)</f>
        <v>0</v>
      </c>
      <c r="P336" s="94"/>
      <c r="Q336" s="94"/>
      <c r="R336" s="94"/>
      <c r="S336" s="179"/>
      <c r="T336" s="410"/>
      <c r="U336" s="94"/>
      <c r="V336" s="96"/>
      <c r="W336" s="97"/>
      <c r="X336" s="97"/>
      <c r="Y336" s="97"/>
      <c r="Z336" s="97"/>
      <c r="AA336" s="98"/>
      <c r="AB336" s="185"/>
      <c r="AC336" s="186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</row>
    <row r="337" spans="1:44" s="51" customFormat="1" ht="30" customHeight="1">
      <c r="A337" s="1005"/>
      <c r="B337" s="975"/>
      <c r="C337" s="1007"/>
      <c r="D337" s="969"/>
      <c r="E337" s="573"/>
      <c r="F337" s="88"/>
      <c r="G337" s="178"/>
      <c r="H337" s="178"/>
      <c r="I337" s="40"/>
      <c r="J337" s="40"/>
      <c r="K337" s="40"/>
      <c r="L337" s="78">
        <f>IF(RIGHT(S337)="T",(+H337-G337),0)</f>
        <v>0</v>
      </c>
      <c r="M337" s="78">
        <f>IF(RIGHT(S337)="U",(+H337-G337),0)</f>
        <v>0</v>
      </c>
      <c r="N337" s="78">
        <f>IF(RIGHT(S337)="C",(+H337-G337),0)</f>
        <v>0</v>
      </c>
      <c r="O337" s="78">
        <f>IF(RIGHT(S337)="D",(+H337-G337),0)</f>
        <v>0</v>
      </c>
      <c r="P337" s="42"/>
      <c r="Q337" s="42"/>
      <c r="R337" s="42"/>
      <c r="S337" s="179"/>
      <c r="T337" s="410"/>
      <c r="U337" s="42"/>
      <c r="V337" s="131"/>
      <c r="W337" s="117"/>
      <c r="X337" s="117"/>
      <c r="Y337" s="117"/>
      <c r="Z337" s="117"/>
      <c r="AA337" s="132"/>
      <c r="AB337" s="185"/>
      <c r="AC337" s="186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</row>
    <row r="338" spans="1:44" s="69" customFormat="1" ht="30" customHeight="1" thickBot="1">
      <c r="A338" s="436"/>
      <c r="B338" s="60"/>
      <c r="C338" s="437" t="s">
        <v>58</v>
      </c>
      <c r="D338" s="60"/>
      <c r="E338" s="140"/>
      <c r="F338" s="62" t="s">
        <v>54</v>
      </c>
      <c r="G338" s="438"/>
      <c r="H338" s="438"/>
      <c r="I338" s="62" t="s">
        <v>54</v>
      </c>
      <c r="J338" s="62" t="s">
        <v>54</v>
      </c>
      <c r="K338" s="62" t="s">
        <v>54</v>
      </c>
      <c r="L338" s="63">
        <f>SUM(L336:L336)</f>
        <v>0</v>
      </c>
      <c r="M338" s="63">
        <f>SUM(M336:M336)</f>
        <v>0</v>
      </c>
      <c r="N338" s="63">
        <f>SUM(N336:N336)</f>
        <v>0</v>
      </c>
      <c r="O338" s="63">
        <f>SUM(O336:O336)</f>
        <v>0</v>
      </c>
      <c r="P338" s="62" t="s">
        <v>54</v>
      </c>
      <c r="Q338" s="62" t="s">
        <v>54</v>
      </c>
      <c r="R338" s="62" t="s">
        <v>54</v>
      </c>
      <c r="S338" s="478"/>
      <c r="T338" s="448"/>
      <c r="U338" s="60"/>
      <c r="V338" s="440">
        <f t="shared" ref="V338" si="335">$AB$15-((N338*24))</f>
        <v>744</v>
      </c>
      <c r="W338" s="441">
        <v>616</v>
      </c>
      <c r="X338" s="100">
        <v>66.009</v>
      </c>
      <c r="Y338" s="442">
        <f t="shared" ref="Y338" si="336">W338*X338</f>
        <v>40661.544000000002</v>
      </c>
      <c r="Z338" s="440">
        <f t="shared" ref="Z338" si="337">(Y338*(V338-L338*24))/V338</f>
        <v>40661.544000000002</v>
      </c>
      <c r="AA338" s="443">
        <f t="shared" ref="AA338" si="338">(Z338/Y338)*100</f>
        <v>100</v>
      </c>
      <c r="AB338" s="59"/>
    </row>
    <row r="339" spans="1:44" s="51" customFormat="1" ht="30" customHeight="1">
      <c r="A339" s="871">
        <v>103</v>
      </c>
      <c r="B339" s="870" t="s">
        <v>273</v>
      </c>
      <c r="C339" s="869" t="s">
        <v>274</v>
      </c>
      <c r="D339" s="867">
        <v>178.69</v>
      </c>
      <c r="E339" s="886" t="s">
        <v>53</v>
      </c>
      <c r="F339" s="71" t="s">
        <v>54</v>
      </c>
      <c r="G339" s="434">
        <v>42197.946527777778</v>
      </c>
      <c r="H339" s="434">
        <v>42198.541666666664</v>
      </c>
      <c r="I339" s="83"/>
      <c r="J339" s="83"/>
      <c r="K339" s="83"/>
      <c r="L339" s="72">
        <f>IF(RIGHT(S339)="T",(+H339-G339),0)</f>
        <v>0.59513888888614019</v>
      </c>
      <c r="M339" s="72">
        <f>IF(RIGHT(S339)="U",(+H339-G339),0)</f>
        <v>0</v>
      </c>
      <c r="N339" s="72">
        <f>IF(RIGHT(S339)="C",(+H339-G339),0)</f>
        <v>0</v>
      </c>
      <c r="O339" s="72">
        <f>IF(RIGHT(S339)="D",(+H339-G339),0)</f>
        <v>0</v>
      </c>
      <c r="P339" s="94"/>
      <c r="Q339" s="94"/>
      <c r="R339" s="94"/>
      <c r="S339" s="428" t="s">
        <v>129</v>
      </c>
      <c r="T339" s="774" t="s">
        <v>927</v>
      </c>
      <c r="U339" s="94"/>
      <c r="V339" s="495"/>
      <c r="W339" s="206"/>
      <c r="X339" s="206"/>
      <c r="Y339" s="206"/>
      <c r="Z339" s="206"/>
      <c r="AA339" s="207"/>
      <c r="AB339" s="185"/>
      <c r="AC339" s="186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</row>
    <row r="340" spans="1:44" s="69" customFormat="1" ht="30" customHeight="1" thickBot="1">
      <c r="A340" s="436"/>
      <c r="B340" s="60"/>
      <c r="C340" s="437" t="s">
        <v>58</v>
      </c>
      <c r="D340" s="60"/>
      <c r="E340" s="140"/>
      <c r="F340" s="62" t="s">
        <v>54</v>
      </c>
      <c r="G340" s="438"/>
      <c r="H340" s="438"/>
      <c r="I340" s="62" t="s">
        <v>54</v>
      </c>
      <c r="J340" s="62" t="s">
        <v>54</v>
      </c>
      <c r="K340" s="62" t="s">
        <v>54</v>
      </c>
      <c r="L340" s="63">
        <f>SUM(L339:L339)</f>
        <v>0.59513888888614019</v>
      </c>
      <c r="M340" s="63">
        <f>SUM(M339:M339)</f>
        <v>0</v>
      </c>
      <c r="N340" s="63">
        <f>SUM(N339:N339)</f>
        <v>0</v>
      </c>
      <c r="O340" s="63">
        <f>SUM(O339:O339)</f>
        <v>0</v>
      </c>
      <c r="P340" s="63"/>
      <c r="Q340" s="63"/>
      <c r="R340" s="63"/>
      <c r="S340" s="478"/>
      <c r="T340" s="448"/>
      <c r="U340" s="60"/>
      <c r="V340" s="440">
        <f t="shared" ref="V340" si="339">$AB$15-((N340*24))</f>
        <v>744</v>
      </c>
      <c r="W340" s="441">
        <v>678</v>
      </c>
      <c r="X340" s="100">
        <v>178.69</v>
      </c>
      <c r="Y340" s="442">
        <f t="shared" ref="Y340" si="340">W340*X340</f>
        <v>121151.81999999999</v>
      </c>
      <c r="Z340" s="440">
        <f t="shared" ref="Z340" si="341">(Y340*(V340-L340*24))/V340</f>
        <v>118825.94388576342</v>
      </c>
      <c r="AA340" s="449">
        <f t="shared" ref="AA340" si="342">(Z340/Y340)*100</f>
        <v>98.080197132625358</v>
      </c>
      <c r="AB340" s="59"/>
    </row>
    <row r="341" spans="1:44" s="51" customFormat="1" ht="30" customHeight="1">
      <c r="A341" s="90">
        <v>104</v>
      </c>
      <c r="B341" s="91" t="s">
        <v>275</v>
      </c>
      <c r="C341" s="92" t="s">
        <v>276</v>
      </c>
      <c r="D341" s="611">
        <v>175.63</v>
      </c>
      <c r="E341" s="589" t="s">
        <v>53</v>
      </c>
      <c r="F341" s="71" t="s">
        <v>54</v>
      </c>
      <c r="G341" s="434"/>
      <c r="H341" s="434"/>
      <c r="I341" s="83"/>
      <c r="J341" s="83"/>
      <c r="K341" s="83"/>
      <c r="L341" s="72">
        <f>IF(RIGHT(S341)="T",(+H341-G341),0)</f>
        <v>0</v>
      </c>
      <c r="M341" s="72">
        <f>IF(RIGHT(S341)="U",(+H341-G341),0)</f>
        <v>0</v>
      </c>
      <c r="N341" s="72">
        <f>IF(RIGHT(S341)="C",(+H341-G341),0)</f>
        <v>0</v>
      </c>
      <c r="O341" s="72">
        <f>IF(RIGHT(S341)="D",(+H341-G341),0)</f>
        <v>0</v>
      </c>
      <c r="P341" s="94"/>
      <c r="Q341" s="94"/>
      <c r="R341" s="94"/>
      <c r="S341" s="428"/>
      <c r="T341" s="429"/>
      <c r="U341" s="94"/>
      <c r="V341" s="208"/>
      <c r="W341" s="209"/>
      <c r="X341" s="209"/>
      <c r="Y341" s="209"/>
      <c r="Z341" s="209"/>
      <c r="AA341" s="210"/>
      <c r="AB341" s="185"/>
      <c r="AC341" s="186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</row>
    <row r="342" spans="1:44" s="69" customFormat="1" ht="30" customHeight="1" thickBot="1">
      <c r="A342" s="436"/>
      <c r="B342" s="60"/>
      <c r="C342" s="437" t="s">
        <v>58</v>
      </c>
      <c r="D342" s="60"/>
      <c r="E342" s="140"/>
      <c r="F342" s="62" t="s">
        <v>54</v>
      </c>
      <c r="G342" s="438"/>
      <c r="H342" s="438"/>
      <c r="I342" s="62" t="s">
        <v>54</v>
      </c>
      <c r="J342" s="62" t="s">
        <v>54</v>
      </c>
      <c r="K342" s="62" t="s">
        <v>54</v>
      </c>
      <c r="L342" s="63">
        <f>SUM(L341:L341)</f>
        <v>0</v>
      </c>
      <c r="M342" s="63">
        <f t="shared" ref="M342:O342" si="343">SUM(M341:M341)</f>
        <v>0</v>
      </c>
      <c r="N342" s="63">
        <f t="shared" si="343"/>
        <v>0</v>
      </c>
      <c r="O342" s="63">
        <f t="shared" si="343"/>
        <v>0</v>
      </c>
      <c r="P342" s="63"/>
      <c r="Q342" s="63"/>
      <c r="R342" s="63"/>
      <c r="S342" s="478"/>
      <c r="T342" s="448"/>
      <c r="U342" s="60"/>
      <c r="V342" s="440">
        <f t="shared" ref="V342" si="344">$AB$15-((N342*24))</f>
        <v>744</v>
      </c>
      <c r="W342" s="441">
        <v>673</v>
      </c>
      <c r="X342" s="100">
        <v>175.63</v>
      </c>
      <c r="Y342" s="442">
        <f t="shared" ref="Y342" si="345">W342*X342</f>
        <v>118198.98999999999</v>
      </c>
      <c r="Z342" s="440">
        <f t="shared" ref="Z342" si="346">(Y342*(V342-L342*24))/V342</f>
        <v>118198.98999999998</v>
      </c>
      <c r="AA342" s="443">
        <f t="shared" ref="AA342" si="347">(Z342/Y342)*100</f>
        <v>99.999999999999986</v>
      </c>
      <c r="AB342" s="59"/>
    </row>
    <row r="343" spans="1:44" s="51" customFormat="1" ht="30" customHeight="1">
      <c r="A343" s="1003">
        <v>105</v>
      </c>
      <c r="B343" s="973" t="s">
        <v>277</v>
      </c>
      <c r="C343" s="999" t="s">
        <v>278</v>
      </c>
      <c r="D343" s="967">
        <v>59.868000000000002</v>
      </c>
      <c r="E343" s="971" t="s">
        <v>53</v>
      </c>
      <c r="F343" s="38" t="s">
        <v>54</v>
      </c>
      <c r="G343" s="178"/>
      <c r="H343" s="178"/>
      <c r="I343" s="143"/>
      <c r="J343" s="143"/>
      <c r="K343" s="143"/>
      <c r="L343" s="72">
        <f>IF(RIGHT(S343)="T",(+H343-G343),0)</f>
        <v>0</v>
      </c>
      <c r="M343" s="72">
        <f>IF(RIGHT(S343)="U",(+H343-G343),0)</f>
        <v>0</v>
      </c>
      <c r="N343" s="72">
        <f>IF(RIGHT(S343)="C",(+H343-G343),0)</f>
        <v>0</v>
      </c>
      <c r="O343" s="72">
        <f>IF(RIGHT(S343)="D",(+H343-G343),0)</f>
        <v>0</v>
      </c>
      <c r="P343" s="44"/>
      <c r="Q343" s="44"/>
      <c r="R343" s="44"/>
      <c r="S343" s="179"/>
      <c r="T343" s="410"/>
      <c r="U343" s="44"/>
      <c r="V343" s="109"/>
      <c r="W343" s="110"/>
      <c r="X343" s="574"/>
      <c r="Y343" s="111"/>
      <c r="Z343" s="109"/>
      <c r="AA343" s="112"/>
      <c r="AB343" s="185"/>
      <c r="AC343" s="186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</row>
    <row r="344" spans="1:44" s="51" customFormat="1" ht="30" customHeight="1">
      <c r="A344" s="1005"/>
      <c r="B344" s="975"/>
      <c r="C344" s="1007"/>
      <c r="D344" s="969"/>
      <c r="E344" s="972"/>
      <c r="F344" s="88"/>
      <c r="G344" s="178"/>
      <c r="H344" s="178"/>
      <c r="I344" s="40"/>
      <c r="J344" s="40"/>
      <c r="K344" s="40"/>
      <c r="L344" s="78">
        <f>IF(RIGHT(S344)="T",(+H344-G344),0)</f>
        <v>0</v>
      </c>
      <c r="M344" s="78">
        <f>IF(RIGHT(S344)="U",(+H344-G344),0)</f>
        <v>0</v>
      </c>
      <c r="N344" s="78">
        <f>IF(RIGHT(S344)="C",(+H344-G344),0)</f>
        <v>0</v>
      </c>
      <c r="O344" s="78">
        <f>IF(RIGHT(S344)="D",(+H344-G344),0)</f>
        <v>0</v>
      </c>
      <c r="P344" s="42"/>
      <c r="Q344" s="42"/>
      <c r="R344" s="42"/>
      <c r="S344" s="179"/>
      <c r="T344" s="410"/>
      <c r="U344" s="42"/>
      <c r="V344" s="198"/>
      <c r="W344" s="199"/>
      <c r="X344" s="581"/>
      <c r="Y344" s="200"/>
      <c r="Z344" s="198"/>
      <c r="AA344" s="479"/>
      <c r="AB344" s="185"/>
      <c r="AC344" s="186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</row>
    <row r="345" spans="1:44" s="69" customFormat="1" ht="30" customHeight="1" thickBot="1">
      <c r="A345" s="436"/>
      <c r="B345" s="60"/>
      <c r="C345" s="437" t="s">
        <v>58</v>
      </c>
      <c r="D345" s="60"/>
      <c r="E345" s="140"/>
      <c r="F345" s="62" t="s">
        <v>54</v>
      </c>
      <c r="G345" s="438"/>
      <c r="H345" s="438"/>
      <c r="I345" s="62" t="s">
        <v>54</v>
      </c>
      <c r="J345" s="62" t="s">
        <v>54</v>
      </c>
      <c r="K345" s="62" t="s">
        <v>54</v>
      </c>
      <c r="L345" s="63">
        <f>SUM(L343:L343)</f>
        <v>0</v>
      </c>
      <c r="M345" s="63">
        <f>SUM(M343:M343)</f>
        <v>0</v>
      </c>
      <c r="N345" s="63">
        <f>SUM(N343:N343)</f>
        <v>0</v>
      </c>
      <c r="O345" s="63">
        <f>SUM(O343:O343)</f>
        <v>0</v>
      </c>
      <c r="P345" s="63"/>
      <c r="Q345" s="63"/>
      <c r="R345" s="63"/>
      <c r="S345" s="478"/>
      <c r="T345" s="448"/>
      <c r="U345" s="60"/>
      <c r="V345" s="440">
        <f t="shared" ref="V345" si="348">$AB$15-((N345*24))</f>
        <v>744</v>
      </c>
      <c r="W345" s="441">
        <v>515</v>
      </c>
      <c r="X345" s="100">
        <v>59.868000000000002</v>
      </c>
      <c r="Y345" s="442">
        <f t="shared" ref="Y345" si="349">W345*X345</f>
        <v>30832.02</v>
      </c>
      <c r="Z345" s="440">
        <f t="shared" ref="Z345" si="350">(Y345*(V345-L345*24))/V345</f>
        <v>30832.019999999997</v>
      </c>
      <c r="AA345" s="449">
        <f t="shared" ref="AA345" si="351">(Z345/Y345)*100</f>
        <v>99.999999999999986</v>
      </c>
      <c r="AB345" s="59"/>
    </row>
    <row r="346" spans="1:44" s="51" customFormat="1" ht="30" customHeight="1" thickBot="1">
      <c r="A346" s="101">
        <v>106</v>
      </c>
      <c r="B346" s="102" t="s">
        <v>279</v>
      </c>
      <c r="C346" s="103" t="s">
        <v>280</v>
      </c>
      <c r="D346" s="66">
        <v>59.868000000000002</v>
      </c>
      <c r="E346" s="70" t="s">
        <v>53</v>
      </c>
      <c r="F346" s="105" t="s">
        <v>54</v>
      </c>
      <c r="G346" s="104"/>
      <c r="H346" s="104"/>
      <c r="I346" s="106"/>
      <c r="J346" s="106"/>
      <c r="K346" s="106"/>
      <c r="L346" s="107"/>
      <c r="M346" s="107"/>
      <c r="N346" s="107"/>
      <c r="O346" s="107"/>
      <c r="P346" s="107"/>
      <c r="Q346" s="107"/>
      <c r="R346" s="107"/>
      <c r="S346" s="107"/>
      <c r="T346" s="409"/>
      <c r="U346" s="107"/>
      <c r="V346" s="64">
        <f t="shared" si="331"/>
        <v>744</v>
      </c>
      <c r="W346" s="65">
        <v>515</v>
      </c>
      <c r="X346" s="66">
        <v>59.868000000000002</v>
      </c>
      <c r="Y346" s="67">
        <f t="shared" si="332"/>
        <v>30832.02</v>
      </c>
      <c r="Z346" s="64">
        <f t="shared" si="333"/>
        <v>30832.019999999997</v>
      </c>
      <c r="AA346" s="68">
        <f t="shared" si="334"/>
        <v>99.999999999999986</v>
      </c>
      <c r="AB346" s="185"/>
      <c r="AC346" s="186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</row>
    <row r="347" spans="1:44" s="51" customFormat="1" ht="30" customHeight="1">
      <c r="A347" s="1028">
        <v>107</v>
      </c>
      <c r="B347" s="973" t="s">
        <v>281</v>
      </c>
      <c r="C347" s="999" t="s">
        <v>282</v>
      </c>
      <c r="D347" s="967">
        <v>54.298000000000002</v>
      </c>
      <c r="E347" s="1127" t="s">
        <v>53</v>
      </c>
      <c r="F347" s="71" t="s">
        <v>54</v>
      </c>
      <c r="G347" s="178"/>
      <c r="H347" s="178"/>
      <c r="I347" s="83"/>
      <c r="J347" s="83"/>
      <c r="K347" s="83"/>
      <c r="L347" s="72">
        <f>IF(RIGHT(S347)="T",(+H347-G347),0)</f>
        <v>0</v>
      </c>
      <c r="M347" s="72">
        <f>IF(RIGHT(S347)="U",(+H347-G347),0)</f>
        <v>0</v>
      </c>
      <c r="N347" s="72">
        <f>IF(RIGHT(S347)="C",(+H347-G347),0)</f>
        <v>0</v>
      </c>
      <c r="O347" s="72">
        <f>IF(RIGHT(S347)="D",(+H347-G347),0)</f>
        <v>0</v>
      </c>
      <c r="P347" s="94"/>
      <c r="Q347" s="94"/>
      <c r="R347" s="94"/>
      <c r="S347" s="179"/>
      <c r="T347" s="410"/>
      <c r="U347" s="94"/>
      <c r="V347" s="495"/>
      <c r="W347" s="206"/>
      <c r="X347" s="206"/>
      <c r="Y347" s="206"/>
      <c r="Z347" s="206"/>
      <c r="AA347" s="207"/>
      <c r="AB347" s="185"/>
      <c r="AC347" s="186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</row>
    <row r="348" spans="1:44" s="51" customFormat="1" ht="30" customHeight="1">
      <c r="A348" s="1029"/>
      <c r="B348" s="974"/>
      <c r="C348" s="1000"/>
      <c r="D348" s="968"/>
      <c r="E348" s="971"/>
      <c r="F348" s="52"/>
      <c r="G348" s="178"/>
      <c r="H348" s="178"/>
      <c r="I348" s="188"/>
      <c r="J348" s="188"/>
      <c r="K348" s="188"/>
      <c r="L348" s="78">
        <f t="shared" ref="L348" si="352">IF(RIGHT(S348)="T",(+H348-G348),0)</f>
        <v>0</v>
      </c>
      <c r="M348" s="78">
        <f t="shared" ref="M348" si="353">IF(RIGHT(S348)="U",(+H348-G348),0)</f>
        <v>0</v>
      </c>
      <c r="N348" s="78">
        <f t="shared" ref="N348" si="354">IF(RIGHT(S348)="C",(+H348-G348),0)</f>
        <v>0</v>
      </c>
      <c r="O348" s="78">
        <f t="shared" ref="O348" si="355">IF(RIGHT(S348)="D",(+H348-G348),0)</f>
        <v>0</v>
      </c>
      <c r="P348" s="230"/>
      <c r="Q348" s="230"/>
      <c r="R348" s="230"/>
      <c r="S348" s="179"/>
      <c r="T348" s="410"/>
      <c r="U348" s="230"/>
      <c r="V348" s="496"/>
      <c r="W348" s="497"/>
      <c r="X348" s="497"/>
      <c r="Y348" s="497"/>
      <c r="Z348" s="497"/>
      <c r="AA348" s="498"/>
      <c r="AB348" s="185"/>
      <c r="AC348" s="186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</row>
    <row r="349" spans="1:44" s="69" customFormat="1" ht="30" customHeight="1" thickBot="1">
      <c r="A349" s="436"/>
      <c r="B349" s="60"/>
      <c r="C349" s="437" t="s">
        <v>58</v>
      </c>
      <c r="D349" s="60"/>
      <c r="E349" s="61"/>
      <c r="F349" s="62" t="s">
        <v>54</v>
      </c>
      <c r="G349" s="438"/>
      <c r="H349" s="438"/>
      <c r="I349" s="62" t="s">
        <v>54</v>
      </c>
      <c r="J349" s="62" t="s">
        <v>54</v>
      </c>
      <c r="K349" s="62" t="s">
        <v>54</v>
      </c>
      <c r="L349" s="63">
        <f>SUM(L347:L348)</f>
        <v>0</v>
      </c>
      <c r="M349" s="63">
        <f>SUM(M347:M348)</f>
        <v>0</v>
      </c>
      <c r="N349" s="63">
        <f>SUM(N347:N348)</f>
        <v>0</v>
      </c>
      <c r="O349" s="63">
        <f>SUM(O347:O348)</f>
        <v>0</v>
      </c>
      <c r="P349" s="63"/>
      <c r="Q349" s="63"/>
      <c r="R349" s="63"/>
      <c r="S349" s="478"/>
      <c r="T349" s="448"/>
      <c r="U349" s="60"/>
      <c r="V349" s="440">
        <f t="shared" ref="V349" si="356">$AB$15-((N349*24))</f>
        <v>744</v>
      </c>
      <c r="W349" s="441">
        <v>515</v>
      </c>
      <c r="X349" s="100">
        <v>54.298000000000002</v>
      </c>
      <c r="Y349" s="442">
        <f t="shared" ref="Y349" si="357">W349*X349</f>
        <v>27963.47</v>
      </c>
      <c r="Z349" s="440">
        <f t="shared" ref="Z349" si="358">(Y349*(V349-L349*24))/V349</f>
        <v>27963.47</v>
      </c>
      <c r="AA349" s="443">
        <f t="shared" ref="AA349" si="359">(Z349/Y349)*100</f>
        <v>100</v>
      </c>
      <c r="AB349" s="59"/>
    </row>
    <row r="350" spans="1:44" s="51" customFormat="1" ht="30" customHeight="1">
      <c r="A350" s="1028">
        <v>108</v>
      </c>
      <c r="B350" s="973" t="s">
        <v>283</v>
      </c>
      <c r="C350" s="999" t="s">
        <v>284</v>
      </c>
      <c r="D350" s="967">
        <v>54.298000000000002</v>
      </c>
      <c r="E350" s="993" t="s">
        <v>53</v>
      </c>
      <c r="F350" s="71" t="s">
        <v>54</v>
      </c>
      <c r="G350" s="434">
        <v>42197.40902777778</v>
      </c>
      <c r="H350" s="434">
        <v>42198.724305555559</v>
      </c>
      <c r="I350" s="83"/>
      <c r="J350" s="83"/>
      <c r="K350" s="83"/>
      <c r="L350" s="72">
        <f>IF(RIGHT(S350)="T",(+H350-G350),0)</f>
        <v>0</v>
      </c>
      <c r="M350" s="72">
        <f>IF(RIGHT(S350)="U",(+H350-G350),0)</f>
        <v>0</v>
      </c>
      <c r="N350" s="72">
        <f>IF(RIGHT(S350)="C",(+H350-G350),0)</f>
        <v>0</v>
      </c>
      <c r="O350" s="72">
        <f>IF(RIGHT(S350)="D",(+H350-G350),0)</f>
        <v>1.3152777777795563</v>
      </c>
      <c r="P350" s="94"/>
      <c r="Q350" s="94"/>
      <c r="R350" s="94"/>
      <c r="S350" s="428" t="s">
        <v>57</v>
      </c>
      <c r="T350" s="774" t="s">
        <v>928</v>
      </c>
      <c r="U350" s="94"/>
      <c r="V350" s="495"/>
      <c r="W350" s="206"/>
      <c r="X350" s="206"/>
      <c r="Y350" s="206"/>
      <c r="Z350" s="206"/>
      <c r="AA350" s="207"/>
      <c r="AB350" s="185"/>
      <c r="AC350" s="186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</row>
    <row r="351" spans="1:44" s="51" customFormat="1" ht="30" customHeight="1">
      <c r="A351" s="1029"/>
      <c r="B351" s="974"/>
      <c r="C351" s="994"/>
      <c r="D351" s="968"/>
      <c r="E351" s="994"/>
      <c r="F351" s="77"/>
      <c r="G351" s="178"/>
      <c r="H351" s="178"/>
      <c r="I351" s="146"/>
      <c r="J351" s="146"/>
      <c r="K351" s="146"/>
      <c r="L351" s="78">
        <f>IF(RIGHT(S351)="T",(+H351-G351),0)</f>
        <v>0</v>
      </c>
      <c r="M351" s="78">
        <f>IF(RIGHT(S351)="U",(+H351-G351),0)</f>
        <v>0</v>
      </c>
      <c r="N351" s="78">
        <f>IF(RIGHT(S351)="C",(+H351-G351),0)</f>
        <v>0</v>
      </c>
      <c r="O351" s="78">
        <f>IF(RIGHT(S351)="D",(+H351-G351),0)</f>
        <v>0</v>
      </c>
      <c r="P351" s="147"/>
      <c r="Q351" s="147"/>
      <c r="R351" s="147"/>
      <c r="S351" s="179"/>
      <c r="T351" s="410"/>
      <c r="U351" s="147"/>
      <c r="V351" s="499"/>
      <c r="W351" s="497"/>
      <c r="X351" s="497"/>
      <c r="Y351" s="497"/>
      <c r="Z351" s="497"/>
      <c r="AA351" s="498"/>
      <c r="AB351" s="185"/>
      <c r="AC351" s="186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</row>
    <row r="352" spans="1:44" s="69" customFormat="1" ht="30" customHeight="1" thickBot="1">
      <c r="A352" s="436"/>
      <c r="B352" s="60"/>
      <c r="C352" s="437" t="s">
        <v>58</v>
      </c>
      <c r="D352" s="60"/>
      <c r="E352" s="140"/>
      <c r="F352" s="62" t="s">
        <v>54</v>
      </c>
      <c r="G352" s="438"/>
      <c r="H352" s="438"/>
      <c r="I352" s="62" t="s">
        <v>54</v>
      </c>
      <c r="J352" s="62" t="s">
        <v>54</v>
      </c>
      <c r="K352" s="62" t="s">
        <v>54</v>
      </c>
      <c r="L352" s="63">
        <f>SUM(L350:L351)</f>
        <v>0</v>
      </c>
      <c r="M352" s="63">
        <f>SUM(M350:M351)</f>
        <v>0</v>
      </c>
      <c r="N352" s="63">
        <f>SUM(N350:N351)</f>
        <v>0</v>
      </c>
      <c r="O352" s="63">
        <f>SUM(O350:O351)</f>
        <v>1.3152777777795563</v>
      </c>
      <c r="P352" s="63">
        <f>SUM(P347:P349)</f>
        <v>0</v>
      </c>
      <c r="Q352" s="63">
        <f>SUM(Q347:Q349)</f>
        <v>0</v>
      </c>
      <c r="R352" s="63">
        <f>SUM(R347:R349)</f>
        <v>0</v>
      </c>
      <c r="S352" s="478"/>
      <c r="T352" s="448"/>
      <c r="U352" s="60"/>
      <c r="V352" s="440">
        <f t="shared" ref="V352" si="360">$AB$15-((N352*24))</f>
        <v>744</v>
      </c>
      <c r="W352" s="441">
        <v>515</v>
      </c>
      <c r="X352" s="100">
        <v>54.298000000000002</v>
      </c>
      <c r="Y352" s="442">
        <f t="shared" ref="Y352" si="361">W352*X352</f>
        <v>27963.47</v>
      </c>
      <c r="Z352" s="440">
        <f t="shared" ref="Z352" si="362">(Y352*(V352-L352*24))/V352</f>
        <v>27963.47</v>
      </c>
      <c r="AA352" s="443">
        <f t="shared" ref="AA352" si="363">(Z352/Y352)*100</f>
        <v>100</v>
      </c>
      <c r="AB352" s="59"/>
    </row>
    <row r="353" spans="1:44" s="51" customFormat="1" ht="30" customHeight="1" thickBot="1">
      <c r="A353" s="101">
        <v>109</v>
      </c>
      <c r="B353" s="102" t="s">
        <v>285</v>
      </c>
      <c r="C353" s="103" t="s">
        <v>286</v>
      </c>
      <c r="D353" s="66">
        <v>37.380000000000003</v>
      </c>
      <c r="E353" s="590" t="s">
        <v>53</v>
      </c>
      <c r="F353" s="71" t="s">
        <v>54</v>
      </c>
      <c r="G353" s="434">
        <v>42197.365277777775</v>
      </c>
      <c r="H353" s="434">
        <v>42197.399305555555</v>
      </c>
      <c r="I353" s="83"/>
      <c r="J353" s="83"/>
      <c r="K353" s="83"/>
      <c r="L353" s="72">
        <f>IF(RIGHT(S353)="T",(+H353-G353),0)</f>
        <v>0</v>
      </c>
      <c r="M353" s="72">
        <f>IF(RIGHT(S353)="U",(+H353-G353),0)</f>
        <v>3.4027777779556345E-2</v>
      </c>
      <c r="N353" s="72">
        <f>IF(RIGHT(S353)="C",(+H353-G353),0)</f>
        <v>0</v>
      </c>
      <c r="O353" s="72">
        <f>IF(RIGHT(S353)="D",(+H353-G353),0)</f>
        <v>0</v>
      </c>
      <c r="P353" s="94"/>
      <c r="Q353" s="94"/>
      <c r="R353" s="94"/>
      <c r="S353" s="428" t="s">
        <v>78</v>
      </c>
      <c r="T353" s="774" t="s">
        <v>929</v>
      </c>
      <c r="U353" s="94"/>
      <c r="V353" s="495"/>
      <c r="W353" s="206"/>
      <c r="X353" s="206"/>
      <c r="Y353" s="206"/>
      <c r="Z353" s="206"/>
      <c r="AA353" s="207"/>
      <c r="AB353" s="185"/>
      <c r="AC353" s="186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</row>
    <row r="354" spans="1:44" s="51" customFormat="1" ht="30" customHeight="1" thickBot="1">
      <c r="A354" s="871"/>
      <c r="B354" s="870"/>
      <c r="C354" s="437" t="s">
        <v>58</v>
      </c>
      <c r="D354" s="60"/>
      <c r="E354" s="140"/>
      <c r="F354" s="62" t="s">
        <v>54</v>
      </c>
      <c r="G354" s="438"/>
      <c r="H354" s="438"/>
      <c r="I354" s="62" t="s">
        <v>54</v>
      </c>
      <c r="J354" s="62" t="s">
        <v>54</v>
      </c>
      <c r="K354" s="62" t="s">
        <v>54</v>
      </c>
      <c r="L354" s="63">
        <f>SUM(L353:L353)</f>
        <v>0</v>
      </c>
      <c r="M354" s="63">
        <f>SUM(M353:M353)</f>
        <v>3.4027777779556345E-2</v>
      </c>
      <c r="N354" s="63">
        <f>SUM(N353:N353)</f>
        <v>0</v>
      </c>
      <c r="O354" s="63">
        <f>SUM(O353:O353)</f>
        <v>0</v>
      </c>
      <c r="P354" s="63"/>
      <c r="Q354" s="63"/>
      <c r="R354" s="63"/>
      <c r="S354" s="478"/>
      <c r="T354" s="448"/>
      <c r="U354" s="60"/>
      <c r="V354" s="64">
        <f t="shared" ref="V354" si="364">$AB$15-((N354*24))</f>
        <v>744</v>
      </c>
      <c r="W354" s="65">
        <v>515</v>
      </c>
      <c r="X354" s="66">
        <v>37.380000000000003</v>
      </c>
      <c r="Y354" s="67">
        <f t="shared" ref="Y354" si="365">W354*X354</f>
        <v>19250.7</v>
      </c>
      <c r="Z354" s="64">
        <f t="shared" ref="Z354" si="366">(Y354*(V354-L354*24))/V354</f>
        <v>19250.7</v>
      </c>
      <c r="AA354" s="68">
        <f t="shared" ref="AA354" si="367">(Z354/Y354)*100</f>
        <v>100</v>
      </c>
      <c r="AB354" s="185"/>
      <c r="AC354" s="186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</row>
    <row r="355" spans="1:44" s="59" customFormat="1" ht="30" customHeight="1">
      <c r="A355" s="983">
        <v>110</v>
      </c>
      <c r="B355" s="981" t="s">
        <v>287</v>
      </c>
      <c r="C355" s="979" t="s">
        <v>288</v>
      </c>
      <c r="D355" s="967">
        <v>76.018000000000001</v>
      </c>
      <c r="E355" s="993" t="s">
        <v>53</v>
      </c>
      <c r="F355" s="71" t="s">
        <v>54</v>
      </c>
      <c r="G355" s="178"/>
      <c r="H355" s="178"/>
      <c r="I355" s="71" t="s">
        <v>54</v>
      </c>
      <c r="J355" s="71" t="s">
        <v>54</v>
      </c>
      <c r="K355" s="71" t="s">
        <v>54</v>
      </c>
      <c r="L355" s="72">
        <f>IF(RIGHT(S355)="T",(+H355-G355),0)</f>
        <v>0</v>
      </c>
      <c r="M355" s="72">
        <f>IF(RIGHT(S355)="U",(+H355-G355),0)</f>
        <v>0</v>
      </c>
      <c r="N355" s="72">
        <f>IF(RIGHT(S355)="C",(+H355-G355),0)</f>
        <v>0</v>
      </c>
      <c r="O355" s="72">
        <f>IF(RIGHT(S355)="D",(+H355-G355),0)</f>
        <v>0</v>
      </c>
      <c r="P355" s="71" t="s">
        <v>54</v>
      </c>
      <c r="Q355" s="71" t="s">
        <v>54</v>
      </c>
      <c r="R355" s="71" t="s">
        <v>54</v>
      </c>
      <c r="S355" s="179"/>
      <c r="T355" s="410"/>
      <c r="U355" s="73"/>
      <c r="V355" s="85"/>
      <c r="W355" s="86"/>
      <c r="X355" s="86"/>
      <c r="Y355" s="86"/>
      <c r="Z355" s="86"/>
      <c r="AA355" s="87"/>
    </row>
    <row r="356" spans="1:44" s="59" customFormat="1" ht="30" customHeight="1">
      <c r="A356" s="984"/>
      <c r="B356" s="982"/>
      <c r="C356" s="980"/>
      <c r="D356" s="969"/>
      <c r="E356" s="995"/>
      <c r="F356" s="88"/>
      <c r="G356" s="178"/>
      <c r="H356" s="178"/>
      <c r="I356" s="88"/>
      <c r="J356" s="88"/>
      <c r="K356" s="88"/>
      <c r="L356" s="78">
        <f>IF(RIGHT(S356)="T",(+H356-G356),0)</f>
        <v>0</v>
      </c>
      <c r="M356" s="78">
        <f>IF(RIGHT(S356)="U",(+H356-G356),0)</f>
        <v>0</v>
      </c>
      <c r="N356" s="78">
        <f>IF(RIGHT(S356)="C",(+H356-G356),0)</f>
        <v>0</v>
      </c>
      <c r="O356" s="78">
        <f>IF(RIGHT(S356)="D",(+H356-G356),0)</f>
        <v>0</v>
      </c>
      <c r="P356" s="88"/>
      <c r="Q356" s="88"/>
      <c r="R356" s="88"/>
      <c r="S356" s="179"/>
      <c r="T356" s="410"/>
      <c r="U356" s="89"/>
      <c r="V356" s="80"/>
      <c r="W356" s="81"/>
      <c r="X356" s="81"/>
      <c r="Y356" s="81"/>
      <c r="Z356" s="81"/>
      <c r="AA356" s="82"/>
    </row>
    <row r="357" spans="1:44" s="69" customFormat="1" ht="30" customHeight="1" thickBot="1">
      <c r="A357" s="436"/>
      <c r="B357" s="60"/>
      <c r="C357" s="437" t="s">
        <v>58</v>
      </c>
      <c r="D357" s="60"/>
      <c r="E357" s="61"/>
      <c r="F357" s="62" t="s">
        <v>54</v>
      </c>
      <c r="G357" s="438"/>
      <c r="H357" s="438"/>
      <c r="I357" s="62" t="s">
        <v>54</v>
      </c>
      <c r="J357" s="62" t="s">
        <v>54</v>
      </c>
      <c r="K357" s="62" t="s">
        <v>54</v>
      </c>
      <c r="L357" s="63">
        <f>SUM(L355:L356)</f>
        <v>0</v>
      </c>
      <c r="M357" s="63">
        <f t="shared" ref="M357:O357" si="368">SUM(M355:M356)</f>
        <v>0</v>
      </c>
      <c r="N357" s="63">
        <f t="shared" si="368"/>
        <v>0</v>
      </c>
      <c r="O357" s="63">
        <f t="shared" si="368"/>
        <v>0</v>
      </c>
      <c r="P357" s="62" t="s">
        <v>54</v>
      </c>
      <c r="Q357" s="62" t="s">
        <v>54</v>
      </c>
      <c r="R357" s="62" t="s">
        <v>54</v>
      </c>
      <c r="S357" s="478"/>
      <c r="T357" s="448"/>
      <c r="U357" s="60"/>
      <c r="V357" s="440">
        <f>$AB$15-((N357*24))</f>
        <v>744</v>
      </c>
      <c r="W357" s="441">
        <v>515</v>
      </c>
      <c r="X357" s="100">
        <v>76.018000000000001</v>
      </c>
      <c r="Y357" s="442">
        <f>W357*X357</f>
        <v>39149.269999999997</v>
      </c>
      <c r="Z357" s="440">
        <f>(Y357*(V357-L357*24))/V357</f>
        <v>39149.269999999997</v>
      </c>
      <c r="AA357" s="443">
        <f>(Z357/Y357)*100</f>
        <v>100</v>
      </c>
      <c r="AB357" s="59"/>
    </row>
    <row r="358" spans="1:44" s="59" customFormat="1" ht="30" customHeight="1">
      <c r="A358" s="983">
        <v>111</v>
      </c>
      <c r="B358" s="981" t="s">
        <v>289</v>
      </c>
      <c r="C358" s="979" t="s">
        <v>290</v>
      </c>
      <c r="D358" s="967">
        <v>30.15</v>
      </c>
      <c r="E358" s="993" t="s">
        <v>53</v>
      </c>
      <c r="F358" s="71" t="s">
        <v>54</v>
      </c>
      <c r="G358" s="434">
        <v>42186.387499999997</v>
      </c>
      <c r="H358" s="434">
        <v>42186.854166666664</v>
      </c>
      <c r="I358" s="71" t="s">
        <v>54</v>
      </c>
      <c r="J358" s="71" t="s">
        <v>54</v>
      </c>
      <c r="K358" s="71" t="s">
        <v>54</v>
      </c>
      <c r="L358" s="72">
        <f>IF(RIGHT(S358)="T",(+H358-G358),0)</f>
        <v>0.46666666666715173</v>
      </c>
      <c r="M358" s="72">
        <f>IF(RIGHT(S358)="U",(+H358-G358),0)</f>
        <v>0</v>
      </c>
      <c r="N358" s="72">
        <f>IF(RIGHT(S358)="C",(+H358-G358),0)</f>
        <v>0</v>
      </c>
      <c r="O358" s="72">
        <f>IF(RIGHT(S358)="D",(+H358-G358),0)</f>
        <v>0</v>
      </c>
      <c r="P358" s="71" t="s">
        <v>54</v>
      </c>
      <c r="Q358" s="71" t="s">
        <v>54</v>
      </c>
      <c r="R358" s="71" t="s">
        <v>54</v>
      </c>
      <c r="S358" s="428" t="s">
        <v>104</v>
      </c>
      <c r="T358" s="774" t="s">
        <v>930</v>
      </c>
      <c r="U358" s="73"/>
      <c r="V358" s="85"/>
      <c r="W358" s="86"/>
      <c r="X358" s="86"/>
      <c r="Y358" s="86"/>
      <c r="Z358" s="86"/>
      <c r="AA358" s="87"/>
    </row>
    <row r="359" spans="1:44" s="59" customFormat="1" ht="30" customHeight="1">
      <c r="A359" s="987"/>
      <c r="B359" s="986"/>
      <c r="C359" s="985"/>
      <c r="D359" s="968"/>
      <c r="E359" s="994"/>
      <c r="F359" s="88"/>
      <c r="G359" s="434">
        <v>42198.302083333336</v>
      </c>
      <c r="H359" s="434">
        <v>42198.34097222222</v>
      </c>
      <c r="I359" s="88"/>
      <c r="J359" s="88"/>
      <c r="K359" s="88"/>
      <c r="L359" s="78">
        <f t="shared" ref="L359" si="369">IF(RIGHT(S359)="T",(+H359-G359),0)</f>
        <v>0</v>
      </c>
      <c r="M359" s="78">
        <f t="shared" ref="M359" si="370">IF(RIGHT(S359)="U",(+H359-G359),0)</f>
        <v>3.8888888884685002E-2</v>
      </c>
      <c r="N359" s="78">
        <f t="shared" ref="N359" si="371">IF(RIGHT(S359)="C",(+H359-G359),0)</f>
        <v>0</v>
      </c>
      <c r="O359" s="78">
        <f t="shared" ref="O359" si="372">IF(RIGHT(S359)="D",(+H359-G359),0)</f>
        <v>0</v>
      </c>
      <c r="P359" s="88"/>
      <c r="Q359" s="88"/>
      <c r="R359" s="88"/>
      <c r="S359" s="428" t="s">
        <v>788</v>
      </c>
      <c r="T359" s="774" t="s">
        <v>867</v>
      </c>
      <c r="U359" s="89"/>
      <c r="V359" s="80"/>
      <c r="W359" s="81"/>
      <c r="X359" s="81"/>
      <c r="Y359" s="81"/>
      <c r="Z359" s="81"/>
      <c r="AA359" s="82"/>
    </row>
    <row r="360" spans="1:44" s="69" customFormat="1" ht="30" customHeight="1" thickBot="1">
      <c r="A360" s="436"/>
      <c r="B360" s="60"/>
      <c r="C360" s="437" t="s">
        <v>58</v>
      </c>
      <c r="D360" s="60"/>
      <c r="E360" s="61"/>
      <c r="F360" s="62" t="s">
        <v>54</v>
      </c>
      <c r="G360" s="438"/>
      <c r="H360" s="438"/>
      <c r="I360" s="62" t="s">
        <v>54</v>
      </c>
      <c r="J360" s="62" t="s">
        <v>54</v>
      </c>
      <c r="K360" s="62" t="s">
        <v>54</v>
      </c>
      <c r="L360" s="63">
        <f>SUM(L358:L359)</f>
        <v>0.46666666666715173</v>
      </c>
      <c r="M360" s="63">
        <f>SUM(M358:M359)</f>
        <v>3.8888888884685002E-2</v>
      </c>
      <c r="N360" s="63">
        <f>SUM(N358:N359)</f>
        <v>0</v>
      </c>
      <c r="O360" s="63">
        <f>SUM(O358:O359)</f>
        <v>0</v>
      </c>
      <c r="P360" s="62" t="s">
        <v>54</v>
      </c>
      <c r="Q360" s="62" t="s">
        <v>54</v>
      </c>
      <c r="R360" s="62" t="s">
        <v>54</v>
      </c>
      <c r="S360" s="478"/>
      <c r="T360" s="448"/>
      <c r="U360" s="60"/>
      <c r="V360" s="440">
        <f>$AB$15-((N360*24))</f>
        <v>744</v>
      </c>
      <c r="W360" s="441">
        <v>691</v>
      </c>
      <c r="X360" s="100">
        <v>30.15</v>
      </c>
      <c r="Y360" s="442">
        <f>W360*X360</f>
        <v>20833.649999999998</v>
      </c>
      <c r="Z360" s="440">
        <f>(Y360*(V360-L360*24))/V360</f>
        <v>20520.025161289996</v>
      </c>
      <c r="AA360" s="443">
        <f>(Z360/Y360)*100</f>
        <v>98.49462365591242</v>
      </c>
      <c r="AB360" s="59"/>
    </row>
    <row r="361" spans="1:44" s="59" customFormat="1" ht="30" customHeight="1">
      <c r="A361" s="983">
        <v>112</v>
      </c>
      <c r="B361" s="981" t="s">
        <v>291</v>
      </c>
      <c r="C361" s="979" t="s">
        <v>292</v>
      </c>
      <c r="D361" s="967">
        <v>67.040999999999997</v>
      </c>
      <c r="E361" s="993" t="s">
        <v>53</v>
      </c>
      <c r="F361" s="71" t="s">
        <v>54</v>
      </c>
      <c r="G361" s="178"/>
      <c r="H361" s="178"/>
      <c r="I361" s="71" t="s">
        <v>54</v>
      </c>
      <c r="J361" s="71" t="s">
        <v>54</v>
      </c>
      <c r="K361" s="71" t="s">
        <v>54</v>
      </c>
      <c r="L361" s="72">
        <f>IF(RIGHT(S361)="T",(+H361-G361),0)</f>
        <v>0</v>
      </c>
      <c r="M361" s="72">
        <f>IF(RIGHT(S361)="U",(+H361-G361),0)</f>
        <v>0</v>
      </c>
      <c r="N361" s="72">
        <f>IF(RIGHT(S361)="C",(+H361-G361),0)</f>
        <v>0</v>
      </c>
      <c r="O361" s="72">
        <f>IF(RIGHT(S361)="D",(+H361-G361),0)</f>
        <v>0</v>
      </c>
      <c r="P361" s="71" t="s">
        <v>54</v>
      </c>
      <c r="Q361" s="71" t="s">
        <v>54</v>
      </c>
      <c r="R361" s="71" t="s">
        <v>54</v>
      </c>
      <c r="S361" s="179"/>
      <c r="T361" s="410"/>
      <c r="U361" s="73"/>
      <c r="V361" s="85"/>
      <c r="W361" s="86"/>
      <c r="X361" s="86"/>
      <c r="Y361" s="86"/>
      <c r="Z361" s="86"/>
      <c r="AA361" s="87"/>
    </row>
    <row r="362" spans="1:44" s="59" customFormat="1" ht="30" customHeight="1">
      <c r="A362" s="984"/>
      <c r="B362" s="982"/>
      <c r="C362" s="980"/>
      <c r="D362" s="969"/>
      <c r="E362" s="995"/>
      <c r="F362" s="88"/>
      <c r="G362" s="178"/>
      <c r="H362" s="178"/>
      <c r="I362" s="88"/>
      <c r="J362" s="88"/>
      <c r="K362" s="88"/>
      <c r="L362" s="78">
        <f t="shared" ref="L362" si="373">IF(RIGHT(S362)="T",(+H362-G362),0)</f>
        <v>0</v>
      </c>
      <c r="M362" s="78">
        <f t="shared" ref="M362" si="374">IF(RIGHT(S362)="U",(+H362-G362),0)</f>
        <v>0</v>
      </c>
      <c r="N362" s="78">
        <f t="shared" ref="N362" si="375">IF(RIGHT(S362)="C",(+H362-G362),0)</f>
        <v>0</v>
      </c>
      <c r="O362" s="78">
        <f t="shared" ref="O362" si="376">IF(RIGHT(S362)="D",(+H362-G362),0)</f>
        <v>0</v>
      </c>
      <c r="P362" s="88"/>
      <c r="Q362" s="88"/>
      <c r="R362" s="88"/>
      <c r="S362" s="179"/>
      <c r="T362" s="410"/>
      <c r="U362" s="89"/>
      <c r="V362" s="80"/>
      <c r="W362" s="81"/>
      <c r="X362" s="81"/>
      <c r="Y362" s="81"/>
      <c r="Z362" s="81"/>
      <c r="AA362" s="82"/>
    </row>
    <row r="363" spans="1:44" s="69" customFormat="1" ht="30" customHeight="1" thickBot="1">
      <c r="A363" s="436"/>
      <c r="B363" s="60"/>
      <c r="C363" s="437" t="s">
        <v>58</v>
      </c>
      <c r="D363" s="60"/>
      <c r="E363" s="61"/>
      <c r="F363" s="62" t="s">
        <v>54</v>
      </c>
      <c r="G363" s="438"/>
      <c r="H363" s="438"/>
      <c r="I363" s="62" t="s">
        <v>54</v>
      </c>
      <c r="J363" s="62" t="s">
        <v>54</v>
      </c>
      <c r="K363" s="62" t="s">
        <v>54</v>
      </c>
      <c r="L363" s="63">
        <f>SUM(L361:L362)</f>
        <v>0</v>
      </c>
      <c r="M363" s="63">
        <f t="shared" ref="M363:O363" si="377">SUM(M361:M362)</f>
        <v>0</v>
      </c>
      <c r="N363" s="63">
        <f t="shared" si="377"/>
        <v>0</v>
      </c>
      <c r="O363" s="63">
        <f t="shared" si="377"/>
        <v>0</v>
      </c>
      <c r="P363" s="62" t="s">
        <v>54</v>
      </c>
      <c r="Q363" s="62" t="s">
        <v>54</v>
      </c>
      <c r="R363" s="62" t="s">
        <v>54</v>
      </c>
      <c r="S363" s="478"/>
      <c r="T363" s="448"/>
      <c r="U363" s="60"/>
      <c r="V363" s="440">
        <f>$AB$15-((N363*24))</f>
        <v>744</v>
      </c>
      <c r="W363" s="441">
        <v>515</v>
      </c>
      <c r="X363" s="100">
        <v>67.040999999999997</v>
      </c>
      <c r="Y363" s="442">
        <f>W363*X363</f>
        <v>34526.114999999998</v>
      </c>
      <c r="Z363" s="440">
        <f>(Y363*(V363-L363*24))/V363</f>
        <v>34526.114999999998</v>
      </c>
      <c r="AA363" s="443">
        <f>(Z363/Y363)*100</f>
        <v>100</v>
      </c>
      <c r="AB363" s="59"/>
    </row>
    <row r="364" spans="1:44" s="59" customFormat="1" ht="30" customHeight="1">
      <c r="A364" s="604">
        <v>113</v>
      </c>
      <c r="B364" s="609" t="s">
        <v>293</v>
      </c>
      <c r="C364" s="610" t="s">
        <v>294</v>
      </c>
      <c r="D364" s="611">
        <v>67.040999999999997</v>
      </c>
      <c r="E364" s="70" t="s">
        <v>53</v>
      </c>
      <c r="F364" s="71" t="s">
        <v>54</v>
      </c>
      <c r="G364" s="434"/>
      <c r="H364" s="434"/>
      <c r="I364" s="71" t="s">
        <v>54</v>
      </c>
      <c r="J364" s="71" t="s">
        <v>54</v>
      </c>
      <c r="K364" s="71" t="s">
        <v>54</v>
      </c>
      <c r="L364" s="72">
        <f>IF(RIGHT(S364)="T",(+H364-G364),0)</f>
        <v>0</v>
      </c>
      <c r="M364" s="72">
        <f>IF(RIGHT(S364)="U",(+H364-G364),0)</f>
        <v>0</v>
      </c>
      <c r="N364" s="72">
        <f>IF(RIGHT(S364)="C",(+H364-G364),0)</f>
        <v>0</v>
      </c>
      <c r="O364" s="72">
        <f>IF(RIGHT(S364)="D",(+H364-G364),0)</f>
        <v>0</v>
      </c>
      <c r="P364" s="71" t="s">
        <v>54</v>
      </c>
      <c r="Q364" s="71" t="s">
        <v>54</v>
      </c>
      <c r="R364" s="71" t="s">
        <v>54</v>
      </c>
      <c r="S364" s="428"/>
      <c r="T364" s="429"/>
      <c r="U364" s="73"/>
      <c r="V364" s="85"/>
      <c r="W364" s="86"/>
      <c r="X364" s="86"/>
      <c r="Y364" s="86"/>
      <c r="Z364" s="86"/>
      <c r="AA364" s="87"/>
    </row>
    <row r="365" spans="1:44" s="69" customFormat="1" ht="30" customHeight="1" thickBot="1">
      <c r="A365" s="436"/>
      <c r="B365" s="60"/>
      <c r="C365" s="437" t="s">
        <v>58</v>
      </c>
      <c r="D365" s="60"/>
      <c r="E365" s="61"/>
      <c r="F365" s="62" t="s">
        <v>54</v>
      </c>
      <c r="G365" s="438"/>
      <c r="H365" s="438"/>
      <c r="I365" s="62" t="s">
        <v>54</v>
      </c>
      <c r="J365" s="62" t="s">
        <v>54</v>
      </c>
      <c r="K365" s="62" t="s">
        <v>54</v>
      </c>
      <c r="L365" s="63">
        <f>SUM(L364:L364)</f>
        <v>0</v>
      </c>
      <c r="M365" s="63">
        <f>SUM(M364:M364)</f>
        <v>0</v>
      </c>
      <c r="N365" s="63">
        <f>SUM(N364:N364)</f>
        <v>0</v>
      </c>
      <c r="O365" s="63">
        <f>SUM(O364:O364)</f>
        <v>0</v>
      </c>
      <c r="P365" s="62" t="s">
        <v>54</v>
      </c>
      <c r="Q365" s="62" t="s">
        <v>54</v>
      </c>
      <c r="R365" s="62" t="s">
        <v>54</v>
      </c>
      <c r="S365" s="478"/>
      <c r="T365" s="448"/>
      <c r="U365" s="60"/>
      <c r="V365" s="440">
        <f>$AB$15-((N365*24))</f>
        <v>744</v>
      </c>
      <c r="W365" s="441">
        <v>515</v>
      </c>
      <c r="X365" s="100">
        <v>67.040999999999997</v>
      </c>
      <c r="Y365" s="442">
        <f>W365*X365</f>
        <v>34526.114999999998</v>
      </c>
      <c r="Z365" s="440">
        <f>(Y365*(V365-L365*24))/V365</f>
        <v>34526.114999999998</v>
      </c>
      <c r="AA365" s="443">
        <f>(Z365/Y365)*100</f>
        <v>100</v>
      </c>
      <c r="AB365" s="59"/>
    </row>
    <row r="366" spans="1:44" s="59" customFormat="1" ht="30" customHeight="1">
      <c r="A366" s="1026">
        <v>114</v>
      </c>
      <c r="B366" s="1033" t="s">
        <v>295</v>
      </c>
      <c r="C366" s="1035" t="s">
        <v>296</v>
      </c>
      <c r="D366" s="1030">
        <v>175.85900000000001</v>
      </c>
      <c r="E366" s="993" t="s">
        <v>53</v>
      </c>
      <c r="F366" s="71" t="s">
        <v>54</v>
      </c>
      <c r="G366" s="434"/>
      <c r="H366" s="434"/>
      <c r="I366" s="71" t="s">
        <v>54</v>
      </c>
      <c r="J366" s="71" t="s">
        <v>54</v>
      </c>
      <c r="K366" s="83"/>
      <c r="L366" s="72">
        <f t="shared" ref="L366:L367" si="378">IF(RIGHT(S366)="T",(+H366-G366),0)</f>
        <v>0</v>
      </c>
      <c r="M366" s="72">
        <f t="shared" ref="M366:M367" si="379">IF(RIGHT(S366)="U",(+H366-G366),0)</f>
        <v>0</v>
      </c>
      <c r="N366" s="72">
        <f t="shared" ref="N366:N367" si="380">IF(RIGHT(S366)="C",(+H366-G366),0)</f>
        <v>0</v>
      </c>
      <c r="O366" s="72">
        <f t="shared" ref="O366:O367" si="381">IF(RIGHT(S366)="D",(+H366-G366),0)</f>
        <v>0</v>
      </c>
      <c r="P366" s="71" t="s">
        <v>54</v>
      </c>
      <c r="Q366" s="71" t="s">
        <v>54</v>
      </c>
      <c r="R366" s="71" t="s">
        <v>54</v>
      </c>
      <c r="S366" s="428"/>
      <c r="T366" s="774"/>
      <c r="U366" s="73"/>
      <c r="V366" s="74"/>
      <c r="W366" s="75"/>
      <c r="X366" s="75"/>
      <c r="Y366" s="75"/>
      <c r="Z366" s="75"/>
      <c r="AA366" s="76"/>
    </row>
    <row r="367" spans="1:44" s="59" customFormat="1" ht="30" customHeight="1">
      <c r="A367" s="1027"/>
      <c r="B367" s="1034"/>
      <c r="C367" s="1036"/>
      <c r="D367" s="1031"/>
      <c r="E367" s="994"/>
      <c r="F367" s="77" t="s">
        <v>54</v>
      </c>
      <c r="G367" s="434"/>
      <c r="H367" s="434"/>
      <c r="I367" s="77" t="s">
        <v>54</v>
      </c>
      <c r="J367" s="77" t="s">
        <v>54</v>
      </c>
      <c r="K367" s="77" t="s">
        <v>54</v>
      </c>
      <c r="L367" s="78">
        <f t="shared" si="378"/>
        <v>0</v>
      </c>
      <c r="M367" s="78">
        <f t="shared" si="379"/>
        <v>0</v>
      </c>
      <c r="N367" s="78">
        <f t="shared" si="380"/>
        <v>0</v>
      </c>
      <c r="O367" s="78">
        <f t="shared" si="381"/>
        <v>0</v>
      </c>
      <c r="P367" s="77" t="s">
        <v>54</v>
      </c>
      <c r="Q367" s="77" t="s">
        <v>54</v>
      </c>
      <c r="R367" s="77" t="s">
        <v>54</v>
      </c>
      <c r="S367" s="428"/>
      <c r="T367" s="774"/>
      <c r="U367" s="79"/>
      <c r="V367" s="80"/>
      <c r="W367" s="81"/>
      <c r="X367" s="81"/>
      <c r="Y367" s="81"/>
      <c r="Z367" s="81"/>
      <c r="AA367" s="82"/>
    </row>
    <row r="368" spans="1:44" s="69" customFormat="1" ht="30" customHeight="1" thickBot="1">
      <c r="A368" s="436"/>
      <c r="B368" s="60"/>
      <c r="C368" s="437" t="s">
        <v>58</v>
      </c>
      <c r="D368" s="60"/>
      <c r="E368" s="140"/>
      <c r="F368" s="62" t="s">
        <v>54</v>
      </c>
      <c r="G368" s="438"/>
      <c r="H368" s="438"/>
      <c r="I368" s="62" t="s">
        <v>54</v>
      </c>
      <c r="J368" s="62" t="s">
        <v>54</v>
      </c>
      <c r="K368" s="62" t="s">
        <v>54</v>
      </c>
      <c r="L368" s="63">
        <f>SUM(L366:L367)</f>
        <v>0</v>
      </c>
      <c r="M368" s="63">
        <f>SUM(M366:M367)</f>
        <v>0</v>
      </c>
      <c r="N368" s="63">
        <f>SUM(N366:N367)</f>
        <v>0</v>
      </c>
      <c r="O368" s="63">
        <f>SUM(O366:O367)</f>
        <v>0</v>
      </c>
      <c r="P368" s="62" t="s">
        <v>54</v>
      </c>
      <c r="Q368" s="62" t="s">
        <v>54</v>
      </c>
      <c r="R368" s="62" t="s">
        <v>54</v>
      </c>
      <c r="S368" s="478"/>
      <c r="T368" s="448"/>
      <c r="U368" s="60"/>
      <c r="V368" s="440">
        <f>$AB$15-((N368*24))</f>
        <v>744</v>
      </c>
      <c r="W368" s="441">
        <v>515</v>
      </c>
      <c r="X368" s="100">
        <v>175.85900000000001</v>
      </c>
      <c r="Y368" s="442">
        <f>W368*X368</f>
        <v>90567.385000000009</v>
      </c>
      <c r="Z368" s="440">
        <f>(Y368*(V368-L368*24))/V368</f>
        <v>90567.385000000024</v>
      </c>
      <c r="AA368" s="443">
        <f>(Z368/Y368)*100</f>
        <v>100.00000000000003</v>
      </c>
      <c r="AB368" s="59"/>
    </row>
    <row r="369" spans="1:44" s="59" customFormat="1" ht="30" customHeight="1">
      <c r="A369" s="763">
        <v>115</v>
      </c>
      <c r="B369" s="766" t="s">
        <v>297</v>
      </c>
      <c r="C369" s="768" t="s">
        <v>298</v>
      </c>
      <c r="D369" s="770">
        <v>175.85900000000001</v>
      </c>
      <c r="E369" s="749" t="s">
        <v>53</v>
      </c>
      <c r="F369" s="71" t="s">
        <v>54</v>
      </c>
      <c r="G369" s="434"/>
      <c r="H369" s="434"/>
      <c r="I369" s="71" t="s">
        <v>54</v>
      </c>
      <c r="J369" s="71" t="s">
        <v>54</v>
      </c>
      <c r="K369" s="71" t="s">
        <v>54</v>
      </c>
      <c r="L369" s="72">
        <f>IF(RIGHT(S369)="T",(+H369-G369),0)</f>
        <v>0</v>
      </c>
      <c r="M369" s="72">
        <f>IF(RIGHT(S369)="U",(+H369-G369),0)</f>
        <v>0</v>
      </c>
      <c r="N369" s="72">
        <f>IF(RIGHT(S369)="C",(+H369-G369),0)</f>
        <v>0</v>
      </c>
      <c r="O369" s="72">
        <f>IF(RIGHT(S369)="D",(+H369-G369),0)</f>
        <v>0</v>
      </c>
      <c r="P369" s="71" t="s">
        <v>54</v>
      </c>
      <c r="Q369" s="71" t="s">
        <v>54</v>
      </c>
      <c r="R369" s="71" t="s">
        <v>54</v>
      </c>
      <c r="S369" s="428"/>
      <c r="T369" s="774"/>
      <c r="U369" s="73"/>
      <c r="V369" s="74"/>
      <c r="W369" s="75"/>
      <c r="X369" s="75"/>
      <c r="Y369" s="75"/>
      <c r="Z369" s="75"/>
      <c r="AA369" s="76"/>
    </row>
    <row r="370" spans="1:44" s="69" customFormat="1" ht="30" customHeight="1" thickBot="1">
      <c r="A370" s="436"/>
      <c r="B370" s="60"/>
      <c r="C370" s="437" t="s">
        <v>58</v>
      </c>
      <c r="D370" s="60"/>
      <c r="E370" s="140"/>
      <c r="F370" s="62" t="s">
        <v>54</v>
      </c>
      <c r="G370" s="438"/>
      <c r="H370" s="438"/>
      <c r="I370" s="62" t="s">
        <v>54</v>
      </c>
      <c r="J370" s="62" t="s">
        <v>54</v>
      </c>
      <c r="K370" s="62" t="s">
        <v>54</v>
      </c>
      <c r="L370" s="63">
        <f>SUM(L369:L369)</f>
        <v>0</v>
      </c>
      <c r="M370" s="63">
        <f>SUM(M369:M369)</f>
        <v>0</v>
      </c>
      <c r="N370" s="63">
        <f>SUM(N369:N369)</f>
        <v>0</v>
      </c>
      <c r="O370" s="63">
        <f>SUM(O369:O369)</f>
        <v>0</v>
      </c>
      <c r="P370" s="62" t="s">
        <v>54</v>
      </c>
      <c r="Q370" s="62" t="s">
        <v>54</v>
      </c>
      <c r="R370" s="62" t="s">
        <v>54</v>
      </c>
      <c r="S370" s="478"/>
      <c r="T370" s="448"/>
      <c r="U370" s="60"/>
      <c r="V370" s="440">
        <f>$AB$15-((N370*24))</f>
        <v>744</v>
      </c>
      <c r="W370" s="441">
        <v>515</v>
      </c>
      <c r="X370" s="100">
        <v>175.85900000000001</v>
      </c>
      <c r="Y370" s="442">
        <f>W370*X370</f>
        <v>90567.385000000009</v>
      </c>
      <c r="Z370" s="440">
        <f>(Y370*(V370-L370*24))/V370</f>
        <v>90567.385000000024</v>
      </c>
      <c r="AA370" s="443">
        <f>(Z370/Y370)*100</f>
        <v>100.00000000000003</v>
      </c>
      <c r="AB370" s="59"/>
    </row>
    <row r="371" spans="1:44" s="59" customFormat="1" ht="30" customHeight="1">
      <c r="A371" s="604">
        <v>116</v>
      </c>
      <c r="B371" s="609" t="s">
        <v>299</v>
      </c>
      <c r="C371" s="610" t="s">
        <v>300</v>
      </c>
      <c r="D371" s="611">
        <v>279.245</v>
      </c>
      <c r="E371" s="589" t="s">
        <v>53</v>
      </c>
      <c r="F371" s="71" t="s">
        <v>54</v>
      </c>
      <c r="G371" s="168"/>
      <c r="H371" s="168"/>
      <c r="I371" s="71" t="s">
        <v>54</v>
      </c>
      <c r="J371" s="71" t="s">
        <v>54</v>
      </c>
      <c r="K371" s="71" t="s">
        <v>54</v>
      </c>
      <c r="L371" s="72">
        <f>IF(RIGHT(S371)="T",(+H371-G371),0)</f>
        <v>0</v>
      </c>
      <c r="M371" s="72">
        <f>IF(RIGHT(S371)="U",(+H371-G371),0)</f>
        <v>0</v>
      </c>
      <c r="N371" s="72">
        <f>IF(RIGHT(S371)="C",(+H371-G371),0)</f>
        <v>0</v>
      </c>
      <c r="O371" s="72">
        <f>IF(RIGHT(S371)="D",(+H371-G371),0)</f>
        <v>0</v>
      </c>
      <c r="P371" s="71" t="s">
        <v>54</v>
      </c>
      <c r="Q371" s="71" t="s">
        <v>54</v>
      </c>
      <c r="R371" s="71" t="s">
        <v>54</v>
      </c>
      <c r="S371" s="169"/>
      <c r="T371" s="126"/>
      <c r="U371" s="73"/>
      <c r="V371" s="85"/>
      <c r="W371" s="86"/>
      <c r="X371" s="86"/>
      <c r="Y371" s="86"/>
      <c r="Z371" s="86"/>
      <c r="AA371" s="87"/>
    </row>
    <row r="372" spans="1:44" s="69" customFormat="1" ht="30" customHeight="1" thickBot="1">
      <c r="A372" s="436"/>
      <c r="B372" s="60"/>
      <c r="C372" s="437" t="s">
        <v>58</v>
      </c>
      <c r="D372" s="60"/>
      <c r="E372" s="140"/>
      <c r="F372" s="62" t="s">
        <v>54</v>
      </c>
      <c r="G372" s="438"/>
      <c r="H372" s="438"/>
      <c r="I372" s="62" t="s">
        <v>54</v>
      </c>
      <c r="J372" s="62" t="s">
        <v>54</v>
      </c>
      <c r="K372" s="170"/>
      <c r="L372" s="63">
        <f>SUM(L371:L371)</f>
        <v>0</v>
      </c>
      <c r="M372" s="63">
        <f>SUM(M371:M371)</f>
        <v>0</v>
      </c>
      <c r="N372" s="63">
        <f>SUM(N371:N371)</f>
        <v>0</v>
      </c>
      <c r="O372" s="63">
        <f>SUM(O371:O371)</f>
        <v>0</v>
      </c>
      <c r="P372" s="62" t="s">
        <v>54</v>
      </c>
      <c r="Q372" s="62" t="s">
        <v>54</v>
      </c>
      <c r="R372" s="62" t="s">
        <v>54</v>
      </c>
      <c r="S372" s="478"/>
      <c r="T372" s="448"/>
      <c r="U372" s="60"/>
      <c r="V372" s="440">
        <f t="shared" ref="V372" si="382">$AB$15-((N372*24))</f>
        <v>744</v>
      </c>
      <c r="W372" s="441">
        <v>433</v>
      </c>
      <c r="X372" s="100">
        <v>279.245</v>
      </c>
      <c r="Y372" s="442">
        <f t="shared" ref="Y372" si="383">W372*X372</f>
        <v>120913.08500000001</v>
      </c>
      <c r="Z372" s="440">
        <f t="shared" ref="Z372" si="384">(Y372*(V372-L372*24))/V372</f>
        <v>120913.08500000001</v>
      </c>
      <c r="AA372" s="443">
        <f t="shared" ref="AA372" si="385">(Z372/Y372)*100</f>
        <v>100</v>
      </c>
      <c r="AB372" s="59"/>
    </row>
    <row r="373" spans="1:44" s="51" customFormat="1" ht="30" customHeight="1">
      <c r="A373" s="580">
        <v>117</v>
      </c>
      <c r="B373" s="578" t="s">
        <v>301</v>
      </c>
      <c r="C373" s="576" t="s">
        <v>302</v>
      </c>
      <c r="D373" s="574">
        <v>279.245</v>
      </c>
      <c r="E373" s="589" t="s">
        <v>53</v>
      </c>
      <c r="F373" s="38" t="s">
        <v>54</v>
      </c>
      <c r="G373" s="434"/>
      <c r="H373" s="434"/>
      <c r="I373" s="143"/>
      <c r="J373" s="143"/>
      <c r="K373" s="143"/>
      <c r="L373" s="72">
        <f>IF(RIGHT(S373)="T",(+H373-G373),0)</f>
        <v>0</v>
      </c>
      <c r="M373" s="72">
        <f>IF(RIGHT(S373)="U",(+H373-G373),0)</f>
        <v>0</v>
      </c>
      <c r="N373" s="72">
        <f>IF(RIGHT(S373)="C",(+H373-G373),0)</f>
        <v>0</v>
      </c>
      <c r="O373" s="72">
        <f>IF(RIGHT(S373)="D",(+H373-G373),0)</f>
        <v>0</v>
      </c>
      <c r="P373" s="44"/>
      <c r="Q373" s="44"/>
      <c r="R373" s="44"/>
      <c r="S373" s="428"/>
      <c r="T373" s="429"/>
      <c r="U373" s="44"/>
      <c r="V373" s="109"/>
      <c r="W373" s="110"/>
      <c r="X373" s="574"/>
      <c r="Y373" s="111"/>
      <c r="Z373" s="109"/>
      <c r="AA373" s="112"/>
      <c r="AB373" s="185"/>
      <c r="AC373" s="186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</row>
    <row r="374" spans="1:44" s="69" customFormat="1" ht="30" customHeight="1" thickBot="1">
      <c r="A374" s="436"/>
      <c r="B374" s="60"/>
      <c r="C374" s="437" t="s">
        <v>58</v>
      </c>
      <c r="D374" s="60"/>
      <c r="E374" s="140"/>
      <c r="F374" s="62" t="s">
        <v>54</v>
      </c>
      <c r="G374" s="438"/>
      <c r="H374" s="438"/>
      <c r="I374" s="62" t="s">
        <v>54</v>
      </c>
      <c r="J374" s="62" t="s">
        <v>54</v>
      </c>
      <c r="K374" s="170"/>
      <c r="L374" s="63">
        <f>SUM(L373:L373)</f>
        <v>0</v>
      </c>
      <c r="M374" s="63">
        <f>SUM(M373:M373)</f>
        <v>0</v>
      </c>
      <c r="N374" s="63">
        <f>SUM(N373:N373)</f>
        <v>0</v>
      </c>
      <c r="O374" s="63">
        <f>SUM(O373:O373)</f>
        <v>0</v>
      </c>
      <c r="P374" s="62" t="s">
        <v>54</v>
      </c>
      <c r="Q374" s="62" t="s">
        <v>54</v>
      </c>
      <c r="R374" s="62" t="s">
        <v>54</v>
      </c>
      <c r="S374" s="478"/>
      <c r="T374" s="448"/>
      <c r="U374" s="60"/>
      <c r="V374" s="440">
        <f t="shared" ref="V374" si="386">$AB$15-((N374*24))</f>
        <v>744</v>
      </c>
      <c r="W374" s="441">
        <v>433</v>
      </c>
      <c r="X374" s="100">
        <v>279.245</v>
      </c>
      <c r="Y374" s="442">
        <f t="shared" ref="Y374" si="387">W374*X374</f>
        <v>120913.08500000001</v>
      </c>
      <c r="Z374" s="440">
        <f t="shared" ref="Z374" si="388">(Y374*(V374-L374*24))/V374</f>
        <v>120913.08500000001</v>
      </c>
      <c r="AA374" s="443">
        <f t="shared" ref="AA374" si="389">(Z374/Y374)*100</f>
        <v>100</v>
      </c>
      <c r="AB374" s="59"/>
    </row>
    <row r="375" spans="1:44" s="51" customFormat="1" ht="37.5" customHeight="1" thickBot="1">
      <c r="A375" s="1001">
        <v>118</v>
      </c>
      <c r="B375" s="1019" t="s">
        <v>303</v>
      </c>
      <c r="C375" s="1010" t="s">
        <v>304</v>
      </c>
      <c r="D375" s="1008">
        <v>2.1</v>
      </c>
      <c r="E375" s="993" t="s">
        <v>53</v>
      </c>
      <c r="F375" s="38" t="s">
        <v>54</v>
      </c>
      <c r="G375" s="434">
        <v>42190.54583333333</v>
      </c>
      <c r="H375" s="434">
        <v>42190.569444444445</v>
      </c>
      <c r="I375" s="143"/>
      <c r="J375" s="143"/>
      <c r="K375" s="143"/>
      <c r="L375" s="84">
        <f>IF(RIGHT(S375)="T",(+H375-G375),0)</f>
        <v>0</v>
      </c>
      <c r="M375" s="84">
        <f>IF(RIGHT(S375)="U",(+H375-G375),0)</f>
        <v>2.3611111115314998E-2</v>
      </c>
      <c r="N375" s="84">
        <f>IF(RIGHT(S375)="C",(+H375-G375),0)</f>
        <v>0</v>
      </c>
      <c r="O375" s="84">
        <f>IF(RIGHT(S375)="D",(+H375-G375),0)</f>
        <v>0</v>
      </c>
      <c r="P375" s="44"/>
      <c r="Q375" s="44"/>
      <c r="R375" s="44"/>
      <c r="S375" s="428" t="s">
        <v>78</v>
      </c>
      <c r="T375" s="774" t="s">
        <v>931</v>
      </c>
      <c r="U375" s="44"/>
      <c r="V375" s="114"/>
      <c r="W375" s="213"/>
      <c r="X375" s="213"/>
      <c r="Y375" s="213"/>
      <c r="Z375" s="213"/>
      <c r="AA375" s="214"/>
      <c r="AB375" s="185"/>
      <c r="AC375" s="186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</row>
    <row r="376" spans="1:44" s="51" customFormat="1" ht="27.75" customHeight="1" thickBot="1">
      <c r="A376" s="1002"/>
      <c r="B376" s="1129"/>
      <c r="C376" s="1011"/>
      <c r="D376" s="1009"/>
      <c r="E376" s="994"/>
      <c r="F376" s="38" t="s">
        <v>54</v>
      </c>
      <c r="G376" s="434">
        <v>42191.371527777781</v>
      </c>
      <c r="H376" s="434">
        <v>42191.39166666667</v>
      </c>
      <c r="I376" s="143"/>
      <c r="J376" s="143"/>
      <c r="K376" s="143"/>
      <c r="L376" s="84">
        <f t="shared" ref="L376:L377" si="390">IF(RIGHT(S376)="T",(+H376-G376),0)</f>
        <v>0</v>
      </c>
      <c r="M376" s="84">
        <f t="shared" ref="M376:M377" si="391">IF(RIGHT(S376)="U",(+H376-G376),0)</f>
        <v>2.0138888889050577E-2</v>
      </c>
      <c r="N376" s="84">
        <f t="shared" ref="N376:N377" si="392">IF(RIGHT(S376)="C",(+H376-G376),0)</f>
        <v>0</v>
      </c>
      <c r="O376" s="84">
        <f t="shared" ref="O376:O377" si="393">IF(RIGHT(S376)="D",(+H376-G376),0)</f>
        <v>0</v>
      </c>
      <c r="P376" s="44"/>
      <c r="Q376" s="44"/>
      <c r="R376" s="44"/>
      <c r="S376" s="428" t="s">
        <v>78</v>
      </c>
      <c r="T376" s="774" t="s">
        <v>932</v>
      </c>
      <c r="U376" s="44"/>
      <c r="V376" s="114"/>
      <c r="W376" s="213"/>
      <c r="X376" s="213"/>
      <c r="Y376" s="213"/>
      <c r="Z376" s="213"/>
      <c r="AA376" s="214"/>
      <c r="AB376" s="185"/>
      <c r="AC376" s="186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</row>
    <row r="377" spans="1:44" s="51" customFormat="1" ht="27.75" customHeight="1">
      <c r="A377" s="887"/>
      <c r="B377" s="901"/>
      <c r="C377" s="883"/>
      <c r="D377" s="882"/>
      <c r="E377" s="889"/>
      <c r="F377" s="38" t="s">
        <v>54</v>
      </c>
      <c r="G377" s="434">
        <v>42197.365277777775</v>
      </c>
      <c r="H377" s="434">
        <v>42197.397916666669</v>
      </c>
      <c r="I377" s="143"/>
      <c r="J377" s="143"/>
      <c r="K377" s="143"/>
      <c r="L377" s="84">
        <f t="shared" si="390"/>
        <v>0</v>
      </c>
      <c r="M377" s="84">
        <f t="shared" si="391"/>
        <v>3.2638888893416151E-2</v>
      </c>
      <c r="N377" s="84">
        <f t="shared" si="392"/>
        <v>0</v>
      </c>
      <c r="O377" s="84">
        <f t="shared" si="393"/>
        <v>0</v>
      </c>
      <c r="P377" s="44"/>
      <c r="Q377" s="44"/>
      <c r="R377" s="44"/>
      <c r="S377" s="428" t="s">
        <v>78</v>
      </c>
      <c r="T377" s="774" t="s">
        <v>933</v>
      </c>
      <c r="U377" s="44"/>
      <c r="V377" s="114"/>
      <c r="W377" s="213"/>
      <c r="X377" s="213"/>
      <c r="Y377" s="213"/>
      <c r="Z377" s="213"/>
      <c r="AA377" s="214"/>
      <c r="AB377" s="185"/>
      <c r="AC377" s="186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</row>
    <row r="378" spans="1:44" s="69" customFormat="1" ht="30" customHeight="1" thickBot="1">
      <c r="A378" s="436"/>
      <c r="B378" s="60"/>
      <c r="C378" s="437" t="s">
        <v>58</v>
      </c>
      <c r="D378" s="60"/>
      <c r="E378" s="61"/>
      <c r="F378" s="62" t="s">
        <v>54</v>
      </c>
      <c r="G378" s="505"/>
      <c r="H378" s="505"/>
      <c r="I378" s="216" t="s">
        <v>54</v>
      </c>
      <c r="J378" s="216" t="s">
        <v>54</v>
      </c>
      <c r="K378" s="217"/>
      <c r="L378" s="506">
        <f>SUM(L375:L377)</f>
        <v>0</v>
      </c>
      <c r="M378" s="506">
        <f>SUM(M375:M377)</f>
        <v>7.6388888897781726E-2</v>
      </c>
      <c r="N378" s="506">
        <f>SUM(N375:N377)</f>
        <v>0</v>
      </c>
      <c r="O378" s="506">
        <f>SUM(O375:O377)</f>
        <v>0</v>
      </c>
      <c r="P378" s="216" t="s">
        <v>54</v>
      </c>
      <c r="Q378" s="216" t="s">
        <v>54</v>
      </c>
      <c r="R378" s="216" t="s">
        <v>54</v>
      </c>
      <c r="S378" s="507"/>
      <c r="T378" s="508"/>
      <c r="U378" s="215"/>
      <c r="V378" s="218">
        <f t="shared" ref="V378" si="394">$AB$15-((N378*24))</f>
        <v>744</v>
      </c>
      <c r="W378" s="219">
        <v>515</v>
      </c>
      <c r="X378" s="220">
        <v>2.1</v>
      </c>
      <c r="Y378" s="221">
        <f t="shared" ref="Y378" si="395">W378*X378</f>
        <v>1081.5</v>
      </c>
      <c r="Z378" s="218">
        <f t="shared" ref="Z378" si="396">(Y378*(V378-L378*24))/V378</f>
        <v>1081.5</v>
      </c>
      <c r="AA378" s="509">
        <f t="shared" ref="AA378" si="397">(Z378/Y378)*100</f>
        <v>100</v>
      </c>
      <c r="AB378" s="59"/>
    </row>
    <row r="379" spans="1:44" s="51" customFormat="1" ht="30" customHeight="1">
      <c r="A379" s="1003">
        <v>119</v>
      </c>
      <c r="B379" s="1019" t="s">
        <v>305</v>
      </c>
      <c r="C379" s="1010" t="s">
        <v>306</v>
      </c>
      <c r="D379" s="1008">
        <v>2.1</v>
      </c>
      <c r="E379" s="993" t="s">
        <v>53</v>
      </c>
      <c r="F379" s="71" t="s">
        <v>54</v>
      </c>
      <c r="G379" s="731"/>
      <c r="H379" s="731"/>
      <c r="I379" s="146"/>
      <c r="J379" s="146"/>
      <c r="K379" s="146"/>
      <c r="L379" s="78">
        <f>IF(RIGHT(S379)="T",(+H379-G379),0)</f>
        <v>0</v>
      </c>
      <c r="M379" s="78">
        <f>IF(RIGHT(S379)="U",(+H379-G379),0)</f>
        <v>0</v>
      </c>
      <c r="N379" s="78">
        <f>IF(RIGHT(S379)="C",(+H379-G379),0)</f>
        <v>0</v>
      </c>
      <c r="O379" s="78">
        <f>IF(RIGHT(S379)="D",(+H379-G379),0)</f>
        <v>0</v>
      </c>
      <c r="P379" s="147"/>
      <c r="Q379" s="147"/>
      <c r="R379" s="147"/>
      <c r="S379" s="728"/>
      <c r="T379" s="788"/>
      <c r="U379" s="147"/>
      <c r="V379" s="730"/>
      <c r="W379" s="804"/>
      <c r="X379" s="804"/>
      <c r="Y379" s="804"/>
      <c r="Z379" s="804"/>
      <c r="AA379" s="804"/>
      <c r="AB379" s="185"/>
      <c r="AC379" s="186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</row>
    <row r="380" spans="1:44" s="51" customFormat="1" ht="30" customHeight="1">
      <c r="A380" s="1005"/>
      <c r="B380" s="1020"/>
      <c r="C380" s="1138"/>
      <c r="D380" s="1149"/>
      <c r="E380" s="995"/>
      <c r="F380" s="88"/>
      <c r="G380" s="731"/>
      <c r="H380" s="731"/>
      <c r="I380" s="146"/>
      <c r="J380" s="146"/>
      <c r="K380" s="146"/>
      <c r="L380" s="78">
        <f>IF(RIGHT(S380)="T",(+H380-G380),0)</f>
        <v>0</v>
      </c>
      <c r="M380" s="78">
        <f>IF(RIGHT(S380)="U",(+H380-G380),0)</f>
        <v>0</v>
      </c>
      <c r="N380" s="78">
        <f>IF(RIGHT(S380)="C",(+H380-G380),0)</f>
        <v>0</v>
      </c>
      <c r="O380" s="78">
        <f>IF(RIGHT(S380)="D",(+H380-G380),0)</f>
        <v>0</v>
      </c>
      <c r="P380" s="147"/>
      <c r="Q380" s="147"/>
      <c r="R380" s="147"/>
      <c r="S380" s="728"/>
      <c r="T380" s="788"/>
      <c r="U380" s="147"/>
      <c r="V380" s="730"/>
      <c r="W380" s="804"/>
      <c r="X380" s="804"/>
      <c r="Y380" s="804"/>
      <c r="Z380" s="804"/>
      <c r="AA380" s="804"/>
      <c r="AB380" s="185"/>
      <c r="AC380" s="186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</row>
    <row r="381" spans="1:44" s="69" customFormat="1" ht="30" customHeight="1" thickBot="1">
      <c r="A381" s="436"/>
      <c r="B381" s="60"/>
      <c r="C381" s="437" t="s">
        <v>58</v>
      </c>
      <c r="D381" s="60"/>
      <c r="E381" s="140"/>
      <c r="F381" s="62" t="s">
        <v>54</v>
      </c>
      <c r="G381" s="438"/>
      <c r="H381" s="438"/>
      <c r="I381" s="62" t="s">
        <v>54</v>
      </c>
      <c r="J381" s="62" t="s">
        <v>54</v>
      </c>
      <c r="K381" s="170"/>
      <c r="L381" s="63">
        <f>SUM(L379:L380)</f>
        <v>0</v>
      </c>
      <c r="M381" s="63">
        <f>SUM(M379:M380)</f>
        <v>0</v>
      </c>
      <c r="N381" s="63">
        <f>SUM(N379:N380)</f>
        <v>0</v>
      </c>
      <c r="O381" s="63">
        <f>SUM(O379:O380)</f>
        <v>0</v>
      </c>
      <c r="P381" s="62" t="s">
        <v>54</v>
      </c>
      <c r="Q381" s="62" t="s">
        <v>54</v>
      </c>
      <c r="R381" s="62" t="s">
        <v>54</v>
      </c>
      <c r="S381" s="478"/>
      <c r="T381" s="448"/>
      <c r="U381" s="60"/>
      <c r="V381" s="440">
        <f t="shared" ref="V381" si="398">$AB$15-((N381*24))</f>
        <v>744</v>
      </c>
      <c r="W381" s="441">
        <v>515</v>
      </c>
      <c r="X381" s="100">
        <v>2.1</v>
      </c>
      <c r="Y381" s="442">
        <f t="shared" ref="Y381" si="399">W381*X381</f>
        <v>1081.5</v>
      </c>
      <c r="Z381" s="440">
        <f t="shared" ref="Z381" si="400">(Y381*(V381-L381*24))/V381</f>
        <v>1081.5</v>
      </c>
      <c r="AA381" s="443">
        <f t="shared" ref="AA381" si="401">(Z381/Y381)*100</f>
        <v>100</v>
      </c>
      <c r="AB381" s="59"/>
    </row>
    <row r="382" spans="1:44" s="69" customFormat="1" ht="30" customHeight="1">
      <c r="A382" s="1040">
        <v>120</v>
      </c>
      <c r="B382" s="1144" t="s">
        <v>791</v>
      </c>
      <c r="C382" s="1142" t="s">
        <v>792</v>
      </c>
      <c r="D382" s="1074">
        <v>76.48</v>
      </c>
      <c r="E382" s="993" t="s">
        <v>53</v>
      </c>
      <c r="F382" s="122"/>
      <c r="G382" s="674">
        <v>42186</v>
      </c>
      <c r="H382" s="434">
        <v>42186.568749999999</v>
      </c>
      <c r="I382" s="122"/>
      <c r="J382" s="122"/>
      <c r="K382" s="501"/>
      <c r="L382" s="78">
        <f t="shared" ref="L382:L392" si="402">IF(RIGHT(S382)="T",(+H382-G382),0)</f>
        <v>0</v>
      </c>
      <c r="M382" s="78">
        <f t="shared" ref="M382:M392" si="403">IF(RIGHT(S382)="U",(+H382-G382),0)</f>
        <v>0</v>
      </c>
      <c r="N382" s="78">
        <f t="shared" ref="N382:N392" si="404">IF(RIGHT(S382)="C",(+H382-G382),0)</f>
        <v>0</v>
      </c>
      <c r="O382" s="78">
        <f t="shared" ref="O382:O392" si="405">IF(RIGHT(S382)="D",(+H382-G382),0)</f>
        <v>0.56874999999854481</v>
      </c>
      <c r="P382" s="122"/>
      <c r="Q382" s="122"/>
      <c r="R382" s="122"/>
      <c r="S382" s="428" t="s">
        <v>57</v>
      </c>
      <c r="T382" s="774" t="s">
        <v>934</v>
      </c>
      <c r="U382" s="618"/>
      <c r="V382" s="192"/>
      <c r="W382" s="45"/>
      <c r="X382" s="614"/>
      <c r="Y382" s="46"/>
      <c r="Z382" s="47"/>
      <c r="AA382" s="502"/>
      <c r="AB382" s="59"/>
    </row>
    <row r="383" spans="1:44" s="69" customFormat="1" ht="30" customHeight="1">
      <c r="A383" s="1041"/>
      <c r="B383" s="1145"/>
      <c r="C383" s="1143"/>
      <c r="D383" s="1075"/>
      <c r="E383" s="994"/>
      <c r="F383" s="122"/>
      <c r="G383" s="434">
        <v>42186.697222222225</v>
      </c>
      <c r="H383" s="434">
        <v>42188.375694444447</v>
      </c>
      <c r="I383" s="122"/>
      <c r="J383" s="122"/>
      <c r="K383" s="501"/>
      <c r="L383" s="78">
        <f t="shared" si="402"/>
        <v>0</v>
      </c>
      <c r="M383" s="78">
        <f t="shared" si="403"/>
        <v>0</v>
      </c>
      <c r="N383" s="78">
        <f t="shared" si="404"/>
        <v>0</v>
      </c>
      <c r="O383" s="78">
        <f t="shared" si="405"/>
        <v>1.6784722222218988</v>
      </c>
      <c r="P383" s="122"/>
      <c r="Q383" s="122"/>
      <c r="R383" s="122"/>
      <c r="S383" s="428" t="s">
        <v>57</v>
      </c>
      <c r="T383" s="774" t="s">
        <v>821</v>
      </c>
      <c r="U383" s="618"/>
      <c r="V383" s="192"/>
      <c r="W383" s="45"/>
      <c r="X383" s="614"/>
      <c r="Y383" s="46"/>
      <c r="Z383" s="47"/>
      <c r="AA383" s="502"/>
      <c r="AB383" s="59"/>
    </row>
    <row r="384" spans="1:44" s="69" customFormat="1" ht="30" customHeight="1">
      <c r="A384" s="1041"/>
      <c r="B384" s="1145"/>
      <c r="C384" s="1143"/>
      <c r="D384" s="1075"/>
      <c r="E384" s="994"/>
      <c r="F384" s="122"/>
      <c r="G384" s="434">
        <v>42188.752083333333</v>
      </c>
      <c r="H384" s="434">
        <v>42189.300694444442</v>
      </c>
      <c r="I384" s="122"/>
      <c r="J384" s="122"/>
      <c r="K384" s="501"/>
      <c r="L384" s="78">
        <f t="shared" si="402"/>
        <v>0</v>
      </c>
      <c r="M384" s="78">
        <f t="shared" si="403"/>
        <v>0</v>
      </c>
      <c r="N384" s="78">
        <f t="shared" si="404"/>
        <v>0</v>
      </c>
      <c r="O384" s="78">
        <f t="shared" si="405"/>
        <v>0.54861111110949423</v>
      </c>
      <c r="P384" s="122"/>
      <c r="Q384" s="122"/>
      <c r="R384" s="122"/>
      <c r="S384" s="428" t="s">
        <v>57</v>
      </c>
      <c r="T384" s="774" t="s">
        <v>821</v>
      </c>
      <c r="U384" s="618"/>
      <c r="V384" s="192"/>
      <c r="W384" s="45"/>
      <c r="X384" s="614"/>
      <c r="Y384" s="46"/>
      <c r="Z384" s="47"/>
      <c r="AA384" s="502"/>
      <c r="AB384" s="59"/>
    </row>
    <row r="385" spans="1:44" s="69" customFormat="1" ht="30" customHeight="1">
      <c r="A385" s="1041"/>
      <c r="B385" s="1145"/>
      <c r="C385" s="1143"/>
      <c r="D385" s="1075"/>
      <c r="E385" s="994"/>
      <c r="F385" s="122"/>
      <c r="G385" s="434">
        <v>42190.782638888886</v>
      </c>
      <c r="H385" s="434">
        <v>42191.311805555553</v>
      </c>
      <c r="I385" s="122"/>
      <c r="J385" s="122"/>
      <c r="K385" s="501"/>
      <c r="L385" s="78">
        <f t="shared" si="402"/>
        <v>0</v>
      </c>
      <c r="M385" s="78">
        <f t="shared" si="403"/>
        <v>0</v>
      </c>
      <c r="N385" s="78">
        <f t="shared" si="404"/>
        <v>0</v>
      </c>
      <c r="O385" s="78">
        <f t="shared" si="405"/>
        <v>0.52916666666715173</v>
      </c>
      <c r="P385" s="122"/>
      <c r="Q385" s="122"/>
      <c r="R385" s="122"/>
      <c r="S385" s="428" t="s">
        <v>57</v>
      </c>
      <c r="T385" s="774" t="s">
        <v>935</v>
      </c>
      <c r="U385" s="618"/>
      <c r="V385" s="192"/>
      <c r="W385" s="45"/>
      <c r="X385" s="614"/>
      <c r="Y385" s="46"/>
      <c r="Z385" s="47"/>
      <c r="AA385" s="502"/>
      <c r="AB385" s="59"/>
    </row>
    <row r="386" spans="1:44" s="69" customFormat="1" ht="30" customHeight="1">
      <c r="A386" s="1041"/>
      <c r="B386" s="1145"/>
      <c r="C386" s="1143"/>
      <c r="D386" s="1075"/>
      <c r="E386" s="994"/>
      <c r="F386" s="122"/>
      <c r="G386" s="434">
        <v>42193.102777777778</v>
      </c>
      <c r="H386" s="434">
        <v>42197.308333333334</v>
      </c>
      <c r="I386" s="122"/>
      <c r="J386" s="122"/>
      <c r="K386" s="501"/>
      <c r="L386" s="78">
        <f t="shared" si="402"/>
        <v>0</v>
      </c>
      <c r="M386" s="78">
        <f t="shared" si="403"/>
        <v>0</v>
      </c>
      <c r="N386" s="78">
        <f t="shared" si="404"/>
        <v>0</v>
      </c>
      <c r="O386" s="78">
        <f t="shared" si="405"/>
        <v>4.2055555555562023</v>
      </c>
      <c r="P386" s="122"/>
      <c r="Q386" s="122"/>
      <c r="R386" s="122"/>
      <c r="S386" s="428" t="s">
        <v>57</v>
      </c>
      <c r="T386" s="774" t="s">
        <v>936</v>
      </c>
      <c r="U386" s="618"/>
      <c r="V386" s="192"/>
      <c r="W386" s="45"/>
      <c r="X386" s="614"/>
      <c r="Y386" s="46"/>
      <c r="Z386" s="47"/>
      <c r="AA386" s="502"/>
      <c r="AB386" s="59"/>
    </row>
    <row r="387" spans="1:44" s="69" customFormat="1" ht="30" customHeight="1">
      <c r="A387" s="1041"/>
      <c r="B387" s="1145"/>
      <c r="C387" s="1143"/>
      <c r="D387" s="1075"/>
      <c r="E387" s="994"/>
      <c r="F387" s="122"/>
      <c r="G387" s="434">
        <v>42197.524305555555</v>
      </c>
      <c r="H387" s="434">
        <v>42199.40625</v>
      </c>
      <c r="I387" s="122"/>
      <c r="J387" s="122"/>
      <c r="K387" s="501"/>
      <c r="L387" s="78">
        <f t="shared" si="402"/>
        <v>0</v>
      </c>
      <c r="M387" s="78">
        <f t="shared" si="403"/>
        <v>0</v>
      </c>
      <c r="N387" s="78">
        <f t="shared" si="404"/>
        <v>0</v>
      </c>
      <c r="O387" s="78">
        <f t="shared" si="405"/>
        <v>1.8819444444452529</v>
      </c>
      <c r="P387" s="122"/>
      <c r="Q387" s="122"/>
      <c r="R387" s="122"/>
      <c r="S387" s="428" t="s">
        <v>57</v>
      </c>
      <c r="T387" s="774" t="s">
        <v>936</v>
      </c>
      <c r="U387" s="618"/>
      <c r="V387" s="192"/>
      <c r="W387" s="45"/>
      <c r="X387" s="614"/>
      <c r="Y387" s="46"/>
      <c r="Z387" s="47"/>
      <c r="AA387" s="502"/>
      <c r="AB387" s="59"/>
    </row>
    <row r="388" spans="1:44" s="69" customFormat="1" ht="30" customHeight="1">
      <c r="A388" s="1041"/>
      <c r="B388" s="1145"/>
      <c r="C388" s="1143"/>
      <c r="D388" s="1075"/>
      <c r="E388" s="994"/>
      <c r="F388" s="122"/>
      <c r="G388" s="434">
        <v>42199.789583333331</v>
      </c>
      <c r="H388" s="434">
        <v>42200.326388888891</v>
      </c>
      <c r="I388" s="122"/>
      <c r="J388" s="122"/>
      <c r="K388" s="501"/>
      <c r="L388" s="78">
        <f t="shared" si="402"/>
        <v>0</v>
      </c>
      <c r="M388" s="78">
        <f t="shared" si="403"/>
        <v>0</v>
      </c>
      <c r="N388" s="78">
        <f t="shared" si="404"/>
        <v>0</v>
      </c>
      <c r="O388" s="78">
        <f t="shared" si="405"/>
        <v>0.53680555555911269</v>
      </c>
      <c r="P388" s="122"/>
      <c r="Q388" s="122"/>
      <c r="R388" s="122"/>
      <c r="S388" s="428" t="s">
        <v>57</v>
      </c>
      <c r="T388" s="774" t="s">
        <v>937</v>
      </c>
      <c r="U388" s="618"/>
      <c r="V388" s="192"/>
      <c r="W388" s="45"/>
      <c r="X388" s="614"/>
      <c r="Y388" s="46"/>
      <c r="Z388" s="47"/>
      <c r="AA388" s="502"/>
      <c r="AB388" s="59"/>
    </row>
    <row r="389" spans="1:44" s="69" customFormat="1" ht="30" customHeight="1">
      <c r="A389" s="1041"/>
      <c r="B389" s="1145"/>
      <c r="C389" s="1143"/>
      <c r="D389" s="1075"/>
      <c r="E389" s="994"/>
      <c r="F389" s="122"/>
      <c r="G389" s="434">
        <v>42203.719444444447</v>
      </c>
      <c r="H389" s="434">
        <v>42206.292361111111</v>
      </c>
      <c r="I389" s="122"/>
      <c r="J389" s="122"/>
      <c r="K389" s="501"/>
      <c r="L389" s="78">
        <f t="shared" si="402"/>
        <v>0</v>
      </c>
      <c r="M389" s="78">
        <f t="shared" si="403"/>
        <v>0</v>
      </c>
      <c r="N389" s="78">
        <f t="shared" si="404"/>
        <v>0</v>
      </c>
      <c r="O389" s="78">
        <f t="shared" si="405"/>
        <v>2.5729166666642413</v>
      </c>
      <c r="P389" s="122"/>
      <c r="Q389" s="122"/>
      <c r="R389" s="122"/>
      <c r="S389" s="428" t="s">
        <v>57</v>
      </c>
      <c r="T389" s="774" t="s">
        <v>936</v>
      </c>
      <c r="U389" s="618"/>
      <c r="V389" s="192"/>
      <c r="W389" s="45"/>
      <c r="X389" s="614"/>
      <c r="Y389" s="46"/>
      <c r="Z389" s="47"/>
      <c r="AA389" s="502"/>
      <c r="AB389" s="59"/>
    </row>
    <row r="390" spans="1:44" s="69" customFormat="1" ht="30" customHeight="1">
      <c r="A390" s="1041"/>
      <c r="B390" s="1145"/>
      <c r="C390" s="1143"/>
      <c r="D390" s="1075"/>
      <c r="E390" s="994"/>
      <c r="F390" s="122"/>
      <c r="G390" s="434">
        <v>42207.134722222225</v>
      </c>
      <c r="H390" s="434">
        <v>42207.423611111109</v>
      </c>
      <c r="I390" s="122"/>
      <c r="J390" s="122"/>
      <c r="K390" s="501"/>
      <c r="L390" s="78">
        <f t="shared" si="402"/>
        <v>0</v>
      </c>
      <c r="M390" s="78">
        <f t="shared" si="403"/>
        <v>0</v>
      </c>
      <c r="N390" s="78">
        <f t="shared" si="404"/>
        <v>0</v>
      </c>
      <c r="O390" s="78">
        <f t="shared" si="405"/>
        <v>0.288888888884685</v>
      </c>
      <c r="P390" s="122"/>
      <c r="Q390" s="122"/>
      <c r="R390" s="122"/>
      <c r="S390" s="428" t="s">
        <v>57</v>
      </c>
      <c r="T390" s="774" t="s">
        <v>938</v>
      </c>
      <c r="U390" s="618"/>
      <c r="V390" s="192"/>
      <c r="W390" s="45"/>
      <c r="X390" s="614"/>
      <c r="Y390" s="46"/>
      <c r="Z390" s="47"/>
      <c r="AA390" s="502"/>
      <c r="AB390" s="59"/>
    </row>
    <row r="391" spans="1:44" s="69" customFormat="1" ht="30" customHeight="1">
      <c r="A391" s="1041"/>
      <c r="B391" s="1145"/>
      <c r="C391" s="1143"/>
      <c r="D391" s="1075"/>
      <c r="E391" s="994"/>
      <c r="F391" s="122"/>
      <c r="G391" s="434">
        <v>42207.724305555559</v>
      </c>
      <c r="H391" s="434">
        <v>42208.345138888886</v>
      </c>
      <c r="I391" s="122"/>
      <c r="J391" s="122"/>
      <c r="K391" s="501"/>
      <c r="L391" s="78">
        <f t="shared" si="402"/>
        <v>0</v>
      </c>
      <c r="M391" s="78">
        <f t="shared" si="403"/>
        <v>0</v>
      </c>
      <c r="N391" s="78">
        <f t="shared" si="404"/>
        <v>0</v>
      </c>
      <c r="O391" s="78">
        <f t="shared" si="405"/>
        <v>0.6208333333270275</v>
      </c>
      <c r="P391" s="122"/>
      <c r="Q391" s="122"/>
      <c r="R391" s="122"/>
      <c r="S391" s="428" t="s">
        <v>57</v>
      </c>
      <c r="T391" s="774" t="s">
        <v>843</v>
      </c>
      <c r="U391" s="618"/>
      <c r="V391" s="192"/>
      <c r="W391" s="45"/>
      <c r="X391" s="614"/>
      <c r="Y391" s="46"/>
      <c r="Z391" s="47"/>
      <c r="AA391" s="502"/>
      <c r="AB391" s="59"/>
    </row>
    <row r="392" spans="1:44" s="69" customFormat="1" ht="30" customHeight="1">
      <c r="A392" s="1041"/>
      <c r="B392" s="1145"/>
      <c r="C392" s="1143"/>
      <c r="D392" s="1075"/>
      <c r="E392" s="994"/>
      <c r="F392" s="122"/>
      <c r="G392" s="434">
        <v>42209.707638888889</v>
      </c>
      <c r="H392" s="434">
        <v>42215.351388888892</v>
      </c>
      <c r="I392" s="122"/>
      <c r="J392" s="122"/>
      <c r="K392" s="501"/>
      <c r="L392" s="78">
        <f t="shared" si="402"/>
        <v>0</v>
      </c>
      <c r="M392" s="78">
        <f t="shared" si="403"/>
        <v>0</v>
      </c>
      <c r="N392" s="78">
        <f t="shared" si="404"/>
        <v>0</v>
      </c>
      <c r="O392" s="78">
        <f t="shared" si="405"/>
        <v>5.6437500000029104</v>
      </c>
      <c r="P392" s="122"/>
      <c r="Q392" s="122"/>
      <c r="R392" s="122"/>
      <c r="S392" s="428" t="s">
        <v>57</v>
      </c>
      <c r="T392" s="774" t="s">
        <v>939</v>
      </c>
      <c r="U392" s="618"/>
      <c r="V392" s="192"/>
      <c r="W392" s="45"/>
      <c r="X392" s="614"/>
      <c r="Y392" s="46"/>
      <c r="Z392" s="47"/>
      <c r="AA392" s="502"/>
      <c r="AB392" s="59"/>
    </row>
    <row r="393" spans="1:44" s="69" customFormat="1" ht="30" customHeight="1">
      <c r="A393" s="1041"/>
      <c r="B393" s="1145"/>
      <c r="C393" s="1143"/>
      <c r="D393" s="1075"/>
      <c r="E393" s="994"/>
      <c r="F393" s="122"/>
      <c r="G393" s="434">
        <v>42215.92083333333</v>
      </c>
      <c r="H393" s="674">
        <v>42217</v>
      </c>
      <c r="I393" s="122"/>
      <c r="J393" s="122"/>
      <c r="K393" s="501"/>
      <c r="L393" s="78">
        <f t="shared" ref="L393" si="406">IF(RIGHT(S393)="T",(+H393-G393),0)</f>
        <v>0</v>
      </c>
      <c r="M393" s="78">
        <f t="shared" ref="M393" si="407">IF(RIGHT(S393)="U",(+H393-G393),0)</f>
        <v>0</v>
      </c>
      <c r="N393" s="78">
        <f t="shared" ref="N393" si="408">IF(RIGHT(S393)="C",(+H393-G393),0)</f>
        <v>0</v>
      </c>
      <c r="O393" s="78">
        <f t="shared" ref="O393" si="409">IF(RIGHT(S393)="D",(+H393-G393),0)</f>
        <v>1.0791666666700621</v>
      </c>
      <c r="P393" s="122"/>
      <c r="Q393" s="122"/>
      <c r="R393" s="122"/>
      <c r="S393" s="428" t="s">
        <v>57</v>
      </c>
      <c r="T393" s="827" t="s">
        <v>940</v>
      </c>
      <c r="U393" s="618"/>
      <c r="V393" s="192"/>
      <c r="W393" s="45"/>
      <c r="X393" s="614"/>
      <c r="Y393" s="46"/>
      <c r="Z393" s="47"/>
      <c r="AA393" s="502"/>
      <c r="AB393" s="59"/>
    </row>
    <row r="394" spans="1:44" s="69" customFormat="1" ht="30" customHeight="1" thickBot="1">
      <c r="A394" s="504"/>
      <c r="B394" s="215"/>
      <c r="C394" s="500" t="s">
        <v>58</v>
      </c>
      <c r="D394" s="215"/>
      <c r="E394" s="775"/>
      <c r="F394" s="62" t="s">
        <v>54</v>
      </c>
      <c r="G394" s="438"/>
      <c r="H394" s="438"/>
      <c r="I394" s="62" t="s">
        <v>54</v>
      </c>
      <c r="J394" s="62" t="s">
        <v>54</v>
      </c>
      <c r="K394" s="170"/>
      <c r="L394" s="63">
        <f>SUM(L382:L393)</f>
        <v>0</v>
      </c>
      <c r="M394" s="63">
        <f>SUM(M382:M393)</f>
        <v>0</v>
      </c>
      <c r="N394" s="63">
        <f>SUM(N382:N393)</f>
        <v>0</v>
      </c>
      <c r="O394" s="63">
        <f>SUM(O382:O393)</f>
        <v>20.154861111106584</v>
      </c>
      <c r="P394" s="62" t="s">
        <v>54</v>
      </c>
      <c r="Q394" s="62" t="s">
        <v>54</v>
      </c>
      <c r="R394" s="62" t="s">
        <v>54</v>
      </c>
      <c r="S394" s="478"/>
      <c r="T394" s="448"/>
      <c r="U394" s="60"/>
      <c r="V394" s="440">
        <f t="shared" ref="V394" si="410">$AB$15-((N394*24))</f>
        <v>744</v>
      </c>
      <c r="W394" s="441">
        <v>515</v>
      </c>
      <c r="X394" s="100">
        <v>76.48</v>
      </c>
      <c r="Y394" s="442">
        <f t="shared" ref="Y394" si="411">W394*X394</f>
        <v>39387.200000000004</v>
      </c>
      <c r="Z394" s="440">
        <f t="shared" ref="Z394" si="412">(Y394*(V394-L394*24))/V394</f>
        <v>39387.200000000004</v>
      </c>
      <c r="AA394" s="443">
        <f t="shared" ref="AA394" si="413">(Z394/Y394)*100</f>
        <v>100</v>
      </c>
      <c r="AB394" s="59"/>
    </row>
    <row r="395" spans="1:44" s="69" customFormat="1" ht="30" customHeight="1">
      <c r="A395" s="892">
        <v>121</v>
      </c>
      <c r="B395" s="891" t="s">
        <v>793</v>
      </c>
      <c r="C395" s="890" t="s">
        <v>794</v>
      </c>
      <c r="D395" s="893">
        <v>76.48</v>
      </c>
      <c r="E395" s="894" t="s">
        <v>53</v>
      </c>
      <c r="F395" s="122"/>
      <c r="G395" s="434">
        <v>42215.148611111108</v>
      </c>
      <c r="H395" s="674">
        <v>42217</v>
      </c>
      <c r="I395" s="122"/>
      <c r="J395" s="122"/>
      <c r="K395" s="501"/>
      <c r="L395" s="78">
        <f t="shared" ref="L395" si="414">IF(RIGHT(S395)="T",(+H395-G395),0)</f>
        <v>0</v>
      </c>
      <c r="M395" s="78">
        <f t="shared" ref="M395" si="415">IF(RIGHT(S395)="U",(+H395-G395),0)</f>
        <v>0</v>
      </c>
      <c r="N395" s="78">
        <f t="shared" ref="N395" si="416">IF(RIGHT(S395)="C",(+H395-G395),0)</f>
        <v>0</v>
      </c>
      <c r="O395" s="78">
        <f t="shared" ref="O395" si="417">IF(RIGHT(S395)="D",(+H395-G395),0)</f>
        <v>1.851388888891961</v>
      </c>
      <c r="P395" s="122"/>
      <c r="Q395" s="122"/>
      <c r="R395" s="122"/>
      <c r="S395" s="428" t="s">
        <v>57</v>
      </c>
      <c r="T395" s="827" t="s">
        <v>941</v>
      </c>
      <c r="U395" s="618"/>
      <c r="V395" s="192"/>
      <c r="W395" s="45"/>
      <c r="X395" s="614"/>
      <c r="Y395" s="46"/>
      <c r="Z395" s="47"/>
      <c r="AA395" s="502"/>
      <c r="AB395" s="59"/>
    </row>
    <row r="396" spans="1:44" s="69" customFormat="1" ht="30" customHeight="1" thickBot="1">
      <c r="A396" s="436"/>
      <c r="B396" s="60"/>
      <c r="C396" s="437" t="s">
        <v>58</v>
      </c>
      <c r="D396" s="60"/>
      <c r="E396" s="140"/>
      <c r="F396" s="62" t="s">
        <v>54</v>
      </c>
      <c r="G396" s="438"/>
      <c r="H396" s="438"/>
      <c r="I396" s="62" t="s">
        <v>54</v>
      </c>
      <c r="J396" s="62" t="s">
        <v>54</v>
      </c>
      <c r="K396" s="170"/>
      <c r="L396" s="63">
        <f>SUM(L395:L395)</f>
        <v>0</v>
      </c>
      <c r="M396" s="63">
        <f>SUM(M395:M395)</f>
        <v>0</v>
      </c>
      <c r="N396" s="63">
        <f>SUM(N395:N395)</f>
        <v>0</v>
      </c>
      <c r="O396" s="63">
        <f>SUM(O395:O395)</f>
        <v>1.851388888891961</v>
      </c>
      <c r="P396" s="62" t="s">
        <v>54</v>
      </c>
      <c r="Q396" s="62" t="s">
        <v>54</v>
      </c>
      <c r="R396" s="62" t="s">
        <v>54</v>
      </c>
      <c r="S396" s="478"/>
      <c r="T396" s="448"/>
      <c r="U396" s="60"/>
      <c r="V396" s="440">
        <f t="shared" ref="V396" si="418">$AB$15-((N396*24))</f>
        <v>744</v>
      </c>
      <c r="W396" s="441">
        <v>515</v>
      </c>
      <c r="X396" s="100">
        <v>76.48</v>
      </c>
      <c r="Y396" s="442">
        <f t="shared" ref="Y396" si="419">W396*X396</f>
        <v>39387.200000000004</v>
      </c>
      <c r="Z396" s="440">
        <f t="shared" ref="Z396" si="420">(Y396*(V396-L396*24))/V396</f>
        <v>39387.200000000004</v>
      </c>
      <c r="AA396" s="443">
        <f t="shared" ref="AA396" si="421">(Z396/Y396)*100</f>
        <v>100</v>
      </c>
      <c r="AB396" s="59"/>
    </row>
    <row r="397" spans="1:44" s="172" customFormat="1" ht="30" customHeight="1" thickBot="1">
      <c r="A397" s="101">
        <v>122</v>
      </c>
      <c r="B397" s="503" t="s">
        <v>307</v>
      </c>
      <c r="C397" s="92" t="s">
        <v>308</v>
      </c>
      <c r="D397" s="611">
        <v>224</v>
      </c>
      <c r="E397" s="588" t="s">
        <v>53</v>
      </c>
      <c r="F397" s="71" t="s">
        <v>54</v>
      </c>
      <c r="G397" s="178"/>
      <c r="H397" s="178"/>
      <c r="I397" s="92"/>
      <c r="J397" s="92"/>
      <c r="K397" s="92"/>
      <c r="L397" s="72">
        <f>IF(RIGHT(S397)="T",(+H397-G397),0)</f>
        <v>0</v>
      </c>
      <c r="M397" s="72">
        <f>IF(RIGHT(S397)="U",(+H397-G397),0)</f>
        <v>0</v>
      </c>
      <c r="N397" s="72">
        <f>IF(RIGHT(S397)="C",(+H397-G397),0)</f>
        <v>0</v>
      </c>
      <c r="O397" s="72">
        <f>IF(RIGHT(S397)="D",(+H397-G397),0)</f>
        <v>0</v>
      </c>
      <c r="P397" s="94"/>
      <c r="Q397" s="94"/>
      <c r="R397" s="94"/>
      <c r="S397" s="179"/>
      <c r="T397" s="410"/>
      <c r="U397" s="94"/>
      <c r="V397" s="96"/>
      <c r="W397" s="189"/>
      <c r="X397" s="189"/>
      <c r="Y397" s="189"/>
      <c r="Z397" s="189"/>
      <c r="AA397" s="190"/>
      <c r="AB397" s="185"/>
      <c r="AC397" s="675"/>
      <c r="AD397" s="171"/>
      <c r="AE397" s="171"/>
      <c r="AF397" s="171"/>
      <c r="AG397" s="171"/>
      <c r="AH397" s="171"/>
      <c r="AI397" s="171"/>
      <c r="AJ397" s="171"/>
      <c r="AK397" s="171"/>
      <c r="AL397" s="171"/>
      <c r="AM397" s="171"/>
      <c r="AN397" s="171"/>
      <c r="AO397" s="171"/>
      <c r="AP397" s="171"/>
      <c r="AQ397" s="171"/>
      <c r="AR397" s="171"/>
    </row>
    <row r="398" spans="1:44" s="69" customFormat="1" ht="30" customHeight="1" thickBot="1">
      <c r="A398" s="504"/>
      <c r="B398" s="215"/>
      <c r="C398" s="500" t="s">
        <v>58</v>
      </c>
      <c r="D398" s="215"/>
      <c r="E398" s="140"/>
      <c r="F398" s="216" t="s">
        <v>54</v>
      </c>
      <c r="G398" s="505"/>
      <c r="H398" s="505"/>
      <c r="I398" s="216" t="s">
        <v>54</v>
      </c>
      <c r="J398" s="216" t="s">
        <v>54</v>
      </c>
      <c r="K398" s="217"/>
      <c r="L398" s="506">
        <f>SUM(L397:L397)</f>
        <v>0</v>
      </c>
      <c r="M398" s="506">
        <f t="shared" ref="M398:O398" si="422">SUM(M397:M397)</f>
        <v>0</v>
      </c>
      <c r="N398" s="506">
        <f t="shared" si="422"/>
        <v>0</v>
      </c>
      <c r="O398" s="506">
        <f t="shared" si="422"/>
        <v>0</v>
      </c>
      <c r="P398" s="216" t="s">
        <v>54</v>
      </c>
      <c r="Q398" s="216" t="s">
        <v>54</v>
      </c>
      <c r="R398" s="216" t="s">
        <v>54</v>
      </c>
      <c r="S398" s="507"/>
      <c r="T398" s="508"/>
      <c r="U398" s="215"/>
      <c r="V398" s="218">
        <f>$AB$15-((N398*24))</f>
        <v>744</v>
      </c>
      <c r="W398" s="219">
        <v>332</v>
      </c>
      <c r="X398" s="220">
        <v>224</v>
      </c>
      <c r="Y398" s="221">
        <f>W398*X398</f>
        <v>74368</v>
      </c>
      <c r="Z398" s="218">
        <f>(Y398*(V398-L398*24))/V398</f>
        <v>74368</v>
      </c>
      <c r="AA398" s="509">
        <f>(Z398/Y398)*100</f>
        <v>100</v>
      </c>
      <c r="AB398" s="59"/>
    </row>
    <row r="399" spans="1:44" s="51" customFormat="1" ht="30" customHeight="1" thickBot="1">
      <c r="A399" s="90">
        <v>123</v>
      </c>
      <c r="B399" s="102" t="s">
        <v>309</v>
      </c>
      <c r="C399" s="103" t="s">
        <v>310</v>
      </c>
      <c r="D399" s="66">
        <v>202</v>
      </c>
      <c r="E399" s="590" t="s">
        <v>53</v>
      </c>
      <c r="F399" s="105" t="s">
        <v>54</v>
      </c>
      <c r="G399" s="104"/>
      <c r="H399" s="104"/>
      <c r="I399" s="106"/>
      <c r="J399" s="106"/>
      <c r="K399" s="106"/>
      <c r="L399" s="107"/>
      <c r="M399" s="107"/>
      <c r="N399" s="107"/>
      <c r="O399" s="107"/>
      <c r="P399" s="107"/>
      <c r="Q399" s="107"/>
      <c r="R399" s="107"/>
      <c r="S399" s="107"/>
      <c r="T399" s="409"/>
      <c r="U399" s="107"/>
      <c r="V399" s="64">
        <f>$AB$15-((N399*24))</f>
        <v>744</v>
      </c>
      <c r="W399" s="65">
        <v>306</v>
      </c>
      <c r="X399" s="66">
        <v>202</v>
      </c>
      <c r="Y399" s="67">
        <f t="shared" ref="Y399" si="423">W399*X399</f>
        <v>61812</v>
      </c>
      <c r="Z399" s="64">
        <f>(Y399*(V399-L399*24))/V399</f>
        <v>61812</v>
      </c>
      <c r="AA399" s="203">
        <f t="shared" ref="AA399" si="424">(Z399/Y399)*100</f>
        <v>100</v>
      </c>
      <c r="AB399" s="222"/>
      <c r="AC399" s="186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</row>
    <row r="400" spans="1:44" s="59" customFormat="1" ht="30" customHeight="1">
      <c r="A400" s="1003">
        <v>124</v>
      </c>
      <c r="B400" s="981" t="s">
        <v>311</v>
      </c>
      <c r="C400" s="979" t="s">
        <v>312</v>
      </c>
      <c r="D400" s="967">
        <v>25.056999999999999</v>
      </c>
      <c r="E400" s="993" t="s">
        <v>53</v>
      </c>
      <c r="F400" s="71" t="s">
        <v>54</v>
      </c>
      <c r="G400" s="434"/>
      <c r="H400" s="434"/>
      <c r="I400" s="71" t="s">
        <v>54</v>
      </c>
      <c r="J400" s="71" t="s">
        <v>54</v>
      </c>
      <c r="K400" s="71" t="s">
        <v>54</v>
      </c>
      <c r="L400" s="72">
        <f>IF(RIGHT(S400)="T",(+H400-G400),0)</f>
        <v>0</v>
      </c>
      <c r="M400" s="72">
        <f>IF(RIGHT(S400)="U",(+H400-G400),0)</f>
        <v>0</v>
      </c>
      <c r="N400" s="72">
        <f>IF(RIGHT(S400)="C",(+H400-G400),0)</f>
        <v>0</v>
      </c>
      <c r="O400" s="72">
        <f>IF(RIGHT(S400)="D",(+H400-G400),0)</f>
        <v>0</v>
      </c>
      <c r="P400" s="71" t="s">
        <v>54</v>
      </c>
      <c r="Q400" s="71" t="s">
        <v>54</v>
      </c>
      <c r="R400" s="71" t="s">
        <v>54</v>
      </c>
      <c r="S400" s="428"/>
      <c r="T400" s="774"/>
      <c r="U400" s="73"/>
      <c r="V400" s="74"/>
      <c r="W400" s="75"/>
      <c r="X400" s="75"/>
      <c r="Y400" s="75"/>
      <c r="Z400" s="75"/>
      <c r="AA400" s="76"/>
    </row>
    <row r="401" spans="1:44" s="59" customFormat="1" ht="30" customHeight="1">
      <c r="A401" s="1005"/>
      <c r="B401" s="982"/>
      <c r="C401" s="980"/>
      <c r="D401" s="969"/>
      <c r="E401" s="995"/>
      <c r="F401" s="88"/>
      <c r="G401" s="434"/>
      <c r="H401" s="434"/>
      <c r="I401" s="88"/>
      <c r="J401" s="88"/>
      <c r="K401" s="88"/>
      <c r="L401" s="78">
        <f t="shared" ref="L401" si="425">IF(RIGHT(S401)="T",(+H401-G401),0)</f>
        <v>0</v>
      </c>
      <c r="M401" s="78">
        <f t="shared" ref="M401" si="426">IF(RIGHT(S401)="U",(+H401-G401),0)</f>
        <v>0</v>
      </c>
      <c r="N401" s="78">
        <f t="shared" ref="N401" si="427">IF(RIGHT(S401)="C",(+H401-G401),0)</f>
        <v>0</v>
      </c>
      <c r="O401" s="78">
        <f t="shared" ref="O401" si="428">IF(RIGHT(S401)="D",(+H401-G401),0)</f>
        <v>0</v>
      </c>
      <c r="P401" s="88"/>
      <c r="Q401" s="88"/>
      <c r="R401" s="88"/>
      <c r="S401" s="428"/>
      <c r="T401" s="774"/>
      <c r="U401" s="89"/>
      <c r="V401" s="80"/>
      <c r="W401" s="81"/>
      <c r="X401" s="81"/>
      <c r="Y401" s="81"/>
      <c r="Z401" s="81"/>
      <c r="AA401" s="82"/>
    </row>
    <row r="402" spans="1:44" s="69" customFormat="1" ht="30" customHeight="1" thickBot="1">
      <c r="A402" s="510"/>
      <c r="B402" s="60"/>
      <c r="C402" s="437" t="s">
        <v>58</v>
      </c>
      <c r="D402" s="60"/>
      <c r="E402" s="140"/>
      <c r="F402" s="62" t="s">
        <v>54</v>
      </c>
      <c r="G402" s="438"/>
      <c r="H402" s="438"/>
      <c r="I402" s="62" t="s">
        <v>54</v>
      </c>
      <c r="J402" s="62" t="s">
        <v>54</v>
      </c>
      <c r="K402" s="170"/>
      <c r="L402" s="63">
        <f>SUM(L400:L401)</f>
        <v>0</v>
      </c>
      <c r="M402" s="63">
        <f t="shared" ref="M402:O402" si="429">SUM(M400:M401)</f>
        <v>0</v>
      </c>
      <c r="N402" s="63">
        <f t="shared" si="429"/>
        <v>0</v>
      </c>
      <c r="O402" s="63">
        <f t="shared" si="429"/>
        <v>0</v>
      </c>
      <c r="P402" s="62" t="s">
        <v>54</v>
      </c>
      <c r="Q402" s="62" t="s">
        <v>54</v>
      </c>
      <c r="R402" s="62" t="s">
        <v>54</v>
      </c>
      <c r="S402" s="478"/>
      <c r="T402" s="448"/>
      <c r="U402" s="60"/>
      <c r="V402" s="440">
        <f>$AB$15-((N402*24))</f>
        <v>744</v>
      </c>
      <c r="W402" s="441">
        <v>515</v>
      </c>
      <c r="X402" s="100">
        <v>25.056999999999999</v>
      </c>
      <c r="Y402" s="442">
        <f t="shared" ref="Y402" si="430">W402*X402</f>
        <v>12904.355</v>
      </c>
      <c r="Z402" s="440">
        <f>(Y402*(V402-L402*24))/V402</f>
        <v>12904.355</v>
      </c>
      <c r="AA402" s="443">
        <f t="shared" ref="AA402" si="431">(Z402/Y402)*100</f>
        <v>100</v>
      </c>
      <c r="AB402" s="59"/>
      <c r="AC402" s="59"/>
    </row>
    <row r="403" spans="1:44" s="51" customFormat="1" ht="30" customHeight="1">
      <c r="A403" s="1040">
        <v>125</v>
      </c>
      <c r="B403" s="973" t="s">
        <v>313</v>
      </c>
      <c r="C403" s="999" t="s">
        <v>314</v>
      </c>
      <c r="D403" s="967">
        <v>330.95299999999997</v>
      </c>
      <c r="E403" s="971" t="s">
        <v>53</v>
      </c>
      <c r="F403" s="71" t="s">
        <v>54</v>
      </c>
      <c r="G403" s="178"/>
      <c r="H403" s="178"/>
      <c r="I403" s="83"/>
      <c r="J403" s="83"/>
      <c r="K403" s="83"/>
      <c r="L403" s="84">
        <f>IF(RIGHT(S403)="T",(+H403-G403),0)</f>
        <v>0</v>
      </c>
      <c r="M403" s="84">
        <f>IF(RIGHT(S403)="U",(+H403-G403),0)</f>
        <v>0</v>
      </c>
      <c r="N403" s="84">
        <f>IF(RIGHT(S403)="C",(+H403-G403),0)</f>
        <v>0</v>
      </c>
      <c r="O403" s="84">
        <f>IF(RIGHT(S403)="D",(+H403-G403),0)</f>
        <v>0</v>
      </c>
      <c r="P403" s="94"/>
      <c r="Q403" s="94"/>
      <c r="R403" s="94"/>
      <c r="S403" s="179"/>
      <c r="T403" s="410"/>
      <c r="U403" s="94"/>
      <c r="V403" s="114"/>
      <c r="W403" s="115"/>
      <c r="X403" s="115"/>
      <c r="Y403" s="115"/>
      <c r="Z403" s="115"/>
      <c r="AA403" s="116"/>
      <c r="AB403" s="185"/>
      <c r="AC403" s="186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</row>
    <row r="404" spans="1:44" s="51" customFormat="1" ht="30" customHeight="1">
      <c r="A404" s="1041"/>
      <c r="B404" s="975"/>
      <c r="C404" s="1007"/>
      <c r="D404" s="969"/>
      <c r="E404" s="971"/>
      <c r="F404" s="88"/>
      <c r="G404" s="178"/>
      <c r="H404" s="178"/>
      <c r="I404" s="40"/>
      <c r="J404" s="40"/>
      <c r="K404" s="40"/>
      <c r="L404" s="78">
        <f>IF(RIGHT(S404)="T",(+H404-G404),0)</f>
        <v>0</v>
      </c>
      <c r="M404" s="78">
        <f>IF(RIGHT(S404)="U",(+H404-G404),0)</f>
        <v>0</v>
      </c>
      <c r="N404" s="78">
        <f>IF(RIGHT(S404)="C",(+H404-G404),0)</f>
        <v>0</v>
      </c>
      <c r="O404" s="78">
        <f>IF(RIGHT(S404)="D",(+H404-G404),0)</f>
        <v>0</v>
      </c>
      <c r="P404" s="42"/>
      <c r="Q404" s="42"/>
      <c r="R404" s="42"/>
      <c r="S404" s="179"/>
      <c r="T404" s="410"/>
      <c r="U404" s="450"/>
      <c r="V404" s="117"/>
      <c r="W404" s="117"/>
      <c r="X404" s="117"/>
      <c r="Y404" s="117"/>
      <c r="Z404" s="117"/>
      <c r="AA404" s="511"/>
      <c r="AB404" s="185"/>
      <c r="AC404" s="186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</row>
    <row r="405" spans="1:44" s="69" customFormat="1" ht="30" customHeight="1" thickBot="1">
      <c r="A405" s="512"/>
      <c r="B405" s="60"/>
      <c r="C405" s="437" t="s">
        <v>58</v>
      </c>
      <c r="D405" s="60"/>
      <c r="E405" s="140"/>
      <c r="F405" s="62" t="s">
        <v>54</v>
      </c>
      <c r="G405" s="438"/>
      <c r="H405" s="438"/>
      <c r="I405" s="62" t="s">
        <v>54</v>
      </c>
      <c r="J405" s="62" t="s">
        <v>54</v>
      </c>
      <c r="K405" s="170"/>
      <c r="L405" s="63">
        <f>SUM(L403:L404)</f>
        <v>0</v>
      </c>
      <c r="M405" s="63">
        <f t="shared" ref="M405:O405" si="432">SUM(M403:M404)</f>
        <v>0</v>
      </c>
      <c r="N405" s="63">
        <f t="shared" si="432"/>
        <v>0</v>
      </c>
      <c r="O405" s="63">
        <f t="shared" si="432"/>
        <v>0</v>
      </c>
      <c r="P405" s="62" t="s">
        <v>54</v>
      </c>
      <c r="Q405" s="62" t="s">
        <v>54</v>
      </c>
      <c r="R405" s="62" t="s">
        <v>54</v>
      </c>
      <c r="S405" s="478"/>
      <c r="T405" s="448"/>
      <c r="U405" s="60"/>
      <c r="V405" s="431">
        <f>$AB$15-((N405*24))</f>
        <v>744</v>
      </c>
      <c r="W405" s="471">
        <v>236</v>
      </c>
      <c r="X405" s="154">
        <v>330.95299999999997</v>
      </c>
      <c r="Y405" s="432">
        <f t="shared" ref="Y405" si="433">W405*X405</f>
        <v>78104.907999999996</v>
      </c>
      <c r="Z405" s="431">
        <f>(Y405*(V405-L405*24))/V405</f>
        <v>78104.907999999996</v>
      </c>
      <c r="AA405" s="433">
        <f t="shared" ref="AA405" si="434">(Z405/Y405)*100</f>
        <v>100</v>
      </c>
      <c r="AB405" s="59"/>
    </row>
    <row r="406" spans="1:44" s="59" customFormat="1" ht="30" customHeight="1">
      <c r="A406" s="1003">
        <v>126</v>
      </c>
      <c r="B406" s="981" t="s">
        <v>315</v>
      </c>
      <c r="C406" s="979" t="s">
        <v>316</v>
      </c>
      <c r="D406" s="967">
        <v>408.6</v>
      </c>
      <c r="E406" s="970" t="s">
        <v>53</v>
      </c>
      <c r="F406" s="71" t="s">
        <v>54</v>
      </c>
      <c r="G406" s="434"/>
      <c r="H406" s="434"/>
      <c r="I406" s="71" t="s">
        <v>54</v>
      </c>
      <c r="J406" s="71" t="s">
        <v>54</v>
      </c>
      <c r="K406" s="83"/>
      <c r="L406" s="72">
        <f>IF(RIGHT(S406)="T",(+H406-G406),0)</f>
        <v>0</v>
      </c>
      <c r="M406" s="72">
        <f>IF(RIGHT(S406)="U",(+H406-G406),0)</f>
        <v>0</v>
      </c>
      <c r="N406" s="72">
        <f>IF(RIGHT(S406)="C",(+H406-G406),0)</f>
        <v>0</v>
      </c>
      <c r="O406" s="72">
        <f>IF(RIGHT(S406)="D",(+H406-G406),0)</f>
        <v>0</v>
      </c>
      <c r="P406" s="71" t="s">
        <v>54</v>
      </c>
      <c r="Q406" s="71" t="s">
        <v>54</v>
      </c>
      <c r="R406" s="71" t="s">
        <v>54</v>
      </c>
      <c r="S406" s="428"/>
      <c r="T406" s="429"/>
      <c r="U406" s="73"/>
      <c r="V406" s="85"/>
      <c r="W406" s="86"/>
      <c r="X406" s="86"/>
      <c r="Y406" s="86"/>
      <c r="Z406" s="86"/>
      <c r="AA406" s="87"/>
    </row>
    <row r="407" spans="1:44" s="59" customFormat="1" ht="30" customHeight="1">
      <c r="A407" s="1004"/>
      <c r="B407" s="986"/>
      <c r="C407" s="985"/>
      <c r="D407" s="968"/>
      <c r="E407" s="971"/>
      <c r="F407" s="88"/>
      <c r="G407" s="434"/>
      <c r="H407" s="434"/>
      <c r="I407" s="88"/>
      <c r="J407" s="88"/>
      <c r="K407" s="40"/>
      <c r="L407" s="78">
        <f t="shared" ref="L407:L408" si="435">IF(RIGHT(S407)="T",(+H407-G407),0)</f>
        <v>0</v>
      </c>
      <c r="M407" s="78">
        <f t="shared" ref="M407:M408" si="436">IF(RIGHT(S407)="U",(+H407-G407),0)</f>
        <v>0</v>
      </c>
      <c r="N407" s="78">
        <f t="shared" ref="N407:N408" si="437">IF(RIGHT(S407)="C",(+H407-G407),0)</f>
        <v>0</v>
      </c>
      <c r="O407" s="78">
        <f t="shared" ref="O407:O408" si="438">IF(RIGHT(S407)="D",(+H407-G407),0)</f>
        <v>0</v>
      </c>
      <c r="P407" s="88"/>
      <c r="Q407" s="88"/>
      <c r="R407" s="88"/>
      <c r="S407" s="428"/>
      <c r="T407" s="429"/>
      <c r="U407" s="89"/>
      <c r="V407" s="80"/>
      <c r="W407" s="81"/>
      <c r="X407" s="81"/>
      <c r="Y407" s="81"/>
      <c r="Z407" s="81"/>
      <c r="AA407" s="82"/>
    </row>
    <row r="408" spans="1:44" s="59" customFormat="1" ht="30" customHeight="1">
      <c r="A408" s="1005"/>
      <c r="B408" s="982"/>
      <c r="C408" s="980"/>
      <c r="D408" s="969"/>
      <c r="E408" s="972"/>
      <c r="F408" s="88"/>
      <c r="G408" s="434"/>
      <c r="H408" s="434"/>
      <c r="I408" s="88"/>
      <c r="J408" s="88"/>
      <c r="K408" s="40"/>
      <c r="L408" s="78">
        <f t="shared" si="435"/>
        <v>0</v>
      </c>
      <c r="M408" s="78">
        <f t="shared" si="436"/>
        <v>0</v>
      </c>
      <c r="N408" s="78">
        <f t="shared" si="437"/>
        <v>0</v>
      </c>
      <c r="O408" s="78">
        <f t="shared" si="438"/>
        <v>0</v>
      </c>
      <c r="P408" s="88"/>
      <c r="Q408" s="88"/>
      <c r="R408" s="88"/>
      <c r="S408" s="428"/>
      <c r="T408" s="429"/>
      <c r="U408" s="89"/>
      <c r="V408" s="80"/>
      <c r="W408" s="81"/>
      <c r="X408" s="81"/>
      <c r="Y408" s="81"/>
      <c r="Z408" s="81"/>
      <c r="AA408" s="82"/>
    </row>
    <row r="409" spans="1:44" s="69" customFormat="1" ht="30" customHeight="1" thickBot="1">
      <c r="A409" s="510"/>
      <c r="B409" s="60"/>
      <c r="C409" s="437" t="s">
        <v>58</v>
      </c>
      <c r="D409" s="60"/>
      <c r="E409" s="140"/>
      <c r="F409" s="62" t="s">
        <v>54</v>
      </c>
      <c r="G409" s="438"/>
      <c r="H409" s="438"/>
      <c r="I409" s="62" t="s">
        <v>54</v>
      </c>
      <c r="J409" s="62" t="s">
        <v>54</v>
      </c>
      <c r="K409" s="170"/>
      <c r="L409" s="63">
        <f>SUM(L406:L408)</f>
        <v>0</v>
      </c>
      <c r="M409" s="63">
        <f t="shared" ref="M409:O409" si="439">SUM(M406:M408)</f>
        <v>0</v>
      </c>
      <c r="N409" s="63">
        <f t="shared" si="439"/>
        <v>0</v>
      </c>
      <c r="O409" s="63">
        <f t="shared" si="439"/>
        <v>0</v>
      </c>
      <c r="P409" s="62" t="s">
        <v>54</v>
      </c>
      <c r="Q409" s="62" t="s">
        <v>54</v>
      </c>
      <c r="R409" s="62" t="s">
        <v>54</v>
      </c>
      <c r="S409" s="478"/>
      <c r="T409" s="448"/>
      <c r="U409" s="60"/>
      <c r="V409" s="440">
        <f t="shared" ref="V409" si="440">$AB$15-((N409*24))</f>
        <v>744</v>
      </c>
      <c r="W409" s="441">
        <v>337</v>
      </c>
      <c r="X409" s="100">
        <v>408.6</v>
      </c>
      <c r="Y409" s="442">
        <f t="shared" ref="Y409" si="441">W409*X409</f>
        <v>137698.20000000001</v>
      </c>
      <c r="Z409" s="440">
        <f t="shared" ref="Z409" si="442">(Y409*(V409-L409*24))/V409</f>
        <v>137698.20000000001</v>
      </c>
      <c r="AA409" s="443">
        <f t="shared" ref="AA409" si="443">(Z409/Y409)*100</f>
        <v>100</v>
      </c>
      <c r="AB409" s="59"/>
    </row>
    <row r="410" spans="1:44" s="51" customFormat="1" ht="39" thickBot="1">
      <c r="A410" s="1003">
        <v>127</v>
      </c>
      <c r="B410" s="973" t="s">
        <v>317</v>
      </c>
      <c r="C410" s="999" t="s">
        <v>318</v>
      </c>
      <c r="D410" s="967">
        <v>42.026000000000003</v>
      </c>
      <c r="E410" s="970" t="s">
        <v>53</v>
      </c>
      <c r="F410" s="71" t="s">
        <v>54</v>
      </c>
      <c r="G410" s="434">
        <v>42214.915972222225</v>
      </c>
      <c r="H410" s="434">
        <v>42214.930555555555</v>
      </c>
      <c r="I410" s="71" t="s">
        <v>54</v>
      </c>
      <c r="J410" s="71" t="s">
        <v>54</v>
      </c>
      <c r="K410" s="83"/>
      <c r="L410" s="72">
        <f t="shared" ref="L410:L412" si="444">IF(RIGHT(S410)="T",(+H410-G410),0)</f>
        <v>0</v>
      </c>
      <c r="M410" s="72">
        <f t="shared" ref="M410:M412" si="445">IF(RIGHT(S410)="U",(+H410-G410),0)</f>
        <v>1.4583333329937886E-2</v>
      </c>
      <c r="N410" s="72">
        <f t="shared" ref="N410:N412" si="446">IF(RIGHT(S410)="C",(+H410-G410),0)</f>
        <v>0</v>
      </c>
      <c r="O410" s="72">
        <f t="shared" ref="O410:O412" si="447">IF(RIGHT(S410)="D",(+H410-G410),0)</f>
        <v>0</v>
      </c>
      <c r="P410" s="71" t="s">
        <v>54</v>
      </c>
      <c r="Q410" s="71" t="s">
        <v>54</v>
      </c>
      <c r="R410" s="71" t="s">
        <v>54</v>
      </c>
      <c r="S410" s="428" t="s">
        <v>78</v>
      </c>
      <c r="T410" s="827" t="s">
        <v>942</v>
      </c>
      <c r="U410" s="73"/>
      <c r="V410" s="85"/>
      <c r="W410" s="86"/>
      <c r="X410" s="86"/>
      <c r="Y410" s="86"/>
      <c r="Z410" s="86"/>
      <c r="AA410" s="87"/>
      <c r="AB410" s="185"/>
      <c r="AC410" s="186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</row>
    <row r="411" spans="1:44" s="51" customFormat="1" ht="39" thickBot="1">
      <c r="A411" s="1004"/>
      <c r="B411" s="974"/>
      <c r="C411" s="1000"/>
      <c r="D411" s="968"/>
      <c r="E411" s="971"/>
      <c r="F411" s="71" t="s">
        <v>54</v>
      </c>
      <c r="G411" s="434">
        <v>42214.959027777775</v>
      </c>
      <c r="H411" s="434">
        <v>42214.972222222219</v>
      </c>
      <c r="I411" s="71" t="s">
        <v>54</v>
      </c>
      <c r="J411" s="71" t="s">
        <v>54</v>
      </c>
      <c r="K411" s="83"/>
      <c r="L411" s="72">
        <f t="shared" si="444"/>
        <v>0</v>
      </c>
      <c r="M411" s="72">
        <f t="shared" si="445"/>
        <v>1.3194444443797693E-2</v>
      </c>
      <c r="N411" s="72">
        <f t="shared" si="446"/>
        <v>0</v>
      </c>
      <c r="O411" s="72">
        <f t="shared" si="447"/>
        <v>0</v>
      </c>
      <c r="P411" s="71" t="s">
        <v>54</v>
      </c>
      <c r="Q411" s="71" t="s">
        <v>54</v>
      </c>
      <c r="R411" s="71" t="s">
        <v>54</v>
      </c>
      <c r="S411" s="428" t="s">
        <v>78</v>
      </c>
      <c r="T411" s="827" t="s">
        <v>942</v>
      </c>
      <c r="U411" s="73"/>
      <c r="V411" s="85"/>
      <c r="W411" s="86"/>
      <c r="X411" s="86"/>
      <c r="Y411" s="86"/>
      <c r="Z411" s="86"/>
      <c r="AA411" s="87"/>
      <c r="AB411" s="185"/>
      <c r="AC411" s="186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</row>
    <row r="412" spans="1:44" s="51" customFormat="1" ht="39" thickBot="1">
      <c r="A412" s="1025"/>
      <c r="B412" s="1024"/>
      <c r="C412" s="1023"/>
      <c r="D412" s="1022"/>
      <c r="E412" s="1021"/>
      <c r="F412" s="71" t="s">
        <v>54</v>
      </c>
      <c r="G412" s="434">
        <v>42214.974305555559</v>
      </c>
      <c r="H412" s="434">
        <v>42214.99722222222</v>
      </c>
      <c r="I412" s="71" t="s">
        <v>54</v>
      </c>
      <c r="J412" s="71" t="s">
        <v>54</v>
      </c>
      <c r="K412" s="83"/>
      <c r="L412" s="72">
        <f t="shared" si="444"/>
        <v>0</v>
      </c>
      <c r="M412" s="72">
        <f t="shared" si="445"/>
        <v>2.2916666661330964E-2</v>
      </c>
      <c r="N412" s="72">
        <f t="shared" si="446"/>
        <v>0</v>
      </c>
      <c r="O412" s="72">
        <f t="shared" si="447"/>
        <v>0</v>
      </c>
      <c r="P412" s="71" t="s">
        <v>54</v>
      </c>
      <c r="Q412" s="71" t="s">
        <v>54</v>
      </c>
      <c r="R412" s="71" t="s">
        <v>54</v>
      </c>
      <c r="S412" s="428" t="s">
        <v>78</v>
      </c>
      <c r="T412" s="827" t="s">
        <v>942</v>
      </c>
      <c r="U412" s="73"/>
      <c r="V412" s="85"/>
      <c r="W412" s="86"/>
      <c r="X412" s="86"/>
      <c r="Y412" s="86"/>
      <c r="Z412" s="86"/>
      <c r="AA412" s="87"/>
      <c r="AB412" s="185"/>
      <c r="AC412" s="186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</row>
    <row r="413" spans="1:44" s="51" customFormat="1" ht="30" customHeight="1" thickBot="1">
      <c r="A413" s="101"/>
      <c r="B413" s="102"/>
      <c r="C413" s="437" t="s">
        <v>58</v>
      </c>
      <c r="D413" s="60"/>
      <c r="E413" s="140"/>
      <c r="F413" s="62" t="s">
        <v>54</v>
      </c>
      <c r="G413" s="438"/>
      <c r="H413" s="438"/>
      <c r="I413" s="62" t="s">
        <v>54</v>
      </c>
      <c r="J413" s="62" t="s">
        <v>54</v>
      </c>
      <c r="K413" s="170"/>
      <c r="L413" s="63">
        <f>SUM(L410:L412)</f>
        <v>0</v>
      </c>
      <c r="M413" s="63">
        <f t="shared" ref="M413:O413" si="448">SUM(M410:M412)</f>
        <v>5.0694444435066544E-2</v>
      </c>
      <c r="N413" s="63">
        <f t="shared" si="448"/>
        <v>0</v>
      </c>
      <c r="O413" s="63">
        <f t="shared" si="448"/>
        <v>0</v>
      </c>
      <c r="P413" s="62" t="s">
        <v>54</v>
      </c>
      <c r="Q413" s="62" t="s">
        <v>54</v>
      </c>
      <c r="R413" s="62" t="s">
        <v>54</v>
      </c>
      <c r="S413" s="478"/>
      <c r="T413" s="448"/>
      <c r="U413" s="60"/>
      <c r="V413" s="64">
        <f t="shared" ref="V413" si="449">$AB$15-((N413*24))</f>
        <v>744</v>
      </c>
      <c r="W413" s="65">
        <v>515</v>
      </c>
      <c r="X413" s="66">
        <v>42.026000000000003</v>
      </c>
      <c r="Y413" s="67">
        <f t="shared" ref="Y413" si="450">W413*X413</f>
        <v>21643.390000000003</v>
      </c>
      <c r="Z413" s="64">
        <f t="shared" ref="Z413" si="451">(Y413*(V413-L413*24))/V413</f>
        <v>21643.390000000003</v>
      </c>
      <c r="AA413" s="68">
        <f t="shared" ref="AA413" si="452">(Z413/Y413)*100</f>
        <v>100</v>
      </c>
      <c r="AB413" s="185"/>
      <c r="AC413" s="186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</row>
    <row r="414" spans="1:44" s="51" customFormat="1" ht="30" customHeight="1" thickBot="1">
      <c r="A414" s="101">
        <v>128</v>
      </c>
      <c r="B414" s="102" t="s">
        <v>319</v>
      </c>
      <c r="C414" s="103" t="s">
        <v>320</v>
      </c>
      <c r="D414" s="66">
        <v>43.951999999999998</v>
      </c>
      <c r="E414" s="104" t="s">
        <v>53</v>
      </c>
      <c r="F414" s="71" t="s">
        <v>54</v>
      </c>
      <c r="G414" s="434">
        <v>42214.458333333336</v>
      </c>
      <c r="H414" s="434">
        <v>42215.043055555558</v>
      </c>
      <c r="I414" s="71" t="s">
        <v>54</v>
      </c>
      <c r="J414" s="71" t="s">
        <v>54</v>
      </c>
      <c r="K414" s="83"/>
      <c r="L414" s="72">
        <f t="shared" ref="L414" si="453">IF(RIGHT(S414)="T",(+H414-G414),0)</f>
        <v>0</v>
      </c>
      <c r="M414" s="72">
        <f t="shared" ref="M414" si="454">IF(RIGHT(S414)="U",(+H414-G414),0)</f>
        <v>0</v>
      </c>
      <c r="N414" s="72">
        <f t="shared" ref="N414" si="455">IF(RIGHT(S414)="C",(+H414-G414),0)</f>
        <v>0</v>
      </c>
      <c r="O414" s="72">
        <f t="shared" ref="O414" si="456">IF(RIGHT(S414)="D",(+H414-G414),0)</f>
        <v>0.58472222222189885</v>
      </c>
      <c r="P414" s="71" t="s">
        <v>54</v>
      </c>
      <c r="Q414" s="71" t="s">
        <v>54</v>
      </c>
      <c r="R414" s="71" t="s">
        <v>54</v>
      </c>
      <c r="S414" s="428" t="s">
        <v>73</v>
      </c>
      <c r="T414" s="774" t="s">
        <v>943</v>
      </c>
      <c r="U414" s="73"/>
      <c r="V414" s="85"/>
      <c r="W414" s="86"/>
      <c r="X414" s="86"/>
      <c r="Y414" s="86"/>
      <c r="Z414" s="86"/>
      <c r="AA414" s="87"/>
      <c r="AB414" s="185"/>
      <c r="AC414" s="186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</row>
    <row r="415" spans="1:44" s="51" customFormat="1" ht="30" customHeight="1" thickBot="1">
      <c r="A415" s="871"/>
      <c r="B415" s="870"/>
      <c r="C415" s="437" t="s">
        <v>58</v>
      </c>
      <c r="D415" s="60"/>
      <c r="E415" s="140"/>
      <c r="F415" s="62" t="s">
        <v>54</v>
      </c>
      <c r="G415" s="438"/>
      <c r="H415" s="438"/>
      <c r="I415" s="62" t="s">
        <v>54</v>
      </c>
      <c r="J415" s="62" t="s">
        <v>54</v>
      </c>
      <c r="K415" s="170"/>
      <c r="L415" s="63">
        <f>SUM(L414:L414)</f>
        <v>0</v>
      </c>
      <c r="M415" s="63">
        <f>SUM(M414:M414)</f>
        <v>0</v>
      </c>
      <c r="N415" s="63">
        <f>SUM(N414:N414)</f>
        <v>0</v>
      </c>
      <c r="O415" s="63">
        <f>SUM(O414:O414)</f>
        <v>0.58472222222189885</v>
      </c>
      <c r="P415" s="62" t="s">
        <v>54</v>
      </c>
      <c r="Q415" s="62" t="s">
        <v>54</v>
      </c>
      <c r="R415" s="62" t="s">
        <v>54</v>
      </c>
      <c r="S415" s="478"/>
      <c r="T415" s="448"/>
      <c r="U415" s="60"/>
      <c r="V415" s="64">
        <f t="shared" ref="V415" si="457">$AB$15-((N415*24))</f>
        <v>744</v>
      </c>
      <c r="W415" s="65">
        <v>515</v>
      </c>
      <c r="X415" s="66">
        <v>43.951999999999998</v>
      </c>
      <c r="Y415" s="67">
        <f t="shared" ref="Y415" si="458">W415*X415</f>
        <v>22635.279999999999</v>
      </c>
      <c r="Z415" s="64">
        <f t="shared" ref="Z415" si="459">(Y415*(V415-L415*24))/V415</f>
        <v>22635.279999999999</v>
      </c>
      <c r="AA415" s="68">
        <f t="shared" ref="AA415" si="460">(Z415/Y415)*100</f>
        <v>100</v>
      </c>
      <c r="AB415" s="185"/>
      <c r="AC415" s="186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</row>
    <row r="416" spans="1:44" s="51" customFormat="1" ht="30" customHeight="1">
      <c r="A416" s="580">
        <v>129</v>
      </c>
      <c r="B416" s="578" t="s">
        <v>321</v>
      </c>
      <c r="C416" s="576" t="s">
        <v>322</v>
      </c>
      <c r="D416" s="574">
        <v>3.3410000000000002</v>
      </c>
      <c r="E416" s="589" t="s">
        <v>53</v>
      </c>
      <c r="F416" s="143" t="s">
        <v>54</v>
      </c>
      <c r="G416" s="178"/>
      <c r="H416" s="178"/>
      <c r="I416" s="143"/>
      <c r="J416" s="574"/>
      <c r="K416" s="224"/>
      <c r="L416" s="513">
        <f>IF(RIGHT(S416)="T",(+H416-G416),0)</f>
        <v>0</v>
      </c>
      <c r="M416" s="513">
        <f>IF(RIGHT(S416)="U",(+H416-G416),0)</f>
        <v>0</v>
      </c>
      <c r="N416" s="513">
        <f>IF(RIGHT(S416)="C",(+H416-G416),0)</f>
        <v>0</v>
      </c>
      <c r="O416" s="513">
        <f>IF(RIGHT(S416)="D",(+H416-G416),0)</f>
        <v>0</v>
      </c>
      <c r="P416" s="44"/>
      <c r="Q416" s="44"/>
      <c r="R416" s="44"/>
      <c r="S416" s="179"/>
      <c r="T416" s="410"/>
      <c r="U416" s="44"/>
      <c r="V416" s="109"/>
      <c r="W416" s="110"/>
      <c r="X416" s="574"/>
      <c r="Y416" s="111"/>
      <c r="Z416" s="109"/>
      <c r="AA416" s="112"/>
      <c r="AB416" s="185"/>
      <c r="AC416" s="186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</row>
    <row r="417" spans="1:44" s="69" customFormat="1" ht="30" customHeight="1" thickBot="1">
      <c r="A417" s="510"/>
      <c r="B417" s="60"/>
      <c r="C417" s="437" t="s">
        <v>58</v>
      </c>
      <c r="D417" s="60"/>
      <c r="E417" s="140"/>
      <c r="F417" s="62" t="s">
        <v>54</v>
      </c>
      <c r="G417" s="438"/>
      <c r="H417" s="438"/>
      <c r="I417" s="62" t="s">
        <v>54</v>
      </c>
      <c r="J417" s="62" t="s">
        <v>54</v>
      </c>
      <c r="K417" s="170"/>
      <c r="L417" s="63">
        <f>SUM(L416:L416)</f>
        <v>0</v>
      </c>
      <c r="M417" s="63">
        <f>SUM(M416:M416)</f>
        <v>0</v>
      </c>
      <c r="N417" s="63">
        <f>SUM(N416:N416)</f>
        <v>0</v>
      </c>
      <c r="O417" s="63">
        <f>SUM(O416:O416)</f>
        <v>0</v>
      </c>
      <c r="P417" s="62" t="s">
        <v>54</v>
      </c>
      <c r="Q417" s="62" t="s">
        <v>54</v>
      </c>
      <c r="R417" s="62" t="s">
        <v>54</v>
      </c>
      <c r="S417" s="478"/>
      <c r="T417" s="448"/>
      <c r="U417" s="60"/>
      <c r="V417" s="440">
        <f t="shared" ref="V417" si="461">$AB$15-((N417*24))</f>
        <v>744</v>
      </c>
      <c r="W417" s="441">
        <v>515</v>
      </c>
      <c r="X417" s="100">
        <v>3.3410000000000002</v>
      </c>
      <c r="Y417" s="442">
        <f t="shared" ref="Y417" si="462">W417*X417</f>
        <v>1720.615</v>
      </c>
      <c r="Z417" s="440">
        <f t="shared" ref="Z417" si="463">(Y417*(V417-L417*24))/V417</f>
        <v>1720.615</v>
      </c>
      <c r="AA417" s="449">
        <f t="shared" ref="AA417" si="464">(Z417/Y417)*100</f>
        <v>100</v>
      </c>
      <c r="AB417" s="59"/>
    </row>
    <row r="418" spans="1:44" s="51" customFormat="1" ht="30" customHeight="1">
      <c r="A418" s="580">
        <v>130</v>
      </c>
      <c r="B418" s="578" t="s">
        <v>323</v>
      </c>
      <c r="C418" s="576" t="s">
        <v>324</v>
      </c>
      <c r="D418" s="574">
        <v>3.3170000000000002</v>
      </c>
      <c r="E418" s="585" t="s">
        <v>53</v>
      </c>
      <c r="F418" s="143" t="s">
        <v>54</v>
      </c>
      <c r="G418" s="434"/>
      <c r="H418" s="434"/>
      <c r="I418" s="143"/>
      <c r="J418" s="574"/>
      <c r="K418" s="224"/>
      <c r="L418" s="78">
        <f>IF(RIGHT(S418)="T",(+H418-G418),0)</f>
        <v>0</v>
      </c>
      <c r="M418" s="78">
        <f>IF(RIGHT(S418)="U",(+H418-G418),0)</f>
        <v>0</v>
      </c>
      <c r="N418" s="78">
        <f>IF(RIGHT(S418)="C",(+H418-G418),0)</f>
        <v>0</v>
      </c>
      <c r="O418" s="78">
        <f>IF(RIGHT(S418)="D",(+H418-G418),0)</f>
        <v>0</v>
      </c>
      <c r="P418" s="44"/>
      <c r="Q418" s="44"/>
      <c r="R418" s="44"/>
      <c r="S418" s="428"/>
      <c r="T418" s="429"/>
      <c r="U418" s="44"/>
      <c r="V418" s="109"/>
      <c r="W418" s="110"/>
      <c r="X418" s="574"/>
      <c r="Y418" s="111"/>
      <c r="Z418" s="109"/>
      <c r="AA418" s="112"/>
      <c r="AB418" s="185"/>
      <c r="AC418" s="186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</row>
    <row r="419" spans="1:44" s="69" customFormat="1" ht="30" customHeight="1" thickBot="1">
      <c r="A419" s="512"/>
      <c r="B419" s="175"/>
      <c r="C419" s="482" t="s">
        <v>58</v>
      </c>
      <c r="D419" s="175"/>
      <c r="E419" s="140"/>
      <c r="F419" s="176" t="s">
        <v>54</v>
      </c>
      <c r="G419" s="483"/>
      <c r="H419" s="483"/>
      <c r="I419" s="176" t="s">
        <v>54</v>
      </c>
      <c r="J419" s="176" t="s">
        <v>54</v>
      </c>
      <c r="K419" s="187"/>
      <c r="L419" s="177">
        <f>SUM(L418:L418)</f>
        <v>0</v>
      </c>
      <c r="M419" s="177">
        <f>SUM(M418:M418)</f>
        <v>0</v>
      </c>
      <c r="N419" s="177">
        <f>SUM(N418:N418)</f>
        <v>0</v>
      </c>
      <c r="O419" s="177">
        <f>SUM(O418:O418)</f>
        <v>0</v>
      </c>
      <c r="P419" s="176" t="s">
        <v>54</v>
      </c>
      <c r="Q419" s="176" t="s">
        <v>54</v>
      </c>
      <c r="R419" s="176" t="s">
        <v>54</v>
      </c>
      <c r="S419" s="484"/>
      <c r="T419" s="485"/>
      <c r="U419" s="175"/>
      <c r="V419" s="431">
        <f t="shared" ref="V419" si="465">$AB$15-((N419*24))</f>
        <v>744</v>
      </c>
      <c r="W419" s="471">
        <v>515</v>
      </c>
      <c r="X419" s="154">
        <v>3.3170000000000002</v>
      </c>
      <c r="Y419" s="432">
        <f t="shared" ref="Y419" si="466">W419*X419</f>
        <v>1708.2550000000001</v>
      </c>
      <c r="Z419" s="431">
        <f t="shared" ref="Z419" si="467">(Y419*(V419-L419*24))/V419</f>
        <v>1708.2549999999999</v>
      </c>
      <c r="AA419" s="433">
        <f t="shared" ref="AA419" si="468">(Z419/Y419)*100</f>
        <v>99.999999999999986</v>
      </c>
      <c r="AB419" s="59"/>
    </row>
    <row r="420" spans="1:44" s="51" customFormat="1" ht="30" customHeight="1">
      <c r="A420" s="1003">
        <v>131</v>
      </c>
      <c r="B420" s="973" t="s">
        <v>325</v>
      </c>
      <c r="C420" s="1010" t="s">
        <v>326</v>
      </c>
      <c r="D420" s="1008">
        <v>233.70699999999999</v>
      </c>
      <c r="E420" s="970" t="s">
        <v>53</v>
      </c>
      <c r="F420" s="143" t="s">
        <v>54</v>
      </c>
      <c r="G420" s="434">
        <v>42213.071527777778</v>
      </c>
      <c r="H420" s="434">
        <v>42213.074305555558</v>
      </c>
      <c r="I420" s="143"/>
      <c r="J420" s="772"/>
      <c r="K420" s="224"/>
      <c r="L420" s="84">
        <f>IF(RIGHT(S420)="T",(+H420-G420),0)</f>
        <v>0</v>
      </c>
      <c r="M420" s="84">
        <f>IF(RIGHT(S420)="U",(+H420-G420),0)</f>
        <v>0</v>
      </c>
      <c r="N420" s="84">
        <f>IF(RIGHT(S420)="C",(+H420-G420),0)</f>
        <v>2.7777777795563452E-3</v>
      </c>
      <c r="O420" s="84">
        <f>IF(RIGHT(S420)="D",(+H420-G420),0)</f>
        <v>0</v>
      </c>
      <c r="P420" s="44"/>
      <c r="Q420" s="44"/>
      <c r="R420" s="44"/>
      <c r="S420" s="428" t="s">
        <v>83</v>
      </c>
      <c r="T420" s="774" t="s">
        <v>989</v>
      </c>
      <c r="U420" s="961"/>
      <c r="V420" s="114"/>
      <c r="W420" s="213"/>
      <c r="X420" s="213"/>
      <c r="Y420" s="213"/>
      <c r="Z420" s="213"/>
      <c r="AA420" s="214"/>
      <c r="AB420" s="185"/>
      <c r="AC420" s="186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</row>
    <row r="421" spans="1:44" s="51" customFormat="1" ht="30" customHeight="1">
      <c r="A421" s="1004"/>
      <c r="B421" s="974"/>
      <c r="C421" s="1011"/>
      <c r="D421" s="1009"/>
      <c r="E421" s="972"/>
      <c r="F421" s="40"/>
      <c r="G421" s="434">
        <v>42213.074305555558</v>
      </c>
      <c r="H421" s="434">
        <v>42214.421527777777</v>
      </c>
      <c r="I421" s="40"/>
      <c r="J421" s="773"/>
      <c r="K421" s="244"/>
      <c r="L421" s="78">
        <f t="shared" ref="L421" si="469">IF(RIGHT(S421)="T",(+H421-G421),0)</f>
        <v>0</v>
      </c>
      <c r="M421" s="78">
        <f t="shared" ref="M421" si="470">IF(RIGHT(S421)="U",(+H421-G421),0)</f>
        <v>0</v>
      </c>
      <c r="N421" s="78">
        <f t="shared" ref="N421" si="471">IF(RIGHT(S421)="C",(+H421-G421),0)</f>
        <v>0</v>
      </c>
      <c r="O421" s="78">
        <f t="shared" ref="O421" si="472">IF(RIGHT(S421)="D",(+H421-G421),0)</f>
        <v>1.3472222222189885</v>
      </c>
      <c r="P421" s="42"/>
      <c r="Q421" s="42"/>
      <c r="R421" s="42"/>
      <c r="S421" s="428" t="s">
        <v>57</v>
      </c>
      <c r="T421" s="774" t="s">
        <v>902</v>
      </c>
      <c r="U421" s="961" t="s">
        <v>990</v>
      </c>
      <c r="V421" s="131"/>
      <c r="W421" s="361"/>
      <c r="X421" s="361"/>
      <c r="Y421" s="361"/>
      <c r="Z421" s="361"/>
      <c r="AA421" s="362"/>
      <c r="AB421" s="185"/>
      <c r="AC421" s="186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</row>
    <row r="422" spans="1:44" s="69" customFormat="1" ht="30" customHeight="1" thickBot="1">
      <c r="A422" s="512"/>
      <c r="B422" s="175"/>
      <c r="C422" s="482" t="s">
        <v>58</v>
      </c>
      <c r="D422" s="175"/>
      <c r="E422" s="140"/>
      <c r="F422" s="176" t="s">
        <v>54</v>
      </c>
      <c r="G422" s="483"/>
      <c r="H422" s="483"/>
      <c r="I422" s="176" t="s">
        <v>54</v>
      </c>
      <c r="J422" s="176" t="s">
        <v>54</v>
      </c>
      <c r="K422" s="187"/>
      <c r="L422" s="177">
        <f>SUM(L420:L421)</f>
        <v>0</v>
      </c>
      <c r="M422" s="177">
        <f t="shared" ref="M422:O422" si="473">SUM(M420:M421)</f>
        <v>0</v>
      </c>
      <c r="N422" s="177">
        <f t="shared" si="473"/>
        <v>2.7777777795563452E-3</v>
      </c>
      <c r="O422" s="177">
        <f t="shared" si="473"/>
        <v>1.3472222222189885</v>
      </c>
      <c r="P422" s="176" t="s">
        <v>54</v>
      </c>
      <c r="Q422" s="176" t="s">
        <v>54</v>
      </c>
      <c r="R422" s="176" t="s">
        <v>54</v>
      </c>
      <c r="S422" s="484"/>
      <c r="T422" s="485"/>
      <c r="U422" s="175"/>
      <c r="V422" s="431">
        <f t="shared" ref="V422" si="474">$AB$15-((N422*24))</f>
        <v>743.93333333329065</v>
      </c>
      <c r="W422" s="471">
        <v>236</v>
      </c>
      <c r="X422" s="154">
        <v>233.70699999999999</v>
      </c>
      <c r="Y422" s="432">
        <f t="shared" ref="Y422" si="475">W422*X422</f>
        <v>55154.851999999999</v>
      </c>
      <c r="Z422" s="431">
        <f t="shared" ref="Z422" si="476">(Y422*(V422-L422*24))/V422</f>
        <v>55154.851999999999</v>
      </c>
      <c r="AA422" s="433">
        <f t="shared" ref="AA422" si="477">(Z422/Y422)*100</f>
        <v>100</v>
      </c>
      <c r="AB422" s="59"/>
    </row>
    <row r="423" spans="1:44" s="51" customFormat="1" ht="30" customHeight="1">
      <c r="A423" s="580">
        <v>132</v>
      </c>
      <c r="B423" s="578" t="s">
        <v>327</v>
      </c>
      <c r="C423" s="576" t="s">
        <v>328</v>
      </c>
      <c r="D423" s="574">
        <v>142.80000000000001</v>
      </c>
      <c r="E423" s="589" t="s">
        <v>53</v>
      </c>
      <c r="F423" s="143" t="s">
        <v>54</v>
      </c>
      <c r="G423" s="434"/>
      <c r="H423" s="434"/>
      <c r="I423" s="143"/>
      <c r="J423" s="574"/>
      <c r="K423" s="224"/>
      <c r="L423" s="84">
        <f>IF(RIGHT(S423)="T",(+H423-G423),0)</f>
        <v>0</v>
      </c>
      <c r="M423" s="84">
        <f>IF(RIGHT(S423)="U",(+H423-G423),0)</f>
        <v>0</v>
      </c>
      <c r="N423" s="84">
        <f>IF(RIGHT(S423)="C",(+H423-G423),0)</f>
        <v>0</v>
      </c>
      <c r="O423" s="84">
        <f>IF(RIGHT(S423)="D",(+H423-G423),0)</f>
        <v>0</v>
      </c>
      <c r="P423" s="44"/>
      <c r="Q423" s="44"/>
      <c r="R423" s="44"/>
      <c r="S423" s="428"/>
      <c r="T423" s="429"/>
      <c r="U423" s="44"/>
      <c r="V423" s="114"/>
      <c r="W423" s="213"/>
      <c r="X423" s="213"/>
      <c r="Y423" s="213"/>
      <c r="Z423" s="213"/>
      <c r="AA423" s="214"/>
      <c r="AB423" s="185"/>
      <c r="AC423" s="186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</row>
    <row r="424" spans="1:44" s="69" customFormat="1" ht="30" customHeight="1" thickBot="1">
      <c r="A424" s="512"/>
      <c r="B424" s="175"/>
      <c r="C424" s="482" t="s">
        <v>58</v>
      </c>
      <c r="D424" s="175"/>
      <c r="E424" s="140"/>
      <c r="F424" s="176" t="s">
        <v>54</v>
      </c>
      <c r="G424" s="483"/>
      <c r="H424" s="483"/>
      <c r="I424" s="176" t="s">
        <v>54</v>
      </c>
      <c r="J424" s="176" t="s">
        <v>54</v>
      </c>
      <c r="K424" s="187"/>
      <c r="L424" s="177">
        <f>SUM(L423:L423)</f>
        <v>0</v>
      </c>
      <c r="M424" s="177">
        <f t="shared" ref="M424:O424" si="478">SUM(M423:M423)</f>
        <v>0</v>
      </c>
      <c r="N424" s="177">
        <f t="shared" si="478"/>
        <v>0</v>
      </c>
      <c r="O424" s="177">
        <f t="shared" si="478"/>
        <v>0</v>
      </c>
      <c r="P424" s="176" t="s">
        <v>54</v>
      </c>
      <c r="Q424" s="176" t="s">
        <v>54</v>
      </c>
      <c r="R424" s="176" t="s">
        <v>54</v>
      </c>
      <c r="S424" s="484"/>
      <c r="T424" s="485"/>
      <c r="U424" s="175"/>
      <c r="V424" s="431">
        <f t="shared" ref="V424" si="479">$AB$15-((N424*24))</f>
        <v>744</v>
      </c>
      <c r="W424" s="471">
        <v>272</v>
      </c>
      <c r="X424" s="154">
        <v>142.80000000000001</v>
      </c>
      <c r="Y424" s="432">
        <f t="shared" ref="Y424" si="480">W424*X424</f>
        <v>38841.600000000006</v>
      </c>
      <c r="Z424" s="431">
        <f t="shared" ref="Z424" si="481">(Y424*(V424-L424*24))/V424</f>
        <v>38841.600000000006</v>
      </c>
      <c r="AA424" s="433">
        <f t="shared" ref="AA424" si="482">(Z424/Y424)*100</f>
        <v>100</v>
      </c>
      <c r="AB424" s="59"/>
    </row>
    <row r="425" spans="1:44" s="51" customFormat="1" ht="30" customHeight="1">
      <c r="A425" s="227"/>
      <c r="B425" s="228"/>
      <c r="C425" s="188"/>
      <c r="D425" s="575"/>
      <c r="E425" s="589"/>
      <c r="F425" s="188" t="s">
        <v>54</v>
      </c>
      <c r="G425" s="575"/>
      <c r="H425" s="579"/>
      <c r="I425" s="188"/>
      <c r="J425" s="575"/>
      <c r="K425" s="228"/>
      <c r="L425" s="229"/>
      <c r="M425" s="230"/>
      <c r="N425" s="230"/>
      <c r="O425" s="230"/>
      <c r="P425" s="230"/>
      <c r="Q425" s="230"/>
      <c r="R425" s="230"/>
      <c r="S425" s="230"/>
      <c r="T425" s="412"/>
      <c r="U425" s="230"/>
      <c r="V425" s="231"/>
      <c r="W425" s="232"/>
      <c r="X425" s="233">
        <f>SUM(X15:X424)</f>
        <v>18194.993000000006</v>
      </c>
      <c r="Y425" s="234"/>
      <c r="Z425" s="231"/>
      <c r="AA425" s="231"/>
      <c r="AB425" s="185"/>
      <c r="AC425" s="186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</row>
    <row r="426" spans="1:44" s="51" customFormat="1" ht="30" customHeight="1" thickBot="1">
      <c r="A426" s="235"/>
      <c r="B426" s="236"/>
      <c r="C426" s="237" t="s">
        <v>329</v>
      </c>
      <c r="D426" s="220"/>
      <c r="E426" s="140"/>
      <c r="F426" s="238" t="s">
        <v>54</v>
      </c>
      <c r="G426" s="100"/>
      <c r="H426" s="398"/>
      <c r="I426" s="161"/>
      <c r="J426" s="100"/>
      <c r="K426" s="239"/>
      <c r="L426" s="240"/>
      <c r="M426" s="241"/>
      <c r="N426" s="241"/>
      <c r="O426" s="241"/>
      <c r="P426" s="241"/>
      <c r="Q426" s="241"/>
      <c r="R426" s="241"/>
      <c r="S426" s="241"/>
      <c r="T426" s="413"/>
      <c r="U426" s="242"/>
      <c r="V426" s="218"/>
      <c r="W426" s="243"/>
      <c r="X426" s="243"/>
      <c r="Y426" s="221"/>
      <c r="Z426" s="243"/>
      <c r="AA426" s="243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</row>
    <row r="427" spans="1:44" s="59" customFormat="1" ht="25.5">
      <c r="A427" s="880">
        <v>1</v>
      </c>
      <c r="B427" s="870" t="s">
        <v>330</v>
      </c>
      <c r="C427" s="869" t="s">
        <v>331</v>
      </c>
      <c r="D427" s="867">
        <v>21.879000000000001</v>
      </c>
      <c r="E427" s="885" t="s">
        <v>53</v>
      </c>
      <c r="F427" s="143" t="s">
        <v>54</v>
      </c>
      <c r="G427" s="434">
        <v>42190.436111111114</v>
      </c>
      <c r="H427" s="434">
        <v>42190.526388888888</v>
      </c>
      <c r="I427" s="40" t="s">
        <v>54</v>
      </c>
      <c r="J427" s="581" t="s">
        <v>54</v>
      </c>
      <c r="K427" s="244"/>
      <c r="L427" s="202">
        <f>IF(RIGHT(S427)="T",(+H427-G427),0)</f>
        <v>0</v>
      </c>
      <c r="M427" s="41">
        <f>IF(RIGHT(S427)="U",(+H427-G427),0)</f>
        <v>9.0277777773735579E-2</v>
      </c>
      <c r="N427" s="41">
        <f>IF(RIGHT(S427)="C",(+H427-G427),0)</f>
        <v>0</v>
      </c>
      <c r="O427" s="41">
        <f>IF(RIGHT(S427)="D",(+H427-G427),0)</f>
        <v>0</v>
      </c>
      <c r="P427" s="88" t="s">
        <v>54</v>
      </c>
      <c r="Q427" s="88" t="s">
        <v>54</v>
      </c>
      <c r="R427" s="88" t="s">
        <v>54</v>
      </c>
      <c r="S427" s="428" t="s">
        <v>788</v>
      </c>
      <c r="T427" s="774" t="s">
        <v>944</v>
      </c>
      <c r="U427" s="201"/>
      <c r="V427" s="74"/>
      <c r="W427" s="75"/>
      <c r="X427" s="75"/>
      <c r="Y427" s="75"/>
      <c r="Z427" s="75"/>
      <c r="AA427" s="76"/>
    </row>
    <row r="428" spans="1:44" s="69" customFormat="1" ht="24" customHeight="1" thickBot="1">
      <c r="A428" s="481"/>
      <c r="B428" s="246"/>
      <c r="C428" s="173" t="s">
        <v>58</v>
      </c>
      <c r="D428" s="154"/>
      <c r="E428" s="140"/>
      <c r="F428" s="173" t="s">
        <v>54</v>
      </c>
      <c r="G428" s="514"/>
      <c r="H428" s="514"/>
      <c r="I428" s="173" t="s">
        <v>54</v>
      </c>
      <c r="J428" s="154" t="s">
        <v>54</v>
      </c>
      <c r="K428" s="246"/>
      <c r="L428" s="177">
        <f>SUM(L427:L427)</f>
        <v>0</v>
      </c>
      <c r="M428" s="177">
        <f>SUM(M427:M427)</f>
        <v>9.0277777773735579E-2</v>
      </c>
      <c r="N428" s="177">
        <f>SUM(N427:N427)</f>
        <v>0</v>
      </c>
      <c r="O428" s="177">
        <f>SUM(O427:O427)</f>
        <v>0</v>
      </c>
      <c r="P428" s="176" t="s">
        <v>54</v>
      </c>
      <c r="Q428" s="176" t="s">
        <v>54</v>
      </c>
      <c r="R428" s="176" t="s">
        <v>54</v>
      </c>
      <c r="S428" s="484"/>
      <c r="T428" s="485"/>
      <c r="U428" s="175"/>
      <c r="V428" s="431">
        <f>$AB$15-((N428*24))</f>
        <v>744</v>
      </c>
      <c r="W428" s="471">
        <v>132</v>
      </c>
      <c r="X428" s="154">
        <v>21.879000000000001</v>
      </c>
      <c r="Y428" s="432">
        <f>W428*X428</f>
        <v>2888.0280000000002</v>
      </c>
      <c r="Z428" s="431">
        <f>(Y428*(V428-L428*24))/V428</f>
        <v>2888.0280000000007</v>
      </c>
      <c r="AA428" s="433">
        <f>(Z428/Y428)*100</f>
        <v>100.00000000000003</v>
      </c>
      <c r="AB428" s="59"/>
    </row>
    <row r="429" spans="1:44" s="51" customFormat="1" ht="30" customHeight="1" thickBot="1">
      <c r="A429" s="101">
        <v>2</v>
      </c>
      <c r="B429" s="102" t="s">
        <v>332</v>
      </c>
      <c r="C429" s="103" t="s">
        <v>333</v>
      </c>
      <c r="D429" s="66">
        <v>16.893999999999998</v>
      </c>
      <c r="E429" s="590" t="s">
        <v>53</v>
      </c>
      <c r="F429" s="106" t="s">
        <v>54</v>
      </c>
      <c r="G429" s="247"/>
      <c r="H429" s="247"/>
      <c r="I429" s="106"/>
      <c r="J429" s="66"/>
      <c r="K429" s="223"/>
      <c r="L429" s="248"/>
      <c r="M429" s="107"/>
      <c r="N429" s="107"/>
      <c r="O429" s="107"/>
      <c r="P429" s="107"/>
      <c r="Q429" s="107"/>
      <c r="R429" s="107"/>
      <c r="S429" s="107"/>
      <c r="T429" s="409"/>
      <c r="U429" s="107"/>
      <c r="V429" s="64">
        <f>$AB$15-((N429*24))</f>
        <v>744</v>
      </c>
      <c r="W429" s="65">
        <v>132</v>
      </c>
      <c r="X429" s="66">
        <v>16.893999999999998</v>
      </c>
      <c r="Y429" s="67">
        <f>W429*X429</f>
        <v>2230.0079999999998</v>
      </c>
      <c r="Z429" s="64">
        <f>(Y429*(V429-L429*24))/V429</f>
        <v>2230.0079999999998</v>
      </c>
      <c r="AA429" s="68">
        <f>(Z429/Y429)*100</f>
        <v>100</v>
      </c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</row>
    <row r="430" spans="1:44" s="59" customFormat="1" ht="30" customHeight="1">
      <c r="A430" s="983">
        <v>3</v>
      </c>
      <c r="B430" s="973" t="s">
        <v>334</v>
      </c>
      <c r="C430" s="999" t="s">
        <v>335</v>
      </c>
      <c r="D430" s="967">
        <v>3</v>
      </c>
      <c r="E430" s="993" t="s">
        <v>53</v>
      </c>
      <c r="F430" s="143" t="s">
        <v>54</v>
      </c>
      <c r="G430" s="434"/>
      <c r="H430" s="434"/>
      <c r="I430" s="143" t="s">
        <v>54</v>
      </c>
      <c r="J430" s="574" t="s">
        <v>54</v>
      </c>
      <c r="K430" s="224"/>
      <c r="L430" s="249">
        <f>IF(RIGHT(S430)="T",(+H430-G430),0)</f>
        <v>0</v>
      </c>
      <c r="M430" s="84">
        <f>IF(RIGHT(S430)="U",(+H430-G430),0)</f>
        <v>0</v>
      </c>
      <c r="N430" s="84">
        <f>IF(RIGHT(S430)="C",(+H430-G430),0)</f>
        <v>0</v>
      </c>
      <c r="O430" s="84">
        <f>IF(RIGHT(S430)="D",(+H430-G430),0)</f>
        <v>0</v>
      </c>
      <c r="P430" s="38" t="s">
        <v>54</v>
      </c>
      <c r="Q430" s="38" t="s">
        <v>54</v>
      </c>
      <c r="R430" s="38" t="s">
        <v>54</v>
      </c>
      <c r="S430" s="428"/>
      <c r="T430" s="774"/>
      <c r="U430" s="201"/>
      <c r="V430" s="74"/>
      <c r="W430" s="75"/>
      <c r="X430" s="75"/>
      <c r="Y430" s="75"/>
      <c r="Z430" s="75"/>
      <c r="AA430" s="76"/>
    </row>
    <row r="431" spans="1:44" s="59" customFormat="1" ht="30" customHeight="1">
      <c r="A431" s="987"/>
      <c r="B431" s="974"/>
      <c r="C431" s="1000"/>
      <c r="D431" s="968"/>
      <c r="E431" s="995"/>
      <c r="F431" s="40"/>
      <c r="G431" s="53"/>
      <c r="H431" s="53"/>
      <c r="I431" s="40"/>
      <c r="J431" s="581"/>
      <c r="K431" s="244"/>
      <c r="L431" s="245">
        <f>IF(RIGHT(S431)="T",(+H431-G431),0)</f>
        <v>0</v>
      </c>
      <c r="M431" s="78">
        <f>IF(RIGHT(S431)="U",(+H431-G431),0)</f>
        <v>0</v>
      </c>
      <c r="N431" s="78">
        <f>IF(RIGHT(S431)="C",(+H431-G431),0)</f>
        <v>0</v>
      </c>
      <c r="O431" s="78">
        <f>IF(RIGHT(S431)="D",(+H431-G431),0)</f>
        <v>0</v>
      </c>
      <c r="P431" s="88"/>
      <c r="Q431" s="88"/>
      <c r="R431" s="88"/>
      <c r="S431" s="54"/>
      <c r="T431" s="405"/>
      <c r="U431" s="89"/>
      <c r="V431" s="80"/>
      <c r="W431" s="81"/>
      <c r="X431" s="81"/>
      <c r="Y431" s="81"/>
      <c r="Z431" s="81"/>
      <c r="AA431" s="82"/>
    </row>
    <row r="432" spans="1:44" s="69" customFormat="1" ht="30" customHeight="1" thickBot="1">
      <c r="A432" s="481"/>
      <c r="B432" s="246"/>
      <c r="C432" s="173" t="s">
        <v>58</v>
      </c>
      <c r="D432" s="154"/>
      <c r="E432" s="61"/>
      <c r="F432" s="173" t="s">
        <v>54</v>
      </c>
      <c r="G432" s="514"/>
      <c r="H432" s="514"/>
      <c r="I432" s="173" t="s">
        <v>54</v>
      </c>
      <c r="J432" s="154" t="s">
        <v>54</v>
      </c>
      <c r="K432" s="246"/>
      <c r="L432" s="177">
        <f>SUM(L430:L431)</f>
        <v>0</v>
      </c>
      <c r="M432" s="177">
        <f t="shared" ref="M432:O432" si="483">SUM(M430:M431)</f>
        <v>0</v>
      </c>
      <c r="N432" s="177">
        <f t="shared" si="483"/>
        <v>0</v>
      </c>
      <c r="O432" s="177">
        <f t="shared" si="483"/>
        <v>0</v>
      </c>
      <c r="P432" s="176" t="s">
        <v>54</v>
      </c>
      <c r="Q432" s="176" t="s">
        <v>54</v>
      </c>
      <c r="R432" s="176" t="s">
        <v>54</v>
      </c>
      <c r="S432" s="484"/>
      <c r="T432" s="485"/>
      <c r="U432" s="175"/>
      <c r="V432" s="431">
        <f>$AB$15-((N432*24))</f>
        <v>744</v>
      </c>
      <c r="W432" s="471">
        <v>132</v>
      </c>
      <c r="X432" s="154">
        <v>3</v>
      </c>
      <c r="Y432" s="432">
        <f>W432*X432</f>
        <v>396</v>
      </c>
      <c r="Z432" s="431">
        <f>(Y432*(V432-L432*24))/V432</f>
        <v>396</v>
      </c>
      <c r="AA432" s="433">
        <f>(Z432/Y432)*100</f>
        <v>100</v>
      </c>
      <c r="AB432" s="59"/>
    </row>
    <row r="433" spans="1:44" s="51" customFormat="1" ht="26.25" thickBot="1">
      <c r="A433" s="884">
        <v>4</v>
      </c>
      <c r="B433" s="870" t="s">
        <v>336</v>
      </c>
      <c r="C433" s="869" t="s">
        <v>337</v>
      </c>
      <c r="D433" s="867">
        <v>3</v>
      </c>
      <c r="E433" s="868" t="s">
        <v>53</v>
      </c>
      <c r="F433" s="143" t="s">
        <v>54</v>
      </c>
      <c r="G433" s="434">
        <v>42192.465277777781</v>
      </c>
      <c r="H433" s="434">
        <v>42192.777777777781</v>
      </c>
      <c r="I433" s="143"/>
      <c r="J433" s="629"/>
      <c r="K433" s="224"/>
      <c r="L433" s="249">
        <f>IF(RIGHT(S433)="T",(+H433-G433),0)</f>
        <v>0</v>
      </c>
      <c r="M433" s="84">
        <f>IF(RIGHT(S433)="U",(+H433-G433),0)</f>
        <v>0</v>
      </c>
      <c r="N433" s="84">
        <f>IF(RIGHT(S433)="C",(+H433-G433),0)</f>
        <v>0</v>
      </c>
      <c r="O433" s="84">
        <f>IF(RIGHT(S433)="D",(+H433-G433),0)</f>
        <v>0.3125</v>
      </c>
      <c r="P433" s="705"/>
      <c r="Q433" s="705"/>
      <c r="R433" s="705"/>
      <c r="S433" s="428" t="s">
        <v>73</v>
      </c>
      <c r="T433" s="774" t="s">
        <v>945</v>
      </c>
      <c r="U433" s="250"/>
      <c r="V433" s="109"/>
      <c r="W433" s="110"/>
      <c r="X433" s="574"/>
      <c r="Y433" s="111"/>
      <c r="Z433" s="109"/>
      <c r="AA433" s="808"/>
      <c r="AB433" s="50"/>
      <c r="AC433" s="50"/>
      <c r="AD433" s="50"/>
      <c r="AE433" s="50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69" customFormat="1" ht="30" customHeight="1" thickBot="1">
      <c r="A434" s="938"/>
      <c r="B434" s="239"/>
      <c r="C434" s="161" t="s">
        <v>58</v>
      </c>
      <c r="D434" s="100"/>
      <c r="E434" s="61"/>
      <c r="F434" s="161" t="s">
        <v>54</v>
      </c>
      <c r="G434" s="939"/>
      <c r="H434" s="939"/>
      <c r="I434" s="161" t="s">
        <v>54</v>
      </c>
      <c r="J434" s="100" t="s">
        <v>54</v>
      </c>
      <c r="K434" s="239"/>
      <c r="L434" s="63">
        <f>SUM(L433:L433)</f>
        <v>0</v>
      </c>
      <c r="M434" s="63">
        <f>SUM(M433:M433)</f>
        <v>0</v>
      </c>
      <c r="N434" s="63">
        <f>SUM(N433:N433)</f>
        <v>0</v>
      </c>
      <c r="O434" s="63">
        <f>SUM(O433:O433)</f>
        <v>0.3125</v>
      </c>
      <c r="P434" s="63"/>
      <c r="Q434" s="63"/>
      <c r="R434" s="63"/>
      <c r="S434" s="478"/>
      <c r="T434" s="448"/>
      <c r="U434" s="60"/>
      <c r="V434" s="440">
        <f>$AB$15-((N434*24))</f>
        <v>744</v>
      </c>
      <c r="W434" s="441">
        <v>132</v>
      </c>
      <c r="X434" s="100">
        <v>3</v>
      </c>
      <c r="Y434" s="442">
        <f>W434*X434</f>
        <v>396</v>
      </c>
      <c r="Z434" s="440">
        <f>(Y434*(V434-L434*24))/V434</f>
        <v>396</v>
      </c>
      <c r="AA434" s="444">
        <f>(Z434/Y434)*100</f>
        <v>100</v>
      </c>
      <c r="AB434" s="59"/>
    </row>
    <row r="435" spans="1:44" ht="30" customHeight="1">
      <c r="A435" s="977">
        <v>5</v>
      </c>
      <c r="B435" s="974" t="s">
        <v>338</v>
      </c>
      <c r="C435" s="965" t="s">
        <v>339</v>
      </c>
      <c r="D435" s="1009">
        <v>186.667</v>
      </c>
      <c r="E435" s="971" t="s">
        <v>53</v>
      </c>
      <c r="F435" s="557" t="s">
        <v>54</v>
      </c>
      <c r="G435" s="434">
        <v>42191.286111111112</v>
      </c>
      <c r="H435" s="434">
        <v>42193.892361111109</v>
      </c>
      <c r="I435" s="558"/>
      <c r="J435" s="558"/>
      <c r="K435" s="558"/>
      <c r="L435" s="349">
        <f>IF(RIGHT(S435)="T",(+H435-G435),0)</f>
        <v>0</v>
      </c>
      <c r="M435" s="349">
        <f>IF(RIGHT(S435)="U",(+H435-G435),0)</f>
        <v>0</v>
      </c>
      <c r="N435" s="349">
        <f>IF(RIGHT(S435)="C",(+H435-G435),0)</f>
        <v>0</v>
      </c>
      <c r="O435" s="349">
        <f>IF(RIGHT(S435)="D",(+H435-G435),0)</f>
        <v>2.6062499999970896</v>
      </c>
      <c r="P435" s="230"/>
      <c r="Q435" s="230"/>
      <c r="R435" s="230"/>
      <c r="S435" s="428" t="s">
        <v>73</v>
      </c>
      <c r="T435" s="774" t="s">
        <v>946</v>
      </c>
      <c r="U435" s="230"/>
      <c r="V435" s="805"/>
      <c r="W435" s="806"/>
      <c r="X435" s="806"/>
      <c r="Y435" s="806"/>
      <c r="Z435" s="806"/>
      <c r="AA435" s="807"/>
      <c r="AB435" s="2"/>
      <c r="AC435" s="2"/>
      <c r="AD435" s="2"/>
      <c r="AE435" s="2"/>
      <c r="AM435" s="676"/>
      <c r="AN435" s="676"/>
      <c r="AO435" s="676"/>
      <c r="AP435" s="676"/>
      <c r="AQ435" s="676"/>
    </row>
    <row r="436" spans="1:44" ht="30" customHeight="1">
      <c r="A436" s="978"/>
      <c r="B436" s="975"/>
      <c r="C436" s="966"/>
      <c r="D436" s="1016"/>
      <c r="E436" s="971"/>
      <c r="F436" s="136"/>
      <c r="G436" s="434">
        <v>42211.189583333333</v>
      </c>
      <c r="H436" s="674">
        <v>42217</v>
      </c>
      <c r="I436" s="253"/>
      <c r="J436" s="253"/>
      <c r="K436" s="253"/>
      <c r="L436" s="137">
        <f>IF(RIGHT(S436)="T",(+H436-G436),0)</f>
        <v>0</v>
      </c>
      <c r="M436" s="137">
        <f>IF(RIGHT(S436)="U",(+H436-G436),0)</f>
        <v>0</v>
      </c>
      <c r="N436" s="137">
        <f>IF(RIGHT(S436)="C",(+H436-G436),0)</f>
        <v>0</v>
      </c>
      <c r="O436" s="137">
        <f>IF(RIGHT(S436)="D",(+H436-G436),0)</f>
        <v>5.8104166666671517</v>
      </c>
      <c r="P436" s="42"/>
      <c r="Q436" s="42"/>
      <c r="R436" s="42"/>
      <c r="S436" s="428" t="s">
        <v>57</v>
      </c>
      <c r="T436" s="774" t="s">
        <v>947</v>
      </c>
      <c r="U436" s="42"/>
      <c r="V436" s="254"/>
      <c r="W436" s="255"/>
      <c r="X436" s="255"/>
      <c r="Y436" s="255"/>
      <c r="Z436" s="255"/>
      <c r="AA436" s="256"/>
      <c r="AB436" s="2"/>
      <c r="AC436" s="2"/>
      <c r="AD436" s="2"/>
      <c r="AE436" s="2"/>
      <c r="AM436" s="676"/>
      <c r="AN436" s="676"/>
      <c r="AO436" s="676"/>
      <c r="AP436" s="676"/>
      <c r="AQ436" s="676"/>
    </row>
    <row r="437" spans="1:44" s="130" customFormat="1" ht="30" customHeight="1" thickBot="1">
      <c r="A437" s="458"/>
      <c r="B437" s="139"/>
      <c r="C437" s="459" t="s">
        <v>58</v>
      </c>
      <c r="D437" s="139"/>
      <c r="E437" s="140"/>
      <c r="F437" s="141" t="s">
        <v>54</v>
      </c>
      <c r="G437" s="460"/>
      <c r="H437" s="460"/>
      <c r="I437" s="141" t="s">
        <v>54</v>
      </c>
      <c r="J437" s="141" t="s">
        <v>54</v>
      </c>
      <c r="K437" s="866"/>
      <c r="L437" s="142">
        <f>SUM(L435:L436)</f>
        <v>0</v>
      </c>
      <c r="M437" s="142">
        <f t="shared" ref="M437:N437" si="484">SUM(M435:M436)</f>
        <v>0</v>
      </c>
      <c r="N437" s="142">
        <f t="shared" si="484"/>
        <v>0</v>
      </c>
      <c r="O437" s="142">
        <f>SUM(O435:O436)</f>
        <v>8.4166666666642413</v>
      </c>
      <c r="P437" s="141" t="s">
        <v>54</v>
      </c>
      <c r="Q437" s="141" t="s">
        <v>54</v>
      </c>
      <c r="R437" s="141" t="s">
        <v>54</v>
      </c>
      <c r="S437" s="139"/>
      <c r="T437" s="461"/>
      <c r="U437" s="139"/>
      <c r="V437" s="148">
        <f>$AB$15-((N437*24))</f>
        <v>744</v>
      </c>
      <c r="W437" s="567">
        <v>132</v>
      </c>
      <c r="X437" s="568">
        <v>186.667</v>
      </c>
      <c r="Y437" s="569">
        <f t="shared" ref="Y437" si="485">W437*X437</f>
        <v>24640.044000000002</v>
      </c>
      <c r="Z437" s="570">
        <f>(Y437*(V437-L437*24))/V437</f>
        <v>24640.044000000002</v>
      </c>
      <c r="AA437" s="570">
        <f t="shared" ref="AA437" si="486">(Z437/Y437)*100</f>
        <v>100</v>
      </c>
    </row>
    <row r="438" spans="1:44" s="51" customFormat="1" ht="30" customHeight="1">
      <c r="A438" s="1003">
        <v>6</v>
      </c>
      <c r="B438" s="973" t="s">
        <v>340</v>
      </c>
      <c r="C438" s="999" t="s">
        <v>341</v>
      </c>
      <c r="D438" s="967">
        <v>186.667</v>
      </c>
      <c r="E438" s="970" t="s">
        <v>53</v>
      </c>
      <c r="F438" s="143" t="s">
        <v>54</v>
      </c>
      <c r="G438" s="940">
        <v>42200.3</v>
      </c>
      <c r="H438" s="940">
        <v>42202.902777777781</v>
      </c>
      <c r="I438" s="143"/>
      <c r="J438" s="908"/>
      <c r="K438" s="224"/>
      <c r="L438" s="155">
        <f>IF(RIGHT(S438)="T",(+H438-G438),0)</f>
        <v>0</v>
      </c>
      <c r="M438" s="155">
        <f>IF(RIGHT(S438)="U",(+H438-G438),0)</f>
        <v>0</v>
      </c>
      <c r="N438" s="155">
        <f>IF(RIGHT(S438)="C",(+H438-G438),0)</f>
        <v>0</v>
      </c>
      <c r="O438" s="155">
        <f>IF(RIGHT(S438)="D",(+H438-G438),0)</f>
        <v>2.6027777777781012</v>
      </c>
      <c r="P438" s="44"/>
      <c r="Q438" s="44"/>
      <c r="R438" s="44"/>
      <c r="S438" s="941" t="s">
        <v>73</v>
      </c>
      <c r="T438" s="942" t="s">
        <v>948</v>
      </c>
      <c r="U438" s="44"/>
      <c r="V438" s="109"/>
      <c r="W438" s="912"/>
      <c r="X438" s="908"/>
      <c r="Y438" s="111"/>
      <c r="Z438" s="109"/>
      <c r="AA438" s="112"/>
      <c r="AB438" s="50"/>
      <c r="AC438" s="50"/>
      <c r="AD438" s="50"/>
      <c r="AE438" s="50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51" customFormat="1" ht="30" customHeight="1">
      <c r="A439" s="1005"/>
      <c r="B439" s="975"/>
      <c r="C439" s="1007"/>
      <c r="D439" s="969"/>
      <c r="E439" s="972"/>
      <c r="F439" s="188"/>
      <c r="G439" s="943">
        <v>42212.114583333336</v>
      </c>
      <c r="H439" s="943">
        <v>42212.361805555556</v>
      </c>
      <c r="I439" s="188"/>
      <c r="J439" s="910"/>
      <c r="K439" s="228"/>
      <c r="L439" s="137">
        <f>IF(RIGHT(S439)="T",(+H439-G439),0)</f>
        <v>0</v>
      </c>
      <c r="M439" s="137">
        <f>IF(RIGHT(S439)="U",(+H439-G439),0)</f>
        <v>0</v>
      </c>
      <c r="N439" s="137">
        <f>IF(RIGHT(S439)="C",(+H439-G439),0)</f>
        <v>0</v>
      </c>
      <c r="O439" s="137">
        <f>IF(RIGHT(S439)="D",(+H439-G439),0)</f>
        <v>0.24722222222044365</v>
      </c>
      <c r="P439" s="230"/>
      <c r="Q439" s="230"/>
      <c r="R439" s="230"/>
      <c r="S439" s="944" t="s">
        <v>57</v>
      </c>
      <c r="T439" s="945" t="s">
        <v>949</v>
      </c>
      <c r="U439" s="230"/>
      <c r="V439" s="231"/>
      <c r="W439" s="916"/>
      <c r="X439" s="910"/>
      <c r="Y439" s="234"/>
      <c r="Z439" s="231"/>
      <c r="AA439" s="946"/>
      <c r="AB439" s="50"/>
      <c r="AC439" s="50"/>
      <c r="AD439" s="50"/>
      <c r="AE439" s="50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69" customFormat="1" ht="30" customHeight="1" thickBot="1">
      <c r="A440" s="467"/>
      <c r="B440" s="151"/>
      <c r="C440" s="468" t="s">
        <v>58</v>
      </c>
      <c r="D440" s="151"/>
      <c r="E440" s="587"/>
      <c r="F440" s="152" t="s">
        <v>54</v>
      </c>
      <c r="G440" s="469"/>
      <c r="H440" s="469"/>
      <c r="I440" s="152" t="s">
        <v>54</v>
      </c>
      <c r="J440" s="152" t="s">
        <v>54</v>
      </c>
      <c r="K440" s="173"/>
      <c r="L440" s="153">
        <f>SUM(L438:L439)</f>
        <v>0</v>
      </c>
      <c r="M440" s="153">
        <f t="shared" ref="M440:O440" si="487">SUM(M438:M439)</f>
        <v>0</v>
      </c>
      <c r="N440" s="153">
        <f t="shared" si="487"/>
        <v>0</v>
      </c>
      <c r="O440" s="153">
        <f t="shared" si="487"/>
        <v>2.8499999999985448</v>
      </c>
      <c r="P440" s="152" t="s">
        <v>54</v>
      </c>
      <c r="Q440" s="152" t="s">
        <v>54</v>
      </c>
      <c r="R440" s="152" t="s">
        <v>54</v>
      </c>
      <c r="S440" s="151"/>
      <c r="T440" s="470"/>
      <c r="U440" s="151"/>
      <c r="V440" s="198">
        <f>$AB$15-((N440*24))</f>
        <v>744</v>
      </c>
      <c r="W440" s="199">
        <v>132</v>
      </c>
      <c r="X440" s="581">
        <v>186.667</v>
      </c>
      <c r="Y440" s="200">
        <f>W440*X440</f>
        <v>24640.044000000002</v>
      </c>
      <c r="Z440" s="198">
        <f>(Y440*(V440-L440*24))/V440</f>
        <v>24640.044000000002</v>
      </c>
      <c r="AA440" s="516">
        <f>(Z440/Y440)*100</f>
        <v>100</v>
      </c>
    </row>
    <row r="441" spans="1:44" s="69" customFormat="1" ht="32.25" customHeight="1">
      <c r="A441" s="990">
        <v>7</v>
      </c>
      <c r="B441" s="981" t="s">
        <v>342</v>
      </c>
      <c r="C441" s="988" t="s">
        <v>343</v>
      </c>
      <c r="D441" s="967">
        <v>180.28700000000001</v>
      </c>
      <c r="E441" s="993" t="s">
        <v>53</v>
      </c>
      <c r="F441" s="133" t="s">
        <v>54</v>
      </c>
      <c r="G441" s="434">
        <v>42205.351388888892</v>
      </c>
      <c r="H441" s="434">
        <v>42207.539583333331</v>
      </c>
      <c r="I441" s="133" t="s">
        <v>54</v>
      </c>
      <c r="J441" s="133" t="s">
        <v>54</v>
      </c>
      <c r="K441" s="133" t="s">
        <v>54</v>
      </c>
      <c r="L441" s="134">
        <f>IF(RIGHT(S441)="T",(+H441-G441),0)</f>
        <v>0</v>
      </c>
      <c r="M441" s="134">
        <f>IF(RIGHT(S441)="U",(+H441-G441),0)</f>
        <v>0</v>
      </c>
      <c r="N441" s="134">
        <f>IF(RIGHT(S441)="C",(+H441-G441),0)</f>
        <v>0</v>
      </c>
      <c r="O441" s="134">
        <f>IF(RIGHT(S441)="D",(+H441-G441),0)</f>
        <v>2.1881944444394321</v>
      </c>
      <c r="P441" s="133" t="s">
        <v>54</v>
      </c>
      <c r="Q441" s="133" t="s">
        <v>54</v>
      </c>
      <c r="R441" s="133" t="s">
        <v>54</v>
      </c>
      <c r="S441" s="428" t="s">
        <v>73</v>
      </c>
      <c r="T441" s="774" t="s">
        <v>950</v>
      </c>
      <c r="U441" s="135"/>
      <c r="V441" s="156"/>
      <c r="W441" s="157"/>
      <c r="X441" s="157"/>
      <c r="Y441" s="157"/>
      <c r="Z441" s="157"/>
      <c r="AA441" s="158"/>
    </row>
    <row r="442" spans="1:44" s="69" customFormat="1" ht="30" customHeight="1">
      <c r="A442" s="991"/>
      <c r="B442" s="986"/>
      <c r="C442" s="989"/>
      <c r="D442" s="968"/>
      <c r="E442" s="994"/>
      <c r="F442" s="136"/>
      <c r="G442" s="178"/>
      <c r="H442" s="178"/>
      <c r="I442" s="136"/>
      <c r="J442" s="136"/>
      <c r="K442" s="136"/>
      <c r="L442" s="137">
        <f t="shared" ref="L442" si="488">IF(RIGHT(S442)="T",(+H442-G442),0)</f>
        <v>0</v>
      </c>
      <c r="M442" s="137">
        <f t="shared" ref="M442" si="489">IF(RIGHT(S442)="U",(+H442-G442),0)</f>
        <v>0</v>
      </c>
      <c r="N442" s="137">
        <f t="shared" ref="N442" si="490">IF(RIGHT(S442)="C",(+H442-G442),0)</f>
        <v>0</v>
      </c>
      <c r="O442" s="137">
        <f t="shared" ref="O442" si="491">IF(RIGHT(S442)="D",(+H442-G442),0)</f>
        <v>0</v>
      </c>
      <c r="P442" s="136"/>
      <c r="Q442" s="136"/>
      <c r="R442" s="136"/>
      <c r="S442" s="179"/>
      <c r="T442" s="410"/>
      <c r="U442" s="454"/>
      <c r="V442" s="455"/>
      <c r="W442" s="456"/>
      <c r="X442" s="456"/>
      <c r="Y442" s="456"/>
      <c r="Z442" s="456"/>
      <c r="AA442" s="457"/>
    </row>
    <row r="443" spans="1:44" s="69" customFormat="1" ht="30" customHeight="1" thickBot="1">
      <c r="A443" s="458"/>
      <c r="B443" s="139"/>
      <c r="C443" s="459" t="s">
        <v>58</v>
      </c>
      <c r="D443" s="139"/>
      <c r="E443" s="61"/>
      <c r="F443" s="141" t="s">
        <v>54</v>
      </c>
      <c r="G443" s="460"/>
      <c r="H443" s="460"/>
      <c r="I443" s="141" t="s">
        <v>54</v>
      </c>
      <c r="J443" s="141" t="s">
        <v>54</v>
      </c>
      <c r="K443" s="141" t="s">
        <v>54</v>
      </c>
      <c r="L443" s="142">
        <f>SUM(L441:L442)</f>
        <v>0</v>
      </c>
      <c r="M443" s="142">
        <f>SUM(M441:M442)</f>
        <v>0</v>
      </c>
      <c r="N443" s="142">
        <f>SUM(N441:N442)</f>
        <v>0</v>
      </c>
      <c r="O443" s="142">
        <f>SUM(O441:O442)</f>
        <v>2.1881944444394321</v>
      </c>
      <c r="P443" s="141" t="s">
        <v>54</v>
      </c>
      <c r="Q443" s="141" t="s">
        <v>54</v>
      </c>
      <c r="R443" s="141" t="s">
        <v>54</v>
      </c>
      <c r="S443" s="139"/>
      <c r="T443" s="461"/>
      <c r="U443" s="139"/>
      <c r="V443" s="462">
        <f>$AB$15-((N443*24))</f>
        <v>744</v>
      </c>
      <c r="W443" s="517">
        <v>132</v>
      </c>
      <c r="X443" s="518">
        <v>180.28700000000001</v>
      </c>
      <c r="Y443" s="519">
        <f t="shared" ref="Y443" si="492">W443*X443</f>
        <v>23797.884000000002</v>
      </c>
      <c r="Z443" s="465">
        <f>(Y443*(V443-L443*24))/V443</f>
        <v>23797.884000000002</v>
      </c>
      <c r="AA443" s="947">
        <f t="shared" ref="AA443" si="493">(Z443/Y443)*100</f>
        <v>100</v>
      </c>
    </row>
    <row r="444" spans="1:44" s="59" customFormat="1" ht="39" thickBot="1">
      <c r="A444" s="604">
        <v>8</v>
      </c>
      <c r="B444" s="609" t="s">
        <v>344</v>
      </c>
      <c r="C444" s="610" t="s">
        <v>345</v>
      </c>
      <c r="D444" s="611">
        <v>87.543999999999997</v>
      </c>
      <c r="E444" s="70" t="s">
        <v>53</v>
      </c>
      <c r="F444" s="71" t="s">
        <v>54</v>
      </c>
      <c r="G444" s="434">
        <v>42196.251388888886</v>
      </c>
      <c r="H444" s="434">
        <v>42196.321527777778</v>
      </c>
      <c r="I444" s="71" t="s">
        <v>54</v>
      </c>
      <c r="J444" s="71" t="s">
        <v>54</v>
      </c>
      <c r="K444" s="83"/>
      <c r="L444" s="257">
        <f>IF(RIGHT(S444)="T",(+H444-G444),0)</f>
        <v>0</v>
      </c>
      <c r="M444" s="72">
        <f>IF(RIGHT(S444)="U",(+H444-G444),0)</f>
        <v>7.013888889196096E-2</v>
      </c>
      <c r="N444" s="72">
        <f>IF(RIGHT(S444)="C",(+H444-G444),0)</f>
        <v>0</v>
      </c>
      <c r="O444" s="72">
        <f>IF(RIGHT(S444)="D",(+H444-G444),0)</f>
        <v>0</v>
      </c>
      <c r="P444" s="71" t="s">
        <v>54</v>
      </c>
      <c r="Q444" s="71" t="s">
        <v>54</v>
      </c>
      <c r="R444" s="71" t="s">
        <v>54</v>
      </c>
      <c r="S444" s="428" t="s">
        <v>78</v>
      </c>
      <c r="T444" s="774" t="s">
        <v>951</v>
      </c>
      <c r="U444" s="73"/>
      <c r="V444" s="85"/>
      <c r="W444" s="86"/>
      <c r="X444" s="86"/>
      <c r="Y444" s="86"/>
      <c r="Z444" s="86"/>
      <c r="AA444" s="87"/>
    </row>
    <row r="445" spans="1:44" s="59" customFormat="1" ht="27.75" customHeight="1">
      <c r="A445" s="915"/>
      <c r="B445" s="914"/>
      <c r="C445" s="913"/>
      <c r="D445" s="909"/>
      <c r="E445" s="911"/>
      <c r="F445" s="71" t="s">
        <v>54</v>
      </c>
      <c r="G445" s="434">
        <v>42208.623611111114</v>
      </c>
      <c r="H445" s="434">
        <v>42208.724999999999</v>
      </c>
      <c r="I445" s="71" t="s">
        <v>54</v>
      </c>
      <c r="J445" s="71" t="s">
        <v>54</v>
      </c>
      <c r="K445" s="83"/>
      <c r="L445" s="257">
        <f>IF(RIGHT(S445)="T",(+H445-G445),0)</f>
        <v>0</v>
      </c>
      <c r="M445" s="72">
        <f>IF(RIGHT(S445)="U",(+H445-G445),0)</f>
        <v>0.101388888884685</v>
      </c>
      <c r="N445" s="72">
        <f>IF(RIGHT(S445)="C",(+H445-G445),0)</f>
        <v>0</v>
      </c>
      <c r="O445" s="72">
        <f>IF(RIGHT(S445)="D",(+H445-G445),0)</f>
        <v>0</v>
      </c>
      <c r="P445" s="71" t="s">
        <v>54</v>
      </c>
      <c r="Q445" s="71" t="s">
        <v>54</v>
      </c>
      <c r="R445" s="71" t="s">
        <v>54</v>
      </c>
      <c r="S445" s="428" t="s">
        <v>78</v>
      </c>
      <c r="T445" s="774" t="s">
        <v>952</v>
      </c>
      <c r="U445" s="73"/>
      <c r="V445" s="85"/>
      <c r="W445" s="86"/>
      <c r="X445" s="86"/>
      <c r="Y445" s="86"/>
      <c r="Z445" s="86"/>
      <c r="AA445" s="87"/>
    </row>
    <row r="446" spans="1:44" s="69" customFormat="1" ht="30" customHeight="1" thickBot="1">
      <c r="A446" s="436"/>
      <c r="B446" s="60"/>
      <c r="C446" s="437" t="s">
        <v>58</v>
      </c>
      <c r="D446" s="60"/>
      <c r="E446" s="61"/>
      <c r="F446" s="62" t="s">
        <v>54</v>
      </c>
      <c r="G446" s="438"/>
      <c r="H446" s="438"/>
      <c r="I446" s="62" t="s">
        <v>54</v>
      </c>
      <c r="J446" s="62" t="s">
        <v>54</v>
      </c>
      <c r="K446" s="170"/>
      <c r="L446" s="63">
        <f>SUM(L444:L445)</f>
        <v>0</v>
      </c>
      <c r="M446" s="63">
        <f>SUM(M444:M445)</f>
        <v>0.17152777777664596</v>
      </c>
      <c r="N446" s="63">
        <f>SUM(N444:N445)</f>
        <v>0</v>
      </c>
      <c r="O446" s="63">
        <f>SUM(O444:O445)</f>
        <v>0</v>
      </c>
      <c r="P446" s="62" t="s">
        <v>54</v>
      </c>
      <c r="Q446" s="62" t="s">
        <v>54</v>
      </c>
      <c r="R446" s="62" t="s">
        <v>54</v>
      </c>
      <c r="S446" s="478"/>
      <c r="T446" s="448"/>
      <c r="U446" s="60"/>
      <c r="V446" s="440">
        <f t="shared" ref="V446" si="494">$AB$15-((N446*24))</f>
        <v>744</v>
      </c>
      <c r="W446" s="441">
        <v>131</v>
      </c>
      <c r="X446" s="100">
        <v>87.543999999999997</v>
      </c>
      <c r="Y446" s="442">
        <f t="shared" ref="Y446" si="495">W446*X446</f>
        <v>11468.263999999999</v>
      </c>
      <c r="Z446" s="440">
        <f t="shared" ref="Z446" si="496">(Y446*(V446-L446*24))/V446</f>
        <v>11468.263999999999</v>
      </c>
      <c r="AA446" s="443">
        <f t="shared" ref="AA446:AA459" si="497">(Z446/Y446)*100</f>
        <v>100</v>
      </c>
      <c r="AB446" s="59"/>
    </row>
    <row r="447" spans="1:44" ht="30" customHeight="1">
      <c r="A447" s="976">
        <v>9</v>
      </c>
      <c r="B447" s="1019" t="s">
        <v>346</v>
      </c>
      <c r="C447" s="964" t="s">
        <v>347</v>
      </c>
      <c r="D447" s="1017">
        <v>102.164</v>
      </c>
      <c r="E447" s="993" t="s">
        <v>53</v>
      </c>
      <c r="F447" s="133" t="s">
        <v>54</v>
      </c>
      <c r="G447" s="178"/>
      <c r="H447" s="178"/>
      <c r="I447" s="252"/>
      <c r="J447" s="252"/>
      <c r="K447" s="252"/>
      <c r="L447" s="134">
        <f>IF(RIGHT(S447)="T",(+H447-G447),0)</f>
        <v>0</v>
      </c>
      <c r="M447" s="134">
        <f>IF(RIGHT(S447)="U",(+H447-G447),0)</f>
        <v>0</v>
      </c>
      <c r="N447" s="134">
        <f>IF(RIGHT(S447)="C",(+H447-G447),0)</f>
        <v>0</v>
      </c>
      <c r="O447" s="134">
        <f>IF(RIGHT(S447)="D",(+H447-G447),0)</f>
        <v>0</v>
      </c>
      <c r="P447" s="94"/>
      <c r="Q447" s="94"/>
      <c r="R447" s="94"/>
      <c r="S447" s="179"/>
      <c r="T447" s="410"/>
      <c r="U447" s="94"/>
      <c r="V447" s="258"/>
      <c r="W447" s="259"/>
      <c r="X447" s="259"/>
      <c r="Y447" s="259"/>
      <c r="Z447" s="259"/>
      <c r="AA447" s="260"/>
      <c r="AB447" s="2"/>
      <c r="AC447" s="2"/>
      <c r="AD447" s="2"/>
      <c r="AE447" s="2"/>
      <c r="AF447" s="261"/>
      <c r="AG447" s="261"/>
      <c r="AH447" s="261"/>
      <c r="AI447" s="261"/>
      <c r="AJ447" s="261"/>
      <c r="AK447" s="261"/>
      <c r="AL447" s="261"/>
      <c r="AM447" s="261"/>
      <c r="AN447" s="261"/>
      <c r="AO447" s="261"/>
      <c r="AP447" s="261"/>
      <c r="AQ447" s="261"/>
      <c r="AR447" s="261"/>
    </row>
    <row r="448" spans="1:44" ht="30" customHeight="1">
      <c r="A448" s="978"/>
      <c r="B448" s="1020"/>
      <c r="C448" s="966"/>
      <c r="D448" s="1018"/>
      <c r="E448" s="995"/>
      <c r="F448" s="136"/>
      <c r="G448" s="178"/>
      <c r="H448" s="178"/>
      <c r="I448" s="253"/>
      <c r="J448" s="253"/>
      <c r="K448" s="253"/>
      <c r="L448" s="137">
        <f>IF(RIGHT(S448)="T",(+H448-G448),0)</f>
        <v>0</v>
      </c>
      <c r="M448" s="137">
        <f>IF(RIGHT(S448)="U",(+H448-G448),0)</f>
        <v>0</v>
      </c>
      <c r="N448" s="137">
        <f>IF(RIGHT(S448)="C",(+H448-G448),0)</f>
        <v>0</v>
      </c>
      <c r="O448" s="137">
        <f>IF(RIGHT(S448)="D",(+H448-G448),0)</f>
        <v>0</v>
      </c>
      <c r="P448" s="42"/>
      <c r="Q448" s="42"/>
      <c r="R448" s="42"/>
      <c r="S448" s="179"/>
      <c r="T448" s="410"/>
      <c r="U448" s="42"/>
      <c r="V448" s="254"/>
      <c r="W448" s="255"/>
      <c r="X448" s="255"/>
      <c r="Y448" s="255"/>
      <c r="Z448" s="255"/>
      <c r="AA448" s="256"/>
      <c r="AB448" s="2"/>
      <c r="AC448" s="2"/>
      <c r="AD448" s="2"/>
      <c r="AE448" s="2"/>
      <c r="AF448" s="261"/>
      <c r="AG448" s="261"/>
      <c r="AH448" s="261"/>
      <c r="AI448" s="261"/>
      <c r="AJ448" s="261"/>
      <c r="AK448" s="261"/>
      <c r="AL448" s="261"/>
      <c r="AM448" s="261"/>
      <c r="AN448" s="261"/>
      <c r="AO448" s="261"/>
      <c r="AP448" s="261"/>
      <c r="AQ448" s="261"/>
      <c r="AR448" s="261"/>
    </row>
    <row r="449" spans="1:44" s="69" customFormat="1" ht="30" customHeight="1" thickBot="1">
      <c r="A449" s="458"/>
      <c r="B449" s="139"/>
      <c r="C449" s="459" t="s">
        <v>58</v>
      </c>
      <c r="D449" s="139"/>
      <c r="E449" s="61"/>
      <c r="F449" s="141" t="s">
        <v>54</v>
      </c>
      <c r="G449" s="460"/>
      <c r="H449" s="460"/>
      <c r="I449" s="141" t="s">
        <v>54</v>
      </c>
      <c r="J449" s="141" t="s">
        <v>54</v>
      </c>
      <c r="K449" s="161"/>
      <c r="L449" s="142">
        <f>SUM(L447:L448)</f>
        <v>0</v>
      </c>
      <c r="M449" s="142">
        <f t="shared" ref="M449:O449" si="498">SUM(M447:M448)</f>
        <v>0</v>
      </c>
      <c r="N449" s="142">
        <f t="shared" si="498"/>
        <v>0</v>
      </c>
      <c r="O449" s="142">
        <f t="shared" si="498"/>
        <v>0</v>
      </c>
      <c r="P449" s="141" t="s">
        <v>54</v>
      </c>
      <c r="Q449" s="141" t="s">
        <v>54</v>
      </c>
      <c r="R449" s="141" t="s">
        <v>54</v>
      </c>
      <c r="S449" s="809"/>
      <c r="T449" s="810"/>
      <c r="U449" s="809"/>
      <c r="V449" s="811">
        <f>$AB$15-((N449*24))</f>
        <v>744</v>
      </c>
      <c r="W449" s="812">
        <v>132</v>
      </c>
      <c r="X449" s="813">
        <v>102.164</v>
      </c>
      <c r="Y449" s="814">
        <f t="shared" ref="Y449" si="499">W449*X449</f>
        <v>13485.648000000001</v>
      </c>
      <c r="Z449" s="815">
        <f>(Y449*(V449-L449*24))/V449</f>
        <v>13485.648000000003</v>
      </c>
      <c r="AA449" s="948">
        <f t="shared" ref="AA449" si="500">(Z449/Y449)*100</f>
        <v>100.00000000000003</v>
      </c>
    </row>
    <row r="450" spans="1:44" s="51" customFormat="1" ht="38.25">
      <c r="A450" s="1003">
        <v>10</v>
      </c>
      <c r="B450" s="973" t="s">
        <v>348</v>
      </c>
      <c r="C450" s="1012" t="s">
        <v>349</v>
      </c>
      <c r="D450" s="967">
        <v>182.17599999999999</v>
      </c>
      <c r="E450" s="993" t="s">
        <v>53</v>
      </c>
      <c r="F450" s="38" t="s">
        <v>54</v>
      </c>
      <c r="G450" s="434">
        <v>42190.669444444444</v>
      </c>
      <c r="H450" s="434">
        <v>42190.712500000001</v>
      </c>
      <c r="I450" s="264"/>
      <c r="J450" s="264"/>
      <c r="K450" s="264"/>
      <c r="L450" s="134">
        <f>IF(RIGHT(S450)="T",(+H450-G450),0)</f>
        <v>0</v>
      </c>
      <c r="M450" s="134">
        <f>IF(RIGHT(S450)="U",(+H450-G450),0)</f>
        <v>4.3055555557657499E-2</v>
      </c>
      <c r="N450" s="134">
        <f>IF(RIGHT(S450)="C",(+H450-G450),0)</f>
        <v>0</v>
      </c>
      <c r="O450" s="134">
        <f>IF(RIGHT(S450)="D",(+H450-G450),0)</f>
        <v>0</v>
      </c>
      <c r="P450" s="44"/>
      <c r="Q450" s="44"/>
      <c r="R450" s="44"/>
      <c r="S450" s="428" t="s">
        <v>78</v>
      </c>
      <c r="T450" s="774" t="s">
        <v>953</v>
      </c>
      <c r="U450" s="147"/>
      <c r="V450" s="148"/>
      <c r="W450" s="149"/>
      <c r="X450" s="771"/>
      <c r="Y450" s="150"/>
      <c r="Z450" s="148"/>
      <c r="AA450" s="251"/>
      <c r="AB450" s="50"/>
      <c r="AC450" s="50"/>
      <c r="AD450" s="50"/>
      <c r="AE450" s="50"/>
      <c r="AF450" s="677"/>
      <c r="AG450" s="677"/>
      <c r="AH450" s="677"/>
      <c r="AI450" s="677"/>
      <c r="AJ450" s="677"/>
      <c r="AK450" s="677"/>
      <c r="AL450" s="677"/>
      <c r="AM450" s="677"/>
      <c r="AN450" s="677"/>
      <c r="AO450" s="677"/>
      <c r="AP450" s="677"/>
      <c r="AQ450" s="677"/>
      <c r="AR450" s="677"/>
    </row>
    <row r="451" spans="1:44" s="51" customFormat="1" ht="30" customHeight="1">
      <c r="A451" s="1004"/>
      <c r="B451" s="974"/>
      <c r="C451" s="992"/>
      <c r="D451" s="968"/>
      <c r="E451" s="994"/>
      <c r="F451" s="296"/>
      <c r="G451" s="434"/>
      <c r="H451" s="434"/>
      <c r="I451" s="521"/>
      <c r="J451" s="521"/>
      <c r="K451" s="521"/>
      <c r="L451" s="137">
        <f t="shared" ref="L451" si="501">IF(RIGHT(S451)="T",(+H451-G451),0)</f>
        <v>0</v>
      </c>
      <c r="M451" s="137">
        <f t="shared" ref="M451" si="502">IF(RIGHT(S451)="U",(+H451-G451),0)</f>
        <v>0</v>
      </c>
      <c r="N451" s="137">
        <f t="shared" ref="N451" si="503">IF(RIGHT(S451)="C",(+H451-G451),0)</f>
        <v>0</v>
      </c>
      <c r="O451" s="137">
        <f t="shared" ref="O451" si="504">IF(RIGHT(S451)="D",(+H451-G451),0)</f>
        <v>0</v>
      </c>
      <c r="P451" s="147"/>
      <c r="Q451" s="147"/>
      <c r="R451" s="147"/>
      <c r="S451" s="728"/>
      <c r="T451" s="788"/>
      <c r="U451" s="147"/>
      <c r="V451" s="148"/>
      <c r="W451" s="149"/>
      <c r="X451" s="771"/>
      <c r="Y451" s="150"/>
      <c r="Z451" s="148"/>
      <c r="AA451" s="251"/>
      <c r="AB451" s="50"/>
      <c r="AC451" s="50"/>
      <c r="AD451" s="50"/>
      <c r="AE451" s="50"/>
      <c r="AF451" s="677"/>
      <c r="AG451" s="677"/>
      <c r="AH451" s="677"/>
      <c r="AI451" s="677"/>
      <c r="AJ451" s="677"/>
      <c r="AK451" s="677"/>
      <c r="AL451" s="677"/>
      <c r="AM451" s="677"/>
      <c r="AN451" s="677"/>
      <c r="AO451" s="677"/>
      <c r="AP451" s="677"/>
      <c r="AQ451" s="677"/>
      <c r="AR451" s="677"/>
    </row>
    <row r="452" spans="1:44" s="69" customFormat="1" ht="30" customHeight="1" thickBot="1">
      <c r="A452" s="816"/>
      <c r="B452" s="817"/>
      <c r="C452" s="818" t="s">
        <v>58</v>
      </c>
      <c r="D452" s="817"/>
      <c r="E452" s="573"/>
      <c r="F452" s="159" t="s">
        <v>54</v>
      </c>
      <c r="G452" s="819"/>
      <c r="H452" s="819"/>
      <c r="I452" s="152" t="s">
        <v>54</v>
      </c>
      <c r="J452" s="152" t="s">
        <v>54</v>
      </c>
      <c r="K452" s="152" t="s">
        <v>54</v>
      </c>
      <c r="L452" s="153">
        <f t="shared" ref="L452:O452" si="505">SUM(L450:L451)</f>
        <v>0</v>
      </c>
      <c r="M452" s="153">
        <f t="shared" si="505"/>
        <v>4.3055555557657499E-2</v>
      </c>
      <c r="N452" s="153">
        <f t="shared" si="505"/>
        <v>0</v>
      </c>
      <c r="O452" s="153">
        <f t="shared" si="505"/>
        <v>0</v>
      </c>
      <c r="P452" s="153"/>
      <c r="Q452" s="153"/>
      <c r="R452" s="153"/>
      <c r="S452" s="151"/>
      <c r="T452" s="470"/>
      <c r="U452" s="151"/>
      <c r="V452" s="198">
        <f t="shared" ref="V452" si="506">$AB$15-((N452*24))</f>
        <v>744</v>
      </c>
      <c r="W452" s="199">
        <v>132</v>
      </c>
      <c r="X452" s="581">
        <v>182.17599999999999</v>
      </c>
      <c r="Y452" s="200">
        <f t="shared" ref="Y452" si="507">W452*X452</f>
        <v>24047.232</v>
      </c>
      <c r="Z452" s="198">
        <f t="shared" ref="Z452" si="508">(Y452*(V452-L452*24))/V452</f>
        <v>24047.232</v>
      </c>
      <c r="AA452" s="479">
        <f t="shared" ref="AA452" si="509">(Z452/Y452)*100</f>
        <v>100</v>
      </c>
    </row>
    <row r="453" spans="1:44" s="51" customFormat="1" ht="30" customHeight="1" thickBot="1">
      <c r="A453" s="1148">
        <v>11</v>
      </c>
      <c r="B453" s="1096" t="s">
        <v>350</v>
      </c>
      <c r="C453" s="1147" t="s">
        <v>351</v>
      </c>
      <c r="D453" s="1031">
        <v>182.17599999999999</v>
      </c>
      <c r="E453" s="1146" t="s">
        <v>53</v>
      </c>
      <c r="F453" s="77" t="s">
        <v>54</v>
      </c>
      <c r="G453" s="731"/>
      <c r="H453" s="731"/>
      <c r="I453" s="264"/>
      <c r="J453" s="264"/>
      <c r="K453" s="264"/>
      <c r="L453" s="155">
        <f>IF(RIGHT(S453)="T",(+H453-G453),0)</f>
        <v>0</v>
      </c>
      <c r="M453" s="155">
        <f>IF(RIGHT(S453)="U",(+H453-G453),0)</f>
        <v>0</v>
      </c>
      <c r="N453" s="155">
        <f>IF(RIGHT(S453)="C",(+H453-G453),0)</f>
        <v>0</v>
      </c>
      <c r="O453" s="155">
        <f>IF(RIGHT(S453)="D",(+H453-G453),0)</f>
        <v>0</v>
      </c>
      <c r="P453" s="44"/>
      <c r="Q453" s="44"/>
      <c r="R453" s="44"/>
      <c r="S453" s="728"/>
      <c r="T453" s="788"/>
      <c r="U453" s="44"/>
      <c r="V453" s="109"/>
      <c r="W453" s="110"/>
      <c r="X453" s="574"/>
      <c r="Y453" s="111"/>
      <c r="Z453" s="109"/>
      <c r="AA453" s="112"/>
      <c r="AB453" s="50"/>
      <c r="AC453" s="50"/>
      <c r="AD453" s="50"/>
      <c r="AE453" s="50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</row>
    <row r="454" spans="1:44" s="51" customFormat="1" ht="30" customHeight="1" thickBot="1">
      <c r="A454" s="1148"/>
      <c r="B454" s="1096"/>
      <c r="C454" s="1147"/>
      <c r="D454" s="1031"/>
      <c r="E454" s="1146"/>
      <c r="F454" s="77"/>
      <c r="G454" s="731"/>
      <c r="H454" s="731"/>
      <c r="I454" s="264"/>
      <c r="J454" s="264"/>
      <c r="K454" s="264"/>
      <c r="L454" s="155">
        <f>IF(RIGHT(S454)="T",(+H454-G454),0)</f>
        <v>0</v>
      </c>
      <c r="M454" s="155">
        <f>IF(RIGHT(S454)="U",(+H454-G454),0)</f>
        <v>0</v>
      </c>
      <c r="N454" s="155">
        <f>IF(RIGHT(S454)="C",(+H454-G454),0)</f>
        <v>0</v>
      </c>
      <c r="O454" s="155">
        <f>IF(RIGHT(S454)="D",(+H454-G454),0)</f>
        <v>0</v>
      </c>
      <c r="P454" s="44"/>
      <c r="Q454" s="44"/>
      <c r="R454" s="44"/>
      <c r="S454" s="728"/>
      <c r="T454" s="788"/>
      <c r="U454" s="44"/>
      <c r="V454" s="109"/>
      <c r="W454" s="750"/>
      <c r="X454" s="738"/>
      <c r="Y454" s="111"/>
      <c r="Z454" s="109"/>
      <c r="AA454" s="112"/>
      <c r="AB454" s="50"/>
      <c r="AC454" s="50"/>
      <c r="AD454" s="50"/>
      <c r="AE454" s="50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</row>
    <row r="455" spans="1:44" s="69" customFormat="1" ht="30" customHeight="1" thickBot="1">
      <c r="A455" s="467"/>
      <c r="B455" s="151"/>
      <c r="C455" s="468" t="s">
        <v>58</v>
      </c>
      <c r="D455" s="151"/>
      <c r="E455" s="590"/>
      <c r="F455" s="152" t="s">
        <v>54</v>
      </c>
      <c r="G455" s="469"/>
      <c r="H455" s="469"/>
      <c r="I455" s="152" t="s">
        <v>54</v>
      </c>
      <c r="J455" s="152" t="s">
        <v>54</v>
      </c>
      <c r="K455" s="173"/>
      <c r="L455" s="153">
        <f>SUM(L453:L454)</f>
        <v>0</v>
      </c>
      <c r="M455" s="153">
        <f>SUM(M453:M454)</f>
        <v>0</v>
      </c>
      <c r="N455" s="153">
        <f>SUM(N453:N454)</f>
        <v>0</v>
      </c>
      <c r="O455" s="153">
        <f>SUM(O453:O454)</f>
        <v>0</v>
      </c>
      <c r="P455" s="152" t="s">
        <v>54</v>
      </c>
      <c r="Q455" s="152" t="s">
        <v>54</v>
      </c>
      <c r="R455" s="152" t="s">
        <v>54</v>
      </c>
      <c r="S455" s="151"/>
      <c r="T455" s="470"/>
      <c r="U455" s="151"/>
      <c r="V455" s="109">
        <f t="shared" ref="V455" si="510">$AB$15-((N455*24))</f>
        <v>744</v>
      </c>
      <c r="W455" s="110">
        <v>132</v>
      </c>
      <c r="X455" s="574">
        <v>182.17599999999999</v>
      </c>
      <c r="Y455" s="111">
        <f t="shared" ref="Y455" si="511">W455*X455</f>
        <v>24047.232</v>
      </c>
      <c r="Z455" s="109">
        <f t="shared" ref="Z455" si="512">(Y455*(V455-L455*24))/V455</f>
        <v>24047.232</v>
      </c>
      <c r="AA455" s="112">
        <f t="shared" ref="AA455" si="513">(Z455/Y455)*100</f>
        <v>100</v>
      </c>
    </row>
    <row r="456" spans="1:44" ht="30" customHeight="1">
      <c r="A456" s="976">
        <v>12</v>
      </c>
      <c r="B456" s="973" t="s">
        <v>352</v>
      </c>
      <c r="C456" s="964" t="s">
        <v>353</v>
      </c>
      <c r="D456" s="967">
        <v>35.353000000000002</v>
      </c>
      <c r="E456" s="993" t="s">
        <v>53</v>
      </c>
      <c r="F456" s="133" t="s">
        <v>54</v>
      </c>
      <c r="G456" s="434"/>
      <c r="H456" s="434"/>
      <c r="I456" s="252"/>
      <c r="J456" s="252"/>
      <c r="K456" s="252"/>
      <c r="L456" s="155">
        <f>IF(RIGHT(S456)="T",(+H456-G456),0)</f>
        <v>0</v>
      </c>
      <c r="M456" s="155">
        <f>IF(RIGHT(S456)="U",(+H456-G456),0)</f>
        <v>0</v>
      </c>
      <c r="N456" s="155">
        <f>IF(RIGHT(S456)="C",(+H456-G456),0)</f>
        <v>0</v>
      </c>
      <c r="O456" s="155">
        <f>IF(RIGHT(S456)="D",(+H456-G456),0)</f>
        <v>0</v>
      </c>
      <c r="P456" s="94"/>
      <c r="Q456" s="94"/>
      <c r="R456" s="94"/>
      <c r="S456" s="428"/>
      <c r="T456" s="429"/>
      <c r="U456" s="94"/>
      <c r="V456" s="258"/>
      <c r="W456" s="259"/>
      <c r="X456" s="259"/>
      <c r="Y456" s="259"/>
      <c r="Z456" s="259"/>
      <c r="AA456" s="260"/>
      <c r="AB456" s="2"/>
      <c r="AC456" s="2"/>
      <c r="AD456" s="2"/>
      <c r="AE456" s="2"/>
      <c r="AF456" s="266"/>
      <c r="AG456" s="266"/>
      <c r="AH456" s="266"/>
      <c r="AI456" s="266"/>
      <c r="AJ456" s="266"/>
      <c r="AK456" s="266"/>
      <c r="AL456" s="266"/>
      <c r="AM456" s="266"/>
      <c r="AN456" s="266"/>
      <c r="AO456" s="266"/>
      <c r="AP456" s="266"/>
      <c r="AQ456" s="266"/>
      <c r="AR456" s="266"/>
    </row>
    <row r="457" spans="1:44" ht="30" customHeight="1">
      <c r="A457" s="977"/>
      <c r="B457" s="974"/>
      <c r="C457" s="965"/>
      <c r="D457" s="968"/>
      <c r="E457" s="994"/>
      <c r="F457" s="136"/>
      <c r="G457" s="434"/>
      <c r="H457" s="434"/>
      <c r="I457" s="253"/>
      <c r="J457" s="253"/>
      <c r="K457" s="253"/>
      <c r="L457" s="137">
        <f t="shared" ref="L457:L458" si="514">IF(RIGHT(S457)="T",(+H457-G457),0)</f>
        <v>0</v>
      </c>
      <c r="M457" s="137">
        <f t="shared" ref="M457:M458" si="515">IF(RIGHT(S457)="U",(+H457-G457),0)</f>
        <v>0</v>
      </c>
      <c r="N457" s="137">
        <f t="shared" ref="N457:N458" si="516">IF(RIGHT(S457)="C",(+H457-G457),0)</f>
        <v>0</v>
      </c>
      <c r="O457" s="137">
        <f t="shared" ref="O457:O458" si="517">IF(RIGHT(S457)="D",(+H457-G457),0)</f>
        <v>0</v>
      </c>
      <c r="P457" s="42"/>
      <c r="Q457" s="42"/>
      <c r="R457" s="42"/>
      <c r="S457" s="428"/>
      <c r="T457" s="429"/>
      <c r="U457" s="42"/>
      <c r="V457" s="254"/>
      <c r="W457" s="255"/>
      <c r="X457" s="255"/>
      <c r="Y457" s="255"/>
      <c r="Z457" s="255"/>
      <c r="AA457" s="256"/>
      <c r="AB457" s="2"/>
      <c r="AC457" s="2"/>
      <c r="AD457" s="2"/>
      <c r="AE457" s="2"/>
      <c r="AF457" s="266"/>
      <c r="AG457" s="266"/>
      <c r="AH457" s="266"/>
      <c r="AI457" s="266"/>
      <c r="AJ457" s="266"/>
      <c r="AK457" s="266"/>
      <c r="AL457" s="266"/>
      <c r="AM457" s="266"/>
      <c r="AN457" s="266"/>
      <c r="AO457" s="266"/>
      <c r="AP457" s="266"/>
      <c r="AQ457" s="266"/>
      <c r="AR457" s="266"/>
    </row>
    <row r="458" spans="1:44" ht="30" customHeight="1">
      <c r="A458" s="978"/>
      <c r="B458" s="975"/>
      <c r="C458" s="966"/>
      <c r="D458" s="969"/>
      <c r="E458" s="995"/>
      <c r="F458" s="136"/>
      <c r="G458" s="434"/>
      <c r="H458" s="434"/>
      <c r="I458" s="253"/>
      <c r="J458" s="253"/>
      <c r="K458" s="253"/>
      <c r="L458" s="137">
        <f t="shared" si="514"/>
        <v>0</v>
      </c>
      <c r="M458" s="137">
        <f t="shared" si="515"/>
        <v>0</v>
      </c>
      <c r="N458" s="137">
        <f t="shared" si="516"/>
        <v>0</v>
      </c>
      <c r="O458" s="137">
        <f t="shared" si="517"/>
        <v>0</v>
      </c>
      <c r="P458" s="42"/>
      <c r="Q458" s="42"/>
      <c r="R458" s="42"/>
      <c r="S458" s="428"/>
      <c r="T458" s="429"/>
      <c r="U458" s="42"/>
      <c r="V458" s="254"/>
      <c r="W458" s="255"/>
      <c r="X458" s="255"/>
      <c r="Y458" s="255"/>
      <c r="Z458" s="255"/>
      <c r="AA458" s="256"/>
      <c r="AB458" s="2"/>
      <c r="AC458" s="2"/>
      <c r="AD458" s="2"/>
      <c r="AE458" s="2"/>
      <c r="AF458" s="266"/>
      <c r="AG458" s="266"/>
      <c r="AH458" s="266"/>
      <c r="AI458" s="266"/>
      <c r="AJ458" s="266"/>
      <c r="AK458" s="266"/>
      <c r="AL458" s="266"/>
      <c r="AM458" s="266"/>
      <c r="AN458" s="266"/>
      <c r="AO458" s="266"/>
      <c r="AP458" s="266"/>
      <c r="AQ458" s="266"/>
      <c r="AR458" s="266"/>
    </row>
    <row r="459" spans="1:44" s="69" customFormat="1" ht="30" customHeight="1" thickBot="1">
      <c r="A459" s="458"/>
      <c r="B459" s="139"/>
      <c r="C459" s="459" t="s">
        <v>58</v>
      </c>
      <c r="D459" s="139"/>
      <c r="E459" s="61"/>
      <c r="F459" s="141" t="s">
        <v>54</v>
      </c>
      <c r="G459" s="460"/>
      <c r="H459" s="460"/>
      <c r="I459" s="141" t="s">
        <v>54</v>
      </c>
      <c r="J459" s="141" t="s">
        <v>54</v>
      </c>
      <c r="K459" s="161"/>
      <c r="L459" s="142">
        <f>SUM(L456:L458)</f>
        <v>0</v>
      </c>
      <c r="M459" s="142">
        <f t="shared" ref="M459:O459" si="518">SUM(M456:M458)</f>
        <v>0</v>
      </c>
      <c r="N459" s="142">
        <f t="shared" si="518"/>
        <v>0</v>
      </c>
      <c r="O459" s="142">
        <f t="shared" si="518"/>
        <v>0</v>
      </c>
      <c r="P459" s="141" t="s">
        <v>54</v>
      </c>
      <c r="Q459" s="141" t="s">
        <v>54</v>
      </c>
      <c r="R459" s="141" t="s">
        <v>54</v>
      </c>
      <c r="S459" s="139"/>
      <c r="T459" s="461"/>
      <c r="U459" s="139"/>
      <c r="V459" s="462">
        <f>$AB$15-((N459*24))</f>
        <v>744</v>
      </c>
      <c r="W459" s="517">
        <v>131</v>
      </c>
      <c r="X459" s="518">
        <v>35.353000000000002</v>
      </c>
      <c r="Y459" s="519">
        <f>W459*X459</f>
        <v>4631.2430000000004</v>
      </c>
      <c r="Z459" s="465">
        <f>(Y459*(V459-L459*24))/V459</f>
        <v>4631.2430000000004</v>
      </c>
      <c r="AA459" s="520">
        <f t="shared" si="497"/>
        <v>100</v>
      </c>
    </row>
    <row r="460" spans="1:44" s="51" customFormat="1" ht="31.5" customHeight="1">
      <c r="A460" s="741">
        <v>13</v>
      </c>
      <c r="B460" s="736" t="s">
        <v>354</v>
      </c>
      <c r="C460" s="752" t="s">
        <v>355</v>
      </c>
      <c r="D460" s="738">
        <v>20.109000000000002</v>
      </c>
      <c r="E460" s="740" t="s">
        <v>53</v>
      </c>
      <c r="F460" s="38" t="s">
        <v>54</v>
      </c>
      <c r="G460" s="434"/>
      <c r="H460" s="434"/>
      <c r="I460" s="264"/>
      <c r="J460" s="264"/>
      <c r="K460" s="264"/>
      <c r="L460" s="134">
        <f t="shared" ref="L460" si="519">IF(RIGHT(S460)="T",(+H460-G460),0)</f>
        <v>0</v>
      </c>
      <c r="M460" s="134">
        <f t="shared" ref="M460" si="520">IF(RIGHT(S460)="U",(+H460-G460),0)</f>
        <v>0</v>
      </c>
      <c r="N460" s="134">
        <f t="shared" ref="N460" si="521">IF(RIGHT(S460)="C",(+H460-G460),0)</f>
        <v>0</v>
      </c>
      <c r="O460" s="134">
        <f t="shared" ref="O460" si="522">IF(RIGHT(S460)="D",(+H460-G460),0)</f>
        <v>0</v>
      </c>
      <c r="P460" s="44"/>
      <c r="Q460" s="44"/>
      <c r="R460" s="44"/>
      <c r="S460" s="428"/>
      <c r="T460" s="822"/>
      <c r="U460" s="44"/>
      <c r="V460" s="109"/>
      <c r="W460" s="110"/>
      <c r="X460" s="574"/>
      <c r="Y460" s="111"/>
      <c r="Z460" s="109"/>
      <c r="AA460" s="112"/>
      <c r="AB460" s="50"/>
      <c r="AC460" s="50"/>
      <c r="AD460" s="50"/>
      <c r="AE460" s="50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</row>
    <row r="461" spans="1:44" s="69" customFormat="1" ht="30" customHeight="1">
      <c r="A461" s="816"/>
      <c r="B461" s="817"/>
      <c r="C461" s="818" t="s">
        <v>58</v>
      </c>
      <c r="D461" s="817"/>
      <c r="E461" s="573"/>
      <c r="F461" s="159" t="s">
        <v>54</v>
      </c>
      <c r="G461" s="819"/>
      <c r="H461" s="819"/>
      <c r="I461" s="159" t="s">
        <v>54</v>
      </c>
      <c r="J461" s="159" t="s">
        <v>54</v>
      </c>
      <c r="K461" s="146"/>
      <c r="L461" s="137">
        <f>SUM(L460:L460)</f>
        <v>0</v>
      </c>
      <c r="M461" s="137">
        <f>SUM(M460:M460)</f>
        <v>0</v>
      </c>
      <c r="N461" s="137">
        <f>SUM(N460:N460)</f>
        <v>0</v>
      </c>
      <c r="O461" s="137">
        <f>SUM(O460:O460)</f>
        <v>0</v>
      </c>
      <c r="P461" s="159" t="s">
        <v>54</v>
      </c>
      <c r="Q461" s="159" t="s">
        <v>54</v>
      </c>
      <c r="R461" s="159" t="s">
        <v>54</v>
      </c>
      <c r="S461" s="817"/>
      <c r="T461" s="820"/>
      <c r="U461" s="817"/>
      <c r="V461" s="148">
        <f t="shared" ref="V461" si="523">$AB$15-((N461*24))</f>
        <v>744</v>
      </c>
      <c r="W461" s="149">
        <v>131</v>
      </c>
      <c r="X461" s="771">
        <v>20.109000000000002</v>
      </c>
      <c r="Y461" s="150">
        <f t="shared" ref="Y461" si="524">W461*X461</f>
        <v>2634.2790000000005</v>
      </c>
      <c r="Z461" s="148">
        <f t="shared" ref="Z461" si="525">(Y461*(V461-L461*24))/V461</f>
        <v>2634.2790000000005</v>
      </c>
      <c r="AA461" s="821">
        <f t="shared" ref="AA461" si="526">(Z461/Y461)*100</f>
        <v>100</v>
      </c>
    </row>
    <row r="462" spans="1:44" s="51" customFormat="1" ht="30" customHeight="1">
      <c r="A462" s="742">
        <v>14</v>
      </c>
      <c r="B462" s="737" t="s">
        <v>356</v>
      </c>
      <c r="C462" s="753" t="s">
        <v>357</v>
      </c>
      <c r="D462" s="739">
        <v>20.109000000000002</v>
      </c>
      <c r="E462" s="749" t="s">
        <v>53</v>
      </c>
      <c r="F462" s="88" t="s">
        <v>54</v>
      </c>
      <c r="G462" s="178"/>
      <c r="H462" s="178"/>
      <c r="I462" s="288"/>
      <c r="J462" s="288"/>
      <c r="K462" s="288"/>
      <c r="L462" s="138">
        <f t="shared" ref="L462" si="527">IF(RIGHT(S462)="T",(+H462-G462),0)</f>
        <v>0</v>
      </c>
      <c r="M462" s="138">
        <f t="shared" ref="M462" si="528">IF(RIGHT(S462)="U",(+H462-G462),0)</f>
        <v>0</v>
      </c>
      <c r="N462" s="138">
        <f t="shared" ref="N462" si="529">IF(RIGHT(S462)="C",(+H462-G462),0)</f>
        <v>0</v>
      </c>
      <c r="O462" s="138">
        <f t="shared" ref="O462" si="530">IF(RIGHT(S462)="D",(+H462-G462),0)</f>
        <v>0</v>
      </c>
      <c r="P462" s="42"/>
      <c r="Q462" s="42"/>
      <c r="R462" s="42"/>
      <c r="S462" s="179"/>
      <c r="T462" s="410"/>
      <c r="U462" s="42"/>
      <c r="V462" s="198"/>
      <c r="W462" s="751"/>
      <c r="X462" s="739"/>
      <c r="Y462" s="200"/>
      <c r="Z462" s="198"/>
      <c r="AA462" s="479"/>
      <c r="AB462" s="50"/>
      <c r="AC462" s="50"/>
      <c r="AD462" s="50"/>
      <c r="AE462" s="50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</row>
    <row r="463" spans="1:44" s="69" customFormat="1" ht="30" customHeight="1" thickBot="1">
      <c r="A463" s="458"/>
      <c r="B463" s="139"/>
      <c r="C463" s="459" t="s">
        <v>58</v>
      </c>
      <c r="D463" s="139"/>
      <c r="E463" s="61" t="s">
        <v>53</v>
      </c>
      <c r="F463" s="141" t="s">
        <v>54</v>
      </c>
      <c r="G463" s="460"/>
      <c r="H463" s="460"/>
      <c r="I463" s="141" t="s">
        <v>54</v>
      </c>
      <c r="J463" s="141" t="s">
        <v>54</v>
      </c>
      <c r="K463" s="161"/>
      <c r="L463" s="142">
        <f>SUM(L462:L462)</f>
        <v>0</v>
      </c>
      <c r="M463" s="142">
        <f t="shared" ref="M463:O463" si="531">SUM(M462:M462)</f>
        <v>0</v>
      </c>
      <c r="N463" s="142">
        <f t="shared" si="531"/>
        <v>0</v>
      </c>
      <c r="O463" s="142">
        <f t="shared" si="531"/>
        <v>0</v>
      </c>
      <c r="P463" s="141" t="s">
        <v>54</v>
      </c>
      <c r="Q463" s="141" t="s">
        <v>54</v>
      </c>
      <c r="R463" s="141" t="s">
        <v>54</v>
      </c>
      <c r="S463" s="139"/>
      <c r="T463" s="461"/>
      <c r="U463" s="139"/>
      <c r="V463" s="440">
        <f t="shared" ref="V463" si="532">$AB$15-((N463*24))</f>
        <v>744</v>
      </c>
      <c r="W463" s="441">
        <v>131</v>
      </c>
      <c r="X463" s="100">
        <v>20.109000000000002</v>
      </c>
      <c r="Y463" s="442">
        <f t="shared" ref="Y463" si="533">W463*X463</f>
        <v>2634.2790000000005</v>
      </c>
      <c r="Z463" s="440">
        <f t="shared" ref="Z463" si="534">(Y463*(V463-L463*24))/V463</f>
        <v>2634.2790000000005</v>
      </c>
      <c r="AA463" s="443">
        <f t="shared" ref="AA463" si="535">(Z463/Y463)*100</f>
        <v>100</v>
      </c>
    </row>
    <row r="464" spans="1:44" s="51" customFormat="1" ht="30" customHeight="1">
      <c r="A464" s="580">
        <v>15</v>
      </c>
      <c r="B464" s="578" t="s">
        <v>358</v>
      </c>
      <c r="C464" s="594" t="s">
        <v>359</v>
      </c>
      <c r="D464" s="574">
        <v>22.478000000000002</v>
      </c>
      <c r="E464" s="585" t="s">
        <v>53</v>
      </c>
      <c r="F464" s="38" t="s">
        <v>54</v>
      </c>
      <c r="G464" s="178"/>
      <c r="H464" s="178"/>
      <c r="I464" s="264"/>
      <c r="J464" s="264"/>
      <c r="K464" s="264"/>
      <c r="L464" s="522">
        <f t="shared" ref="L464" si="536">IF(RIGHT(S464)="T",(+H464-G464),0)</f>
        <v>0</v>
      </c>
      <c r="M464" s="522">
        <f t="shared" ref="M464" si="537">IF(RIGHT(S464)="U",(+H464-G464),0)</f>
        <v>0</v>
      </c>
      <c r="N464" s="522">
        <f t="shared" ref="N464" si="538">IF(RIGHT(S464)="C",(+H464-G464),0)</f>
        <v>0</v>
      </c>
      <c r="O464" s="522">
        <f t="shared" ref="O464" si="539">IF(RIGHT(S464)="D",(+H464-G464),0)</f>
        <v>0</v>
      </c>
      <c r="P464" s="44"/>
      <c r="Q464" s="44"/>
      <c r="R464" s="44"/>
      <c r="S464" s="179"/>
      <c r="T464" s="410"/>
      <c r="U464" s="44"/>
      <c r="V464" s="109"/>
      <c r="W464" s="110"/>
      <c r="X464" s="574"/>
      <c r="Y464" s="111"/>
      <c r="Z464" s="109"/>
      <c r="AA464" s="112"/>
      <c r="AB464" s="50"/>
      <c r="AC464" s="50"/>
      <c r="AD464" s="50"/>
      <c r="AE464" s="50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</row>
    <row r="465" spans="1:44" s="69" customFormat="1" ht="30" customHeight="1" thickBot="1">
      <c r="A465" s="458"/>
      <c r="B465" s="139"/>
      <c r="C465" s="459" t="s">
        <v>58</v>
      </c>
      <c r="D465" s="139"/>
      <c r="E465" s="61"/>
      <c r="F465" s="141" t="s">
        <v>54</v>
      </c>
      <c r="G465" s="460"/>
      <c r="H465" s="460"/>
      <c r="I465" s="141" t="s">
        <v>54</v>
      </c>
      <c r="J465" s="141" t="s">
        <v>54</v>
      </c>
      <c r="K465" s="161"/>
      <c r="L465" s="142">
        <f>SUM(L464:L464)</f>
        <v>0</v>
      </c>
      <c r="M465" s="142">
        <f t="shared" ref="M465" si="540">SUM(M464:M464)</f>
        <v>0</v>
      </c>
      <c r="N465" s="142">
        <f t="shared" ref="N465" si="541">SUM(N464:N464)</f>
        <v>0</v>
      </c>
      <c r="O465" s="142">
        <f t="shared" ref="O465" si="542">SUM(O464:O464)</f>
        <v>0</v>
      </c>
      <c r="P465" s="141" t="s">
        <v>54</v>
      </c>
      <c r="Q465" s="141" t="s">
        <v>54</v>
      </c>
      <c r="R465" s="141" t="s">
        <v>54</v>
      </c>
      <c r="S465" s="139"/>
      <c r="T465" s="461"/>
      <c r="U465" s="139"/>
      <c r="V465" s="440">
        <f t="shared" ref="V465" si="543">$AB$15-((N465*24))</f>
        <v>744</v>
      </c>
      <c r="W465" s="441">
        <v>131</v>
      </c>
      <c r="X465" s="100">
        <v>22.478000000000002</v>
      </c>
      <c r="Y465" s="442">
        <f t="shared" ref="Y465" si="544">W465*X465</f>
        <v>2944.6180000000004</v>
      </c>
      <c r="Z465" s="440">
        <f t="shared" ref="Z465" si="545">(Y465*(V465-L465*24))/V465</f>
        <v>2944.6180000000004</v>
      </c>
      <c r="AA465" s="443">
        <f t="shared" ref="AA465" si="546">(Z465/Y465)*100</f>
        <v>100</v>
      </c>
    </row>
    <row r="466" spans="1:44" s="69" customFormat="1" ht="33.75" customHeight="1">
      <c r="A466" s="596">
        <v>16</v>
      </c>
      <c r="B466" s="603" t="s">
        <v>360</v>
      </c>
      <c r="C466" s="595" t="s">
        <v>361</v>
      </c>
      <c r="D466" s="574">
        <v>234.59</v>
      </c>
      <c r="E466" s="588" t="s">
        <v>53</v>
      </c>
      <c r="F466" s="133" t="s">
        <v>54</v>
      </c>
      <c r="G466" s="434"/>
      <c r="H466" s="434"/>
      <c r="I466" s="133" t="s">
        <v>54</v>
      </c>
      <c r="J466" s="133" t="s">
        <v>54</v>
      </c>
      <c r="K466" s="83"/>
      <c r="L466" s="155">
        <f>IF(RIGHT(S466)="T",(+H466-G466),0)</f>
        <v>0</v>
      </c>
      <c r="M466" s="155">
        <f>IF(RIGHT(S466)="U",(+H466-G466),0)</f>
        <v>0</v>
      </c>
      <c r="N466" s="155">
        <f>IF(RIGHT(S466)="C",(+H466-G466),0)</f>
        <v>0</v>
      </c>
      <c r="O466" s="155">
        <f>IF(RIGHT(S466)="D",(+H466-G466),0)</f>
        <v>0</v>
      </c>
      <c r="P466" s="133" t="s">
        <v>54</v>
      </c>
      <c r="Q466" s="133" t="s">
        <v>54</v>
      </c>
      <c r="R466" s="133" t="s">
        <v>54</v>
      </c>
      <c r="S466" s="428"/>
      <c r="T466" s="774"/>
      <c r="U466" s="523"/>
      <c r="V466" s="258"/>
      <c r="W466" s="259"/>
      <c r="X466" s="259"/>
      <c r="Y466" s="259"/>
      <c r="Z466" s="259"/>
      <c r="AA466" s="260"/>
    </row>
    <row r="467" spans="1:44" s="69" customFormat="1" ht="30" customHeight="1" thickBot="1">
      <c r="A467" s="524"/>
      <c r="B467" s="267"/>
      <c r="C467" s="525" t="s">
        <v>58</v>
      </c>
      <c r="D467" s="267"/>
      <c r="E467" s="61"/>
      <c r="F467" s="141" t="s">
        <v>54</v>
      </c>
      <c r="G467" s="460"/>
      <c r="H467" s="460"/>
      <c r="I467" s="141" t="s">
        <v>54</v>
      </c>
      <c r="J467" s="141" t="s">
        <v>54</v>
      </c>
      <c r="K467" s="141" t="s">
        <v>54</v>
      </c>
      <c r="L467" s="142">
        <f>SUM(L466:L466)</f>
        <v>0</v>
      </c>
      <c r="M467" s="142">
        <f>SUM(M466:M466)</f>
        <v>0</v>
      </c>
      <c r="N467" s="142">
        <f>SUM(N466:N466)</f>
        <v>0</v>
      </c>
      <c r="O467" s="142">
        <f>SUM(O466:O466)</f>
        <v>0</v>
      </c>
      <c r="P467" s="141" t="s">
        <v>54</v>
      </c>
      <c r="Q467" s="141" t="s">
        <v>54</v>
      </c>
      <c r="R467" s="141" t="s">
        <v>54</v>
      </c>
      <c r="S467" s="267"/>
      <c r="T467" s="526"/>
      <c r="U467" s="267"/>
      <c r="V467" s="462">
        <f>$AB$15-((N467*24))</f>
        <v>744</v>
      </c>
      <c r="W467" s="463">
        <v>109</v>
      </c>
      <c r="X467" s="100">
        <v>234.59</v>
      </c>
      <c r="Y467" s="464">
        <f>W467*X467</f>
        <v>25570.31</v>
      </c>
      <c r="Z467" s="465">
        <f>(Y467*(V467-L467*24))/V467</f>
        <v>25570.31</v>
      </c>
      <c r="AA467" s="951">
        <f>(Z467/Y467)*100</f>
        <v>100</v>
      </c>
    </row>
    <row r="468" spans="1:44" s="69" customFormat="1" ht="30" customHeight="1">
      <c r="A468" s="990">
        <v>17</v>
      </c>
      <c r="B468" s="1060" t="s">
        <v>362</v>
      </c>
      <c r="C468" s="988" t="s">
        <v>363</v>
      </c>
      <c r="D468" s="967">
        <v>59.01</v>
      </c>
      <c r="E468" s="993" t="s">
        <v>53</v>
      </c>
      <c r="F468" s="282" t="s">
        <v>54</v>
      </c>
      <c r="G468" s="434">
        <v>42188.534722222219</v>
      </c>
      <c r="H468" s="434">
        <v>42188.606944444444</v>
      </c>
      <c r="I468" s="282" t="s">
        <v>54</v>
      </c>
      <c r="J468" s="282" t="s">
        <v>54</v>
      </c>
      <c r="K468" s="282" t="s">
        <v>54</v>
      </c>
      <c r="L468" s="134">
        <f>IF(RIGHT(S468)="T",(+H468-G468),0)</f>
        <v>0</v>
      </c>
      <c r="M468" s="134">
        <f>IF(RIGHT(S468)="U",(+H468-G468),0)</f>
        <v>7.2222222224809229E-2</v>
      </c>
      <c r="N468" s="134">
        <f>IF(RIGHT(S468)="C",(+H468-G468),0)</f>
        <v>0</v>
      </c>
      <c r="O468" s="134">
        <f>IF(RIGHT(S468)="D",(+H468-G468),0)</f>
        <v>0</v>
      </c>
      <c r="P468" s="282" t="s">
        <v>54</v>
      </c>
      <c r="Q468" s="282" t="s">
        <v>54</v>
      </c>
      <c r="R468" s="282" t="s">
        <v>54</v>
      </c>
      <c r="S468" s="428" t="s">
        <v>78</v>
      </c>
      <c r="T468" s="774" t="s">
        <v>954</v>
      </c>
      <c r="U468" s="554"/>
      <c r="V468" s="258"/>
      <c r="W468" s="259"/>
      <c r="X468" s="259"/>
      <c r="Y468" s="259"/>
      <c r="Z468" s="259"/>
      <c r="AA468" s="260"/>
    </row>
    <row r="469" spans="1:44" s="69" customFormat="1" ht="30" customHeight="1">
      <c r="A469" s="991"/>
      <c r="B469" s="1061"/>
      <c r="C469" s="989"/>
      <c r="D469" s="968"/>
      <c r="E469" s="994"/>
      <c r="F469" s="159" t="s">
        <v>54</v>
      </c>
      <c r="G469" s="731">
        <v>42197.322916666664</v>
      </c>
      <c r="H469" s="731">
        <v>42197.326388888891</v>
      </c>
      <c r="I469" s="159" t="s">
        <v>54</v>
      </c>
      <c r="J469" s="159" t="s">
        <v>54</v>
      </c>
      <c r="K469" s="159" t="s">
        <v>54</v>
      </c>
      <c r="L469" s="137">
        <f t="shared" ref="L469:L470" si="547">IF(RIGHT(S469)="T",(+H469-G469),0)</f>
        <v>0</v>
      </c>
      <c r="M469" s="137">
        <f t="shared" ref="M469:M470" si="548">IF(RIGHT(S469)="U",(+H469-G469),0)</f>
        <v>0</v>
      </c>
      <c r="N469" s="137">
        <f t="shared" ref="N469:N470" si="549">IF(RIGHT(S469)="C",(+H469-G469),0)</f>
        <v>3.4722222262644209E-3</v>
      </c>
      <c r="O469" s="137">
        <f t="shared" ref="O469:O470" si="550">IF(RIGHT(S469)="D",(+H469-G469),0)</f>
        <v>0</v>
      </c>
      <c r="P469" s="159" t="s">
        <v>54</v>
      </c>
      <c r="Q469" s="159" t="s">
        <v>54</v>
      </c>
      <c r="R469" s="159" t="s">
        <v>54</v>
      </c>
      <c r="S469" s="728" t="s">
        <v>83</v>
      </c>
      <c r="T469" s="788" t="s">
        <v>955</v>
      </c>
      <c r="U469" s="160"/>
      <c r="V469" s="949"/>
      <c r="W469" s="255"/>
      <c r="X469" s="255"/>
      <c r="Y469" s="255"/>
      <c r="Z469" s="255"/>
      <c r="AA469" s="950"/>
    </row>
    <row r="470" spans="1:44" s="69" customFormat="1" ht="30" customHeight="1">
      <c r="A470" s="963"/>
      <c r="B470" s="1062"/>
      <c r="C470" s="1059"/>
      <c r="D470" s="969"/>
      <c r="E470" s="995"/>
      <c r="F470" s="557" t="s">
        <v>54</v>
      </c>
      <c r="G470" s="434">
        <v>42197.326388888891</v>
      </c>
      <c r="H470" s="434">
        <v>42197.694444444445</v>
      </c>
      <c r="I470" s="557" t="s">
        <v>54</v>
      </c>
      <c r="J470" s="557" t="s">
        <v>54</v>
      </c>
      <c r="K470" s="557" t="s">
        <v>54</v>
      </c>
      <c r="L470" s="349">
        <f t="shared" si="547"/>
        <v>0</v>
      </c>
      <c r="M470" s="349">
        <f t="shared" si="548"/>
        <v>0</v>
      </c>
      <c r="N470" s="349">
        <f t="shared" si="549"/>
        <v>0</v>
      </c>
      <c r="O470" s="349">
        <f t="shared" si="550"/>
        <v>0.36805555555474712</v>
      </c>
      <c r="P470" s="557" t="s">
        <v>54</v>
      </c>
      <c r="Q470" s="557" t="s">
        <v>54</v>
      </c>
      <c r="R470" s="557" t="s">
        <v>54</v>
      </c>
      <c r="S470" s="428" t="s">
        <v>57</v>
      </c>
      <c r="T470" s="774" t="s">
        <v>956</v>
      </c>
      <c r="U470" s="733"/>
      <c r="V470" s="254"/>
      <c r="W470" s="255"/>
      <c r="X470" s="255"/>
      <c r="Y470" s="255"/>
      <c r="Z470" s="255"/>
      <c r="AA470" s="256"/>
    </row>
    <row r="471" spans="1:44" s="69" customFormat="1" ht="30" customHeight="1" thickBot="1">
      <c r="A471" s="458"/>
      <c r="B471" s="139"/>
      <c r="C471" s="459" t="s">
        <v>58</v>
      </c>
      <c r="D471" s="139"/>
      <c r="E471" s="61"/>
      <c r="F471" s="141" t="s">
        <v>54</v>
      </c>
      <c r="G471" s="460"/>
      <c r="H471" s="460"/>
      <c r="I471" s="141" t="s">
        <v>54</v>
      </c>
      <c r="J471" s="141" t="s">
        <v>54</v>
      </c>
      <c r="K471" s="161"/>
      <c r="L471" s="142">
        <f>SUM(L468:L470)</f>
        <v>0</v>
      </c>
      <c r="M471" s="142">
        <f t="shared" ref="M471:O471" si="551">SUM(M468:M470)</f>
        <v>7.2222222224809229E-2</v>
      </c>
      <c r="N471" s="142">
        <f t="shared" si="551"/>
        <v>3.4722222262644209E-3</v>
      </c>
      <c r="O471" s="142">
        <f t="shared" si="551"/>
        <v>0.36805555555474712</v>
      </c>
      <c r="P471" s="141" t="s">
        <v>54</v>
      </c>
      <c r="Q471" s="141" t="s">
        <v>54</v>
      </c>
      <c r="R471" s="141" t="s">
        <v>54</v>
      </c>
      <c r="S471" s="139"/>
      <c r="T471" s="461"/>
      <c r="U471" s="139"/>
      <c r="V471" s="462">
        <f>$AB$15-((N471*24))</f>
        <v>743.91666666656965</v>
      </c>
      <c r="W471" s="463">
        <v>156</v>
      </c>
      <c r="X471" s="100">
        <v>59.01</v>
      </c>
      <c r="Y471" s="464">
        <f>W471*X471</f>
        <v>9205.56</v>
      </c>
      <c r="Z471" s="465">
        <f>(Y471*(V471-L471*24))/V471</f>
        <v>9205.56</v>
      </c>
      <c r="AA471" s="951">
        <f>(Z471/Y471)*100</f>
        <v>100</v>
      </c>
    </row>
    <row r="472" spans="1:44" s="59" customFormat="1" ht="30" customHeight="1">
      <c r="A472" s="746">
        <v>18</v>
      </c>
      <c r="B472" s="744" t="s">
        <v>342</v>
      </c>
      <c r="C472" s="745" t="s">
        <v>364</v>
      </c>
      <c r="D472" s="738">
        <v>5.2839999999999998</v>
      </c>
      <c r="E472" s="740" t="s">
        <v>53</v>
      </c>
      <c r="F472" s="71" t="s">
        <v>54</v>
      </c>
      <c r="G472" s="434">
        <v>42196.518055555556</v>
      </c>
      <c r="H472" s="434">
        <v>42196.746527777781</v>
      </c>
      <c r="I472" s="71" t="s">
        <v>54</v>
      </c>
      <c r="J472" s="71" t="s">
        <v>54</v>
      </c>
      <c r="K472" s="83"/>
      <c r="L472" s="84">
        <f>IF(RIGHT(S472)="T",(+H472-G472),0)</f>
        <v>0.22847222222480923</v>
      </c>
      <c r="M472" s="84">
        <f>IF(RIGHT(S472)="U",(+H472-G472),0)</f>
        <v>0</v>
      </c>
      <c r="N472" s="84">
        <f>IF(RIGHT(S472)="C",(+H472-G472),0)</f>
        <v>0</v>
      </c>
      <c r="O472" s="84">
        <f>IF(RIGHT(S472)="D",(+H472-G472),0)</f>
        <v>0</v>
      </c>
      <c r="P472" s="71" t="s">
        <v>54</v>
      </c>
      <c r="Q472" s="71" t="s">
        <v>54</v>
      </c>
      <c r="R472" s="71" t="s">
        <v>54</v>
      </c>
      <c r="S472" s="428" t="s">
        <v>104</v>
      </c>
      <c r="T472" s="774" t="s">
        <v>957</v>
      </c>
      <c r="U472" s="73"/>
      <c r="V472" s="85"/>
      <c r="W472" s="86"/>
      <c r="X472" s="86"/>
      <c r="Y472" s="86"/>
      <c r="Z472" s="86"/>
      <c r="AA472" s="87"/>
    </row>
    <row r="473" spans="1:44" s="69" customFormat="1" ht="30" customHeight="1" thickBot="1">
      <c r="A473" s="527"/>
      <c r="B473" s="268"/>
      <c r="C473" s="528" t="s">
        <v>58</v>
      </c>
      <c r="D473" s="268"/>
      <c r="E473" s="61"/>
      <c r="F473" s="62" t="s">
        <v>54</v>
      </c>
      <c r="G473" s="438"/>
      <c r="H473" s="438"/>
      <c r="I473" s="62" t="s">
        <v>54</v>
      </c>
      <c r="J473" s="62" t="s">
        <v>54</v>
      </c>
      <c r="K473" s="62" t="s">
        <v>54</v>
      </c>
      <c r="L473" s="63">
        <f>SUM(L472:L472)</f>
        <v>0.22847222222480923</v>
      </c>
      <c r="M473" s="63">
        <f>SUM(M472:M472)</f>
        <v>0</v>
      </c>
      <c r="N473" s="63">
        <f>SUM(N472:N472)</f>
        <v>0</v>
      </c>
      <c r="O473" s="63">
        <f>SUM(O472:O472)</f>
        <v>0</v>
      </c>
      <c r="P473" s="62" t="s">
        <v>54</v>
      </c>
      <c r="Q473" s="62" t="s">
        <v>54</v>
      </c>
      <c r="R473" s="62" t="s">
        <v>54</v>
      </c>
      <c r="S473" s="529"/>
      <c r="T473" s="530"/>
      <c r="U473" s="268"/>
      <c r="V473" s="440">
        <f>$AB$15-((N473*24))</f>
        <v>744</v>
      </c>
      <c r="W473" s="441">
        <v>131</v>
      </c>
      <c r="X473" s="100">
        <v>5.2839999999999998</v>
      </c>
      <c r="Y473" s="442">
        <f>W473*X473</f>
        <v>692.20399999999995</v>
      </c>
      <c r="Z473" s="440">
        <f>(Y473*(V473-L473*24))/V473</f>
        <v>687.1024068995838</v>
      </c>
      <c r="AA473" s="443">
        <f>(Z473/Y473)*100</f>
        <v>99.262992831532884</v>
      </c>
      <c r="AB473" s="59"/>
    </row>
    <row r="474" spans="1:44" s="59" customFormat="1" ht="30" customHeight="1">
      <c r="A474" s="604">
        <v>19</v>
      </c>
      <c r="B474" s="609" t="s">
        <v>365</v>
      </c>
      <c r="C474" s="610" t="s">
        <v>366</v>
      </c>
      <c r="D474" s="611">
        <v>5.2839999999999998</v>
      </c>
      <c r="E474" s="70" t="s">
        <v>53</v>
      </c>
      <c r="F474" s="71" t="s">
        <v>54</v>
      </c>
      <c r="G474" s="178"/>
      <c r="H474" s="178"/>
      <c r="I474" s="71" t="s">
        <v>54</v>
      </c>
      <c r="J474" s="71" t="s">
        <v>54</v>
      </c>
      <c r="K474" s="531"/>
      <c r="L474" s="72">
        <f>IF(RIGHT(S474)="T",(+H474-G474),0)</f>
        <v>0</v>
      </c>
      <c r="M474" s="72">
        <f>IF(RIGHT(S474)="U",(+H474-G474),0)</f>
        <v>0</v>
      </c>
      <c r="N474" s="72">
        <f>IF(RIGHT(S474)="C",(+H474-G474),0)</f>
        <v>0</v>
      </c>
      <c r="O474" s="72">
        <f>IF(RIGHT(S474)="D",(+H474-G474),0)</f>
        <v>0</v>
      </c>
      <c r="P474" s="71" t="s">
        <v>54</v>
      </c>
      <c r="Q474" s="71" t="s">
        <v>54</v>
      </c>
      <c r="R474" s="71" t="s">
        <v>54</v>
      </c>
      <c r="S474" s="179"/>
      <c r="T474" s="410"/>
      <c r="U474" s="73"/>
      <c r="V474" s="85"/>
      <c r="W474" s="86"/>
      <c r="X474" s="86"/>
      <c r="Y474" s="86"/>
      <c r="Z474" s="86"/>
      <c r="AA474" s="87"/>
    </row>
    <row r="475" spans="1:44" s="69" customFormat="1" ht="30" customHeight="1" thickBot="1">
      <c r="A475" s="527"/>
      <c r="B475" s="268"/>
      <c r="C475" s="528" t="s">
        <v>58</v>
      </c>
      <c r="D475" s="268"/>
      <c r="E475" s="61"/>
      <c r="F475" s="62" t="s">
        <v>54</v>
      </c>
      <c r="G475" s="438"/>
      <c r="H475" s="438"/>
      <c r="I475" s="62" t="s">
        <v>54</v>
      </c>
      <c r="J475" s="62" t="s">
        <v>54</v>
      </c>
      <c r="K475" s="62" t="s">
        <v>54</v>
      </c>
      <c r="L475" s="63">
        <f>SUM(L474:L474)</f>
        <v>0</v>
      </c>
      <c r="M475" s="63">
        <f>SUM(M474:M474)</f>
        <v>0</v>
      </c>
      <c r="N475" s="63">
        <f>SUM(N474:N474)</f>
        <v>0</v>
      </c>
      <c r="O475" s="63">
        <f>SUM(O474:O474)</f>
        <v>0</v>
      </c>
      <c r="P475" s="62" t="s">
        <v>54</v>
      </c>
      <c r="Q475" s="62" t="s">
        <v>54</v>
      </c>
      <c r="R475" s="62" t="s">
        <v>54</v>
      </c>
      <c r="S475" s="529"/>
      <c r="T475" s="530"/>
      <c r="U475" s="268"/>
      <c r="V475" s="440">
        <f>$AB$15-((N475*24))</f>
        <v>744</v>
      </c>
      <c r="W475" s="441">
        <v>131</v>
      </c>
      <c r="X475" s="100">
        <v>5.2839999999999998</v>
      </c>
      <c r="Y475" s="442">
        <f>W475*X475</f>
        <v>692.20399999999995</v>
      </c>
      <c r="Z475" s="440">
        <f>(Y475*(V475-L475*24))/V475</f>
        <v>692.20399999999995</v>
      </c>
      <c r="AA475" s="443">
        <f>(Z475/Y475)*100</f>
        <v>100</v>
      </c>
      <c r="AB475" s="59"/>
    </row>
    <row r="476" spans="1:44" ht="30" customHeight="1">
      <c r="A476" s="754">
        <v>20</v>
      </c>
      <c r="B476" s="736" t="s">
        <v>367</v>
      </c>
      <c r="C476" s="762" t="s">
        <v>368</v>
      </c>
      <c r="D476" s="755">
        <v>6.17</v>
      </c>
      <c r="E476" s="740" t="s">
        <v>53</v>
      </c>
      <c r="F476" s="133" t="s">
        <v>54</v>
      </c>
      <c r="G476" s="434"/>
      <c r="H476" s="434"/>
      <c r="I476" s="252"/>
      <c r="J476" s="252"/>
      <c r="K476" s="252"/>
      <c r="L476" s="134">
        <f>IF(RIGHT(S476)="T",(+H476-G476),0)</f>
        <v>0</v>
      </c>
      <c r="M476" s="134">
        <f>IF(RIGHT(S476)="U",(+H476-G476),0)</f>
        <v>0</v>
      </c>
      <c r="N476" s="134">
        <f>IF(RIGHT(S476)="C",(+H476-G476),0)</f>
        <v>0</v>
      </c>
      <c r="O476" s="134">
        <f>IF(RIGHT(S476)="D",(+H476-G476),0)</f>
        <v>0</v>
      </c>
      <c r="P476" s="94"/>
      <c r="Q476" s="94"/>
      <c r="R476" s="94"/>
      <c r="S476" s="428"/>
      <c r="T476" s="774"/>
      <c r="U476" s="94"/>
      <c r="V476" s="258"/>
      <c r="W476" s="213"/>
      <c r="X476" s="213"/>
      <c r="Y476" s="213"/>
      <c r="Z476" s="213"/>
      <c r="AA476" s="214"/>
      <c r="AB476" s="2"/>
      <c r="AC476" s="2"/>
      <c r="AD476" s="2"/>
      <c r="AE476" s="2"/>
      <c r="AF476" s="266"/>
      <c r="AG476" s="266"/>
      <c r="AH476" s="266"/>
      <c r="AI476" s="266"/>
      <c r="AJ476" s="266"/>
      <c r="AK476" s="266"/>
      <c r="AL476" s="266"/>
      <c r="AM476" s="266"/>
      <c r="AN476" s="266"/>
      <c r="AO476" s="266"/>
      <c r="AP476" s="266"/>
      <c r="AQ476" s="266"/>
      <c r="AR476" s="266"/>
    </row>
    <row r="477" spans="1:44" s="69" customFormat="1" ht="30" customHeight="1" thickBot="1">
      <c r="A477" s="458"/>
      <c r="B477" s="139"/>
      <c r="C477" s="459" t="s">
        <v>58</v>
      </c>
      <c r="D477" s="139"/>
      <c r="E477" s="61"/>
      <c r="F477" s="141" t="s">
        <v>54</v>
      </c>
      <c r="G477" s="460"/>
      <c r="H477" s="460"/>
      <c r="I477" s="141" t="s">
        <v>54</v>
      </c>
      <c r="J477" s="141" t="s">
        <v>54</v>
      </c>
      <c r="K477" s="161"/>
      <c r="L477" s="142">
        <f>SUM(L476:L476)</f>
        <v>0</v>
      </c>
      <c r="M477" s="142">
        <f>SUM(M476:M476)</f>
        <v>0</v>
      </c>
      <c r="N477" s="142">
        <f>SUM(N476:N476)</f>
        <v>0</v>
      </c>
      <c r="O477" s="142">
        <f>SUM(O476:O476)</f>
        <v>0</v>
      </c>
      <c r="P477" s="141" t="s">
        <v>54</v>
      </c>
      <c r="Q477" s="141" t="s">
        <v>54</v>
      </c>
      <c r="R477" s="141" t="s">
        <v>54</v>
      </c>
      <c r="S477" s="139"/>
      <c r="T477" s="461"/>
      <c r="U477" s="139"/>
      <c r="V477" s="462">
        <f>$AB$15-((N477*24))</f>
        <v>744</v>
      </c>
      <c r="W477" s="463">
        <v>131</v>
      </c>
      <c r="X477" s="100">
        <v>6.17</v>
      </c>
      <c r="Y477" s="464">
        <f>W477*X477</f>
        <v>808.27</v>
      </c>
      <c r="Z477" s="465">
        <f>(Y477*(V477-L477*24))/V477</f>
        <v>808.27</v>
      </c>
      <c r="AA477" s="466">
        <f>(Z477/Y477)*100</f>
        <v>100</v>
      </c>
    </row>
    <row r="478" spans="1:44" ht="30" customHeight="1">
      <c r="A478" s="754">
        <v>21</v>
      </c>
      <c r="B478" s="756" t="s">
        <v>369</v>
      </c>
      <c r="C478" s="762" t="s">
        <v>370</v>
      </c>
      <c r="D478" s="738">
        <v>6.17</v>
      </c>
      <c r="E478" s="740" t="s">
        <v>53</v>
      </c>
      <c r="F478" s="133" t="s">
        <v>54</v>
      </c>
      <c r="G478" s="434">
        <v>42193.431944444441</v>
      </c>
      <c r="H478" s="434">
        <v>42193.538194444445</v>
      </c>
      <c r="I478" s="252"/>
      <c r="J478" s="252"/>
      <c r="K478" s="252"/>
      <c r="L478" s="134">
        <f>IF(RIGHT(S478)="T",(+H478-G478),0)</f>
        <v>0</v>
      </c>
      <c r="M478" s="134">
        <f>IF(RIGHT(S478)="U",(+H478-G478),0)</f>
        <v>0</v>
      </c>
      <c r="N478" s="134">
        <f>IF(RIGHT(S478)="C",(+H478-G478),0)</f>
        <v>0</v>
      </c>
      <c r="O478" s="134">
        <f>IF(RIGHT(S478)="D",(+H478-G478),0)</f>
        <v>0.10625000000436557</v>
      </c>
      <c r="P478" s="94"/>
      <c r="Q478" s="94"/>
      <c r="R478" s="94"/>
      <c r="S478" s="428" t="s">
        <v>73</v>
      </c>
      <c r="T478" s="774" t="s">
        <v>958</v>
      </c>
      <c r="U478" s="94"/>
      <c r="V478" s="258"/>
      <c r="W478" s="259"/>
      <c r="X478" s="259"/>
      <c r="Y478" s="259"/>
      <c r="Z478" s="259"/>
      <c r="AA478" s="260"/>
      <c r="AB478" s="2"/>
      <c r="AC478" s="2"/>
      <c r="AD478" s="2"/>
      <c r="AE478" s="2"/>
      <c r="AF478" s="266"/>
      <c r="AG478" s="266"/>
      <c r="AH478" s="266"/>
      <c r="AI478" s="266"/>
      <c r="AJ478" s="266"/>
      <c r="AK478" s="266"/>
      <c r="AL478" s="266"/>
      <c r="AM478" s="266"/>
      <c r="AN478" s="266"/>
      <c r="AO478" s="266"/>
      <c r="AP478" s="266"/>
      <c r="AQ478" s="266"/>
      <c r="AR478" s="266"/>
    </row>
    <row r="479" spans="1:44" s="69" customFormat="1" ht="30" customHeight="1" thickBot="1">
      <c r="A479" s="458"/>
      <c r="B479" s="139"/>
      <c r="C479" s="459" t="s">
        <v>58</v>
      </c>
      <c r="D479" s="139"/>
      <c r="E479" s="61"/>
      <c r="F479" s="141" t="s">
        <v>54</v>
      </c>
      <c r="G479" s="823"/>
      <c r="H479" s="823"/>
      <c r="I479" s="141" t="s">
        <v>54</v>
      </c>
      <c r="J479" s="141" t="s">
        <v>54</v>
      </c>
      <c r="K479" s="161"/>
      <c r="L479" s="142">
        <f>SUM(L478:L478)</f>
        <v>0</v>
      </c>
      <c r="M479" s="142">
        <f>SUM(M478:M478)</f>
        <v>0</v>
      </c>
      <c r="N479" s="142">
        <f>SUM(N478:N478)</f>
        <v>0</v>
      </c>
      <c r="O479" s="142">
        <f>SUM(O478:O478)</f>
        <v>0.10625000000436557</v>
      </c>
      <c r="P479" s="141" t="s">
        <v>54</v>
      </c>
      <c r="Q479" s="141" t="s">
        <v>54</v>
      </c>
      <c r="R479" s="141" t="s">
        <v>54</v>
      </c>
      <c r="S479" s="809"/>
      <c r="T479" s="810"/>
      <c r="U479" s="139"/>
      <c r="V479" s="462">
        <f>$AB$15-((N479*24))</f>
        <v>744</v>
      </c>
      <c r="W479" s="463">
        <v>131</v>
      </c>
      <c r="X479" s="100">
        <v>6.17</v>
      </c>
      <c r="Y479" s="464">
        <f>W479*X479</f>
        <v>808.27</v>
      </c>
      <c r="Z479" s="465">
        <f>(Y479*(V479-L479*24))/V479</f>
        <v>808.27</v>
      </c>
      <c r="AA479" s="466">
        <f>(Z479/Y479)*100</f>
        <v>100</v>
      </c>
    </row>
    <row r="480" spans="1:44" ht="30" customHeight="1" thickBot="1">
      <c r="A480" s="976">
        <v>22</v>
      </c>
      <c r="B480" s="1065" t="s">
        <v>371</v>
      </c>
      <c r="C480" s="1063" t="s">
        <v>372</v>
      </c>
      <c r="D480" s="967">
        <v>15.69</v>
      </c>
      <c r="E480" s="993" t="s">
        <v>53</v>
      </c>
      <c r="F480" s="133" t="s">
        <v>54</v>
      </c>
      <c r="G480" s="731"/>
      <c r="H480" s="731"/>
      <c r="I480" s="269"/>
      <c r="J480" s="269"/>
      <c r="K480" s="269"/>
      <c r="L480" s="155">
        <f>IF(RIGHT(S480)="T",(+H480-G480),0)</f>
        <v>0</v>
      </c>
      <c r="M480" s="155">
        <f>IF(RIGHT(S480)="U",(+H480-G480),0)</f>
        <v>0</v>
      </c>
      <c r="N480" s="155">
        <f>IF(RIGHT(S480)="C",(+H480-G480),0)</f>
        <v>0</v>
      </c>
      <c r="O480" s="155">
        <f>IF(RIGHT(S480)="D",(+H480-G480),0)</f>
        <v>0</v>
      </c>
      <c r="P480" s="94"/>
      <c r="Q480" s="94"/>
      <c r="R480" s="94"/>
      <c r="S480" s="728"/>
      <c r="T480" s="788"/>
      <c r="U480" s="94"/>
      <c r="V480" s="165"/>
      <c r="W480" s="166"/>
      <c r="X480" s="166"/>
      <c r="Y480" s="166"/>
      <c r="Z480" s="166"/>
      <c r="AA480" s="167"/>
      <c r="AB480" s="2"/>
      <c r="AC480" s="2"/>
      <c r="AD480" s="2"/>
      <c r="AE480" s="2"/>
      <c r="AF480" s="266"/>
      <c r="AG480" s="266"/>
      <c r="AH480" s="266"/>
      <c r="AI480" s="266"/>
      <c r="AJ480" s="266"/>
      <c r="AK480" s="266"/>
      <c r="AL480" s="266"/>
      <c r="AM480" s="266"/>
      <c r="AN480" s="266"/>
      <c r="AO480" s="266"/>
      <c r="AP480" s="266"/>
      <c r="AQ480" s="266"/>
      <c r="AR480" s="266"/>
    </row>
    <row r="481" spans="1:44" ht="15.75">
      <c r="A481" s="978"/>
      <c r="B481" s="1066"/>
      <c r="C481" s="1064"/>
      <c r="D481" s="969"/>
      <c r="E481" s="995"/>
      <c r="F481" s="136"/>
      <c r="G481" s="731"/>
      <c r="H481" s="731"/>
      <c r="I481" s="269"/>
      <c r="J481" s="269"/>
      <c r="K481" s="269"/>
      <c r="L481" s="155">
        <f>IF(RIGHT(S481)="T",(+H481-G481),0)</f>
        <v>0</v>
      </c>
      <c r="M481" s="155">
        <f>IF(RIGHT(S481)="U",(+H481-G481),0)</f>
        <v>0</v>
      </c>
      <c r="N481" s="155">
        <f>IF(RIGHT(S481)="C",(+H481-G481),0)</f>
        <v>0</v>
      </c>
      <c r="O481" s="155">
        <f>IF(RIGHT(S481)="D",(+H481-G481),0)</f>
        <v>0</v>
      </c>
      <c r="P481" s="94"/>
      <c r="Q481" s="94"/>
      <c r="R481" s="94"/>
      <c r="S481" s="428"/>
      <c r="T481" s="774"/>
      <c r="U481" s="94"/>
      <c r="V481" s="165"/>
      <c r="W481" s="166"/>
      <c r="X481" s="166"/>
      <c r="Y481" s="166"/>
      <c r="Z481" s="166"/>
      <c r="AA481" s="167"/>
      <c r="AB481" s="2"/>
      <c r="AC481" s="2"/>
      <c r="AD481" s="2"/>
      <c r="AE481" s="2"/>
      <c r="AF481" s="266"/>
      <c r="AG481" s="266"/>
      <c r="AH481" s="266"/>
      <c r="AI481" s="266"/>
      <c r="AJ481" s="266"/>
      <c r="AK481" s="266"/>
      <c r="AL481" s="266"/>
      <c r="AM481" s="266"/>
      <c r="AN481" s="266"/>
      <c r="AO481" s="266"/>
      <c r="AP481" s="266"/>
      <c r="AQ481" s="266"/>
      <c r="AR481" s="266"/>
    </row>
    <row r="482" spans="1:44" s="69" customFormat="1" ht="30" customHeight="1" thickBot="1">
      <c r="A482" s="458"/>
      <c r="B482" s="139"/>
      <c r="C482" s="459" t="s">
        <v>58</v>
      </c>
      <c r="D482" s="139"/>
      <c r="E482" s="61"/>
      <c r="F482" s="141" t="s">
        <v>54</v>
      </c>
      <c r="G482" s="823"/>
      <c r="H482" s="823"/>
      <c r="I482" s="141" t="s">
        <v>54</v>
      </c>
      <c r="J482" s="141" t="s">
        <v>54</v>
      </c>
      <c r="K482" s="161"/>
      <c r="L482" s="142">
        <f>SUM(L480:L481)</f>
        <v>0</v>
      </c>
      <c r="M482" s="142">
        <f>SUM(M480:M481)</f>
        <v>0</v>
      </c>
      <c r="N482" s="142">
        <f>SUM(N480:N481)</f>
        <v>0</v>
      </c>
      <c r="O482" s="142">
        <f>SUM(O480:O481)</f>
        <v>0</v>
      </c>
      <c r="P482" s="141" t="s">
        <v>54</v>
      </c>
      <c r="Q482" s="141" t="s">
        <v>54</v>
      </c>
      <c r="R482" s="141" t="s">
        <v>54</v>
      </c>
      <c r="S482" s="809"/>
      <c r="T482" s="810"/>
      <c r="U482" s="139"/>
      <c r="V482" s="462">
        <f>$AB$15-((N482*24))</f>
        <v>744</v>
      </c>
      <c r="W482" s="463">
        <v>131</v>
      </c>
      <c r="X482" s="100">
        <v>15.69</v>
      </c>
      <c r="Y482" s="464">
        <f>W482*X482</f>
        <v>2055.39</v>
      </c>
      <c r="Z482" s="465">
        <f>(Y482*(V482-L482*24))/V482</f>
        <v>2055.39</v>
      </c>
      <c r="AA482" s="466">
        <f>(Z482/Y482)*100</f>
        <v>100</v>
      </c>
    </row>
    <row r="483" spans="1:44" s="51" customFormat="1" ht="17.25" thickBot="1">
      <c r="A483" s="1003">
        <v>23</v>
      </c>
      <c r="B483" s="973" t="s">
        <v>373</v>
      </c>
      <c r="C483" s="1012" t="s">
        <v>374</v>
      </c>
      <c r="D483" s="967">
        <v>15.69</v>
      </c>
      <c r="E483" s="993" t="s">
        <v>53</v>
      </c>
      <c r="F483" s="71" t="s">
        <v>54</v>
      </c>
      <c r="G483" s="731"/>
      <c r="H483" s="731"/>
      <c r="I483" s="271" t="s">
        <v>54</v>
      </c>
      <c r="J483" s="271" t="s">
        <v>54</v>
      </c>
      <c r="K483" s="271"/>
      <c r="L483" s="272">
        <f>IF(RIGHT(S483)="T",(+H483-G483),0)</f>
        <v>0</v>
      </c>
      <c r="M483" s="94">
        <f>IF(RIGHT(S483)="U",(+H483-G483),0)</f>
        <v>0</v>
      </c>
      <c r="N483" s="94">
        <f>IF(RIGHT(S483)="C",(+H483-G483),0)</f>
        <v>0</v>
      </c>
      <c r="O483" s="94">
        <f>IF(RIGHT(S483)="D",(+H483-G483),0)</f>
        <v>0</v>
      </c>
      <c r="P483" s="94" t="s">
        <v>54</v>
      </c>
      <c r="Q483" s="94" t="s">
        <v>54</v>
      </c>
      <c r="R483" s="94" t="s">
        <v>54</v>
      </c>
      <c r="S483" s="728"/>
      <c r="T483" s="788"/>
      <c r="U483" s="94"/>
      <c r="V483" s="96"/>
      <c r="W483" s="97"/>
      <c r="X483" s="97"/>
      <c r="Y483" s="97"/>
      <c r="Z483" s="97"/>
      <c r="AA483" s="98"/>
      <c r="AB483" s="50"/>
      <c r="AC483" s="50"/>
      <c r="AD483" s="50"/>
      <c r="AE483" s="50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</row>
    <row r="484" spans="1:44" s="51" customFormat="1" ht="17.25" thickBot="1">
      <c r="A484" s="1004"/>
      <c r="B484" s="974"/>
      <c r="C484" s="992"/>
      <c r="D484" s="968"/>
      <c r="E484" s="994"/>
      <c r="F484" s="88"/>
      <c r="G484" s="731"/>
      <c r="H484" s="731"/>
      <c r="I484" s="271" t="s">
        <v>54</v>
      </c>
      <c r="J484" s="271" t="s">
        <v>54</v>
      </c>
      <c r="K484" s="271"/>
      <c r="L484" s="272">
        <f t="shared" ref="L484:L485" si="552">IF(RIGHT(S484)="T",(+H484-G484),0)</f>
        <v>0</v>
      </c>
      <c r="M484" s="94">
        <f t="shared" ref="M484:M485" si="553">IF(RIGHT(S484)="U",(+H484-G484),0)</f>
        <v>0</v>
      </c>
      <c r="N484" s="94">
        <f t="shared" ref="N484:N485" si="554">IF(RIGHT(S484)="C",(+H484-G484),0)</f>
        <v>0</v>
      </c>
      <c r="O484" s="94">
        <f t="shared" ref="O484:O485" si="555">IF(RIGHT(S484)="D",(+H484-G484),0)</f>
        <v>0</v>
      </c>
      <c r="P484" s="94" t="s">
        <v>54</v>
      </c>
      <c r="Q484" s="94" t="s">
        <v>54</v>
      </c>
      <c r="R484" s="94" t="s">
        <v>54</v>
      </c>
      <c r="S484" s="728"/>
      <c r="T484" s="788"/>
      <c r="U484" s="94"/>
      <c r="V484" s="96"/>
      <c r="W484" s="97"/>
      <c r="X484" s="97"/>
      <c r="Y484" s="97"/>
      <c r="Z484" s="97"/>
      <c r="AA484" s="98"/>
      <c r="AB484" s="50"/>
      <c r="AC484" s="50"/>
      <c r="AD484" s="50"/>
      <c r="AE484" s="50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</row>
    <row r="485" spans="1:44" s="51" customFormat="1" ht="16.5">
      <c r="A485" s="1005"/>
      <c r="B485" s="975"/>
      <c r="C485" s="1013"/>
      <c r="D485" s="969"/>
      <c r="E485" s="995"/>
      <c r="F485" s="88"/>
      <c r="G485" s="731"/>
      <c r="H485" s="731"/>
      <c r="I485" s="271" t="s">
        <v>54</v>
      </c>
      <c r="J485" s="271" t="s">
        <v>54</v>
      </c>
      <c r="K485" s="271"/>
      <c r="L485" s="272">
        <f t="shared" si="552"/>
        <v>0</v>
      </c>
      <c r="M485" s="94">
        <f t="shared" si="553"/>
        <v>0</v>
      </c>
      <c r="N485" s="94">
        <f t="shared" si="554"/>
        <v>0</v>
      </c>
      <c r="O485" s="94">
        <f t="shared" si="555"/>
        <v>0</v>
      </c>
      <c r="P485" s="94" t="s">
        <v>54</v>
      </c>
      <c r="Q485" s="94" t="s">
        <v>54</v>
      </c>
      <c r="R485" s="94" t="s">
        <v>54</v>
      </c>
      <c r="S485" s="728"/>
      <c r="T485" s="788"/>
      <c r="U485" s="94"/>
      <c r="V485" s="96"/>
      <c r="W485" s="97"/>
      <c r="X485" s="97"/>
      <c r="Y485" s="97"/>
      <c r="Z485" s="97"/>
      <c r="AA485" s="98"/>
      <c r="AB485" s="50"/>
      <c r="AC485" s="50"/>
      <c r="AD485" s="50"/>
      <c r="AE485" s="50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</row>
    <row r="486" spans="1:44" s="51" customFormat="1" ht="30" customHeight="1" thickBot="1">
      <c r="A486" s="532"/>
      <c r="B486" s="239"/>
      <c r="C486" s="824" t="s">
        <v>58</v>
      </c>
      <c r="D486" s="100"/>
      <c r="E486" s="61"/>
      <c r="F486" s="274" t="s">
        <v>54</v>
      </c>
      <c r="G486" s="533"/>
      <c r="H486" s="533"/>
      <c r="I486" s="273" t="s">
        <v>54</v>
      </c>
      <c r="J486" s="273" t="s">
        <v>54</v>
      </c>
      <c r="K486" s="273"/>
      <c r="L486" s="825">
        <f>SUM(L483:L485)</f>
        <v>0</v>
      </c>
      <c r="M486" s="826">
        <f>SUM(M483:M485)</f>
        <v>0</v>
      </c>
      <c r="N486" s="826">
        <f>SUM(N483:N485)</f>
        <v>0</v>
      </c>
      <c r="O486" s="826">
        <f>SUM(O483:O485)</f>
        <v>0</v>
      </c>
      <c r="P486" s="241" t="s">
        <v>54</v>
      </c>
      <c r="Q486" s="241" t="s">
        <v>54</v>
      </c>
      <c r="R486" s="241" t="s">
        <v>54</v>
      </c>
      <c r="S486" s="241"/>
      <c r="T486" s="413"/>
      <c r="U486" s="241"/>
      <c r="V486" s="440">
        <f>$AB$15-((N486*24))</f>
        <v>744</v>
      </c>
      <c r="W486" s="441">
        <v>131</v>
      </c>
      <c r="X486" s="100">
        <v>15.69</v>
      </c>
      <c r="Y486" s="442">
        <f>W486*X486</f>
        <v>2055.39</v>
      </c>
      <c r="Z486" s="440">
        <f>(Y486*(V486-L486*24))/V486</f>
        <v>2055.39</v>
      </c>
      <c r="AA486" s="443">
        <f>(Z486/Y486)*100</f>
        <v>100</v>
      </c>
      <c r="AB486" s="50"/>
      <c r="AC486" s="50"/>
      <c r="AD486" s="50"/>
      <c r="AE486" s="50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</row>
    <row r="487" spans="1:44" s="69" customFormat="1" ht="30" customHeight="1">
      <c r="A487" s="608">
        <v>24</v>
      </c>
      <c r="B487" s="744" t="s">
        <v>375</v>
      </c>
      <c r="C487" s="743" t="s">
        <v>376</v>
      </c>
      <c r="D487" s="619">
        <v>17.690999999999999</v>
      </c>
      <c r="E487" s="585" t="s">
        <v>53</v>
      </c>
      <c r="F487" s="133" t="s">
        <v>54</v>
      </c>
      <c r="G487" s="434">
        <v>42186.7</v>
      </c>
      <c r="H487" s="434">
        <v>42186.743750000001</v>
      </c>
      <c r="I487" s="133" t="s">
        <v>54</v>
      </c>
      <c r="J487" s="133" t="s">
        <v>54</v>
      </c>
      <c r="K487" s="83"/>
      <c r="L487" s="155">
        <f>IF(RIGHT(S487)="T",(+H487-G487),0)</f>
        <v>0</v>
      </c>
      <c r="M487" s="155">
        <f>IF(RIGHT(S487)="U",(+H487-G487),0)</f>
        <v>0</v>
      </c>
      <c r="N487" s="155">
        <f>IF(RIGHT(S487)="C",(+H487-G487),0)</f>
        <v>0</v>
      </c>
      <c r="O487" s="155">
        <f>IF(RIGHT(S487)="D",(+H487-G487),0)</f>
        <v>4.3750000004365575E-2</v>
      </c>
      <c r="P487" s="133" t="s">
        <v>54</v>
      </c>
      <c r="Q487" s="133" t="s">
        <v>54</v>
      </c>
      <c r="R487" s="133" t="s">
        <v>54</v>
      </c>
      <c r="S487" s="428" t="s">
        <v>145</v>
      </c>
      <c r="T487" s="774" t="s">
        <v>959</v>
      </c>
      <c r="U487" s="135"/>
      <c r="V487" s="258"/>
      <c r="W487" s="259"/>
      <c r="X487" s="259"/>
      <c r="Y487" s="259"/>
      <c r="Z487" s="259"/>
      <c r="AA487" s="260"/>
    </row>
    <row r="488" spans="1:44" s="69" customFormat="1" ht="30" customHeight="1" thickBot="1">
      <c r="A488" s="524"/>
      <c r="B488" s="267"/>
      <c r="C488" s="525" t="s">
        <v>58</v>
      </c>
      <c r="D488" s="267"/>
      <c r="E488" s="140"/>
      <c r="F488" s="141" t="s">
        <v>54</v>
      </c>
      <c r="G488" s="460"/>
      <c r="H488" s="460"/>
      <c r="I488" s="141" t="s">
        <v>54</v>
      </c>
      <c r="J488" s="141" t="s">
        <v>54</v>
      </c>
      <c r="K488" s="141" t="s">
        <v>54</v>
      </c>
      <c r="L488" s="142">
        <f>SUM(L487:L487)</f>
        <v>0</v>
      </c>
      <c r="M488" s="142">
        <f>SUM(M487:M487)</f>
        <v>0</v>
      </c>
      <c r="N488" s="142">
        <f>SUM(N487:N487)</f>
        <v>0</v>
      </c>
      <c r="O488" s="142">
        <f>SUM(O487:O487)</f>
        <v>4.3750000004365575E-2</v>
      </c>
      <c r="P488" s="141" t="s">
        <v>54</v>
      </c>
      <c r="Q488" s="141" t="s">
        <v>54</v>
      </c>
      <c r="R488" s="141" t="s">
        <v>54</v>
      </c>
      <c r="S488" s="267"/>
      <c r="T488" s="526"/>
      <c r="U488" s="267"/>
      <c r="V488" s="462">
        <f>$AB$15-((N488*24))</f>
        <v>744</v>
      </c>
      <c r="W488" s="463">
        <v>131</v>
      </c>
      <c r="X488" s="100">
        <v>17.690999999999999</v>
      </c>
      <c r="Y488" s="464">
        <f>W488*X488</f>
        <v>2317.5209999999997</v>
      </c>
      <c r="Z488" s="465">
        <f>(Y488*(V488-L488*24))/V488</f>
        <v>2317.5209999999997</v>
      </c>
      <c r="AA488" s="466">
        <f>(Z488/Y488)*100</f>
        <v>100</v>
      </c>
    </row>
    <row r="489" spans="1:44" s="51" customFormat="1" ht="27.75" customHeight="1">
      <c r="A489" s="1001">
        <v>25</v>
      </c>
      <c r="B489" s="973" t="s">
        <v>377</v>
      </c>
      <c r="C489" s="1012" t="s">
        <v>378</v>
      </c>
      <c r="D489" s="1008">
        <v>17.690999999999999</v>
      </c>
      <c r="E489" s="971" t="s">
        <v>53</v>
      </c>
      <c r="F489" s="38" t="s">
        <v>54</v>
      </c>
      <c r="G489" s="434">
        <v>42187.462500000001</v>
      </c>
      <c r="H489" s="434">
        <v>42187.660416666666</v>
      </c>
      <c r="I489" s="264"/>
      <c r="J489" s="264"/>
      <c r="K489" s="264"/>
      <c r="L489" s="137">
        <f>IF(RIGHT(S489)="T",(+H489-G489),0)</f>
        <v>0</v>
      </c>
      <c r="M489" s="137">
        <f>IF(RIGHT(S489)="U",(+H489-G489),0)</f>
        <v>0</v>
      </c>
      <c r="N489" s="137">
        <f>IF(RIGHT(S489)="C",(+H489-G489),0)</f>
        <v>0</v>
      </c>
      <c r="O489" s="137">
        <f>IF(RIGHT(S489)="D",(+H489-G489),0)</f>
        <v>0.19791666666424135</v>
      </c>
      <c r="P489" s="44"/>
      <c r="Q489" s="44"/>
      <c r="R489" s="44"/>
      <c r="S489" s="428" t="s">
        <v>145</v>
      </c>
      <c r="T489" s="774" t="s">
        <v>960</v>
      </c>
      <c r="U489" s="44"/>
      <c r="V489" s="109"/>
      <c r="W489" s="110"/>
      <c r="X489" s="574"/>
      <c r="Y489" s="111"/>
      <c r="Z489" s="109"/>
      <c r="AA489" s="112"/>
      <c r="AB489" s="50"/>
      <c r="AC489" s="50"/>
      <c r="AD489" s="50"/>
      <c r="AE489" s="50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</row>
    <row r="490" spans="1:44" s="69" customFormat="1" ht="30" customHeight="1">
      <c r="A490" s="1014"/>
      <c r="B490" s="975"/>
      <c r="C490" s="1013"/>
      <c r="D490" s="1016"/>
      <c r="E490" s="972"/>
      <c r="F490" s="159"/>
      <c r="G490" s="434"/>
      <c r="H490" s="434"/>
      <c r="I490" s="159"/>
      <c r="J490" s="159"/>
      <c r="K490" s="146"/>
      <c r="L490" s="137">
        <f>IF(RIGHT(S490)="T",(+H490-G490),0)</f>
        <v>0</v>
      </c>
      <c r="M490" s="137">
        <f>IF(RIGHT(S490)="U",(+H490-G490),0)</f>
        <v>0</v>
      </c>
      <c r="N490" s="137">
        <f>IF(RIGHT(S490)="C",(+H490-G490),0)</f>
        <v>0</v>
      </c>
      <c r="O490" s="137">
        <f>IF(RIGHT(S490)="D",(+H490-G490),0)</f>
        <v>0</v>
      </c>
      <c r="P490" s="159"/>
      <c r="Q490" s="159"/>
      <c r="R490" s="159"/>
      <c r="S490" s="428"/>
      <c r="T490" s="429"/>
      <c r="U490" s="160"/>
      <c r="V490" s="275"/>
      <c r="W490" s="275"/>
      <c r="X490" s="275"/>
      <c r="Y490" s="275"/>
      <c r="Z490" s="275"/>
      <c r="AA490" s="275"/>
    </row>
    <row r="491" spans="1:44" s="69" customFormat="1" ht="30" customHeight="1" thickBot="1">
      <c r="A491" s="534"/>
      <c r="B491" s="276"/>
      <c r="C491" s="535" t="s">
        <v>58</v>
      </c>
      <c r="D491" s="276"/>
      <c r="E491" s="620"/>
      <c r="F491" s="152" t="s">
        <v>54</v>
      </c>
      <c r="G491" s="460"/>
      <c r="H491" s="460"/>
      <c r="I491" s="152" t="s">
        <v>54</v>
      </c>
      <c r="J491" s="152" t="s">
        <v>54</v>
      </c>
      <c r="K491" s="152" t="s">
        <v>54</v>
      </c>
      <c r="L491" s="153">
        <f>SUM(L489:L490)</f>
        <v>0</v>
      </c>
      <c r="M491" s="153">
        <f t="shared" ref="M491:O491" si="556">SUM(M489:M490)</f>
        <v>0</v>
      </c>
      <c r="N491" s="153">
        <f t="shared" si="556"/>
        <v>0</v>
      </c>
      <c r="O491" s="153">
        <f t="shared" si="556"/>
        <v>0.19791666666424135</v>
      </c>
      <c r="P491" s="152" t="s">
        <v>54</v>
      </c>
      <c r="Q491" s="152" t="s">
        <v>54</v>
      </c>
      <c r="R491" s="152" t="s">
        <v>54</v>
      </c>
      <c r="S491" s="276"/>
      <c r="T491" s="536"/>
      <c r="U491" s="276"/>
      <c r="V491" s="198">
        <f>$AB$15-((N491*24))</f>
        <v>744</v>
      </c>
      <c r="W491" s="199">
        <v>131</v>
      </c>
      <c r="X491" s="581">
        <v>17.690999999999999</v>
      </c>
      <c r="Y491" s="200">
        <f>W491*X491</f>
        <v>2317.5209999999997</v>
      </c>
      <c r="Z491" s="198">
        <f>(Y491*(V491-L491*24))/V491</f>
        <v>2317.5209999999997</v>
      </c>
      <c r="AA491" s="479">
        <f>(Z491/Y491)*100</f>
        <v>100</v>
      </c>
    </row>
    <row r="492" spans="1:44" s="51" customFormat="1" ht="30" customHeight="1" thickBot="1">
      <c r="A492" s="101">
        <v>26</v>
      </c>
      <c r="B492" s="102" t="s">
        <v>379</v>
      </c>
      <c r="C492" s="262" t="s">
        <v>380</v>
      </c>
      <c r="D492" s="66">
        <v>24.875</v>
      </c>
      <c r="E492" s="104" t="s">
        <v>53</v>
      </c>
      <c r="F492" s="105" t="s">
        <v>54</v>
      </c>
      <c r="G492" s="399"/>
      <c r="H492" s="399"/>
      <c r="I492" s="263"/>
      <c r="J492" s="263"/>
      <c r="K492" s="263"/>
      <c r="L492" s="277"/>
      <c r="M492" s="107"/>
      <c r="N492" s="107"/>
      <c r="O492" s="107"/>
      <c r="P492" s="107"/>
      <c r="Q492" s="107"/>
      <c r="R492" s="107"/>
      <c r="S492" s="107"/>
      <c r="T492" s="409"/>
      <c r="U492" s="107"/>
      <c r="V492" s="64">
        <f>$AB$15-((N492*24))</f>
        <v>744</v>
      </c>
      <c r="W492" s="65">
        <v>131</v>
      </c>
      <c r="X492" s="66">
        <v>24.875</v>
      </c>
      <c r="Y492" s="67">
        <f>W492*X492</f>
        <v>3258.625</v>
      </c>
      <c r="Z492" s="64">
        <f>(Y492*(V492-L492*24))/V492</f>
        <v>3258.625</v>
      </c>
      <c r="AA492" s="68">
        <f>(Z492/Y492)*100</f>
        <v>100</v>
      </c>
      <c r="AB492" s="50"/>
      <c r="AC492" s="50"/>
      <c r="AD492" s="50"/>
      <c r="AE492" s="50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</row>
    <row r="493" spans="1:44" s="51" customFormat="1" ht="30" customHeight="1" thickBot="1">
      <c r="A493" s="101">
        <v>27</v>
      </c>
      <c r="B493" s="102" t="s">
        <v>381</v>
      </c>
      <c r="C493" s="262" t="s">
        <v>382</v>
      </c>
      <c r="D493" s="66">
        <v>12</v>
      </c>
      <c r="E493" s="590" t="s">
        <v>53</v>
      </c>
      <c r="F493" s="105" t="s">
        <v>54</v>
      </c>
      <c r="G493" s="399"/>
      <c r="H493" s="399"/>
      <c r="I493" s="263"/>
      <c r="J493" s="263"/>
      <c r="K493" s="263"/>
      <c r="L493" s="277"/>
      <c r="M493" s="107"/>
      <c r="N493" s="107"/>
      <c r="O493" s="107"/>
      <c r="P493" s="107"/>
      <c r="Q493" s="107"/>
      <c r="R493" s="107"/>
      <c r="S493" s="107"/>
      <c r="T493" s="409"/>
      <c r="U493" s="107"/>
      <c r="V493" s="64">
        <f>$AB$15-((N493*24))</f>
        <v>744</v>
      </c>
      <c r="W493" s="65">
        <v>131</v>
      </c>
      <c r="X493" s="66">
        <v>12</v>
      </c>
      <c r="Y493" s="67">
        <f>W493*X493</f>
        <v>1572</v>
      </c>
      <c r="Z493" s="64">
        <f>(Y493*(V493-L493*24))/V493</f>
        <v>1572</v>
      </c>
      <c r="AA493" s="68">
        <f>(Z493/Y493)*100</f>
        <v>100</v>
      </c>
      <c r="AB493" s="50"/>
      <c r="AC493" s="50"/>
      <c r="AD493" s="50"/>
      <c r="AE493" s="50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</row>
    <row r="494" spans="1:44" s="51" customFormat="1" ht="35.25" customHeight="1">
      <c r="A494" s="746">
        <v>28</v>
      </c>
      <c r="B494" s="736" t="s">
        <v>383</v>
      </c>
      <c r="C494" s="752" t="s">
        <v>384</v>
      </c>
      <c r="D494" s="738">
        <v>10.4</v>
      </c>
      <c r="E494" s="740" t="s">
        <v>53</v>
      </c>
      <c r="F494" s="71" t="s">
        <v>54</v>
      </c>
      <c r="G494" s="434">
        <v>42201.484722222223</v>
      </c>
      <c r="H494" s="434">
        <v>42201.847222222219</v>
      </c>
      <c r="I494" s="271" t="s">
        <v>54</v>
      </c>
      <c r="J494" s="271" t="s">
        <v>54</v>
      </c>
      <c r="K494" s="271" t="s">
        <v>54</v>
      </c>
      <c r="L494" s="333">
        <f>IF(RIGHT(S494)="T",(+H494-G494),0)</f>
        <v>0</v>
      </c>
      <c r="M494" s="44">
        <f>IF(RIGHT(S494)="U",(+H494-G494),0)</f>
        <v>0</v>
      </c>
      <c r="N494" s="44">
        <f>IF(RIGHT(S494)="C",(+H494-G494),0)</f>
        <v>0</v>
      </c>
      <c r="O494" s="44">
        <f>IF(RIGHT(S494)="D",(+H494-G494),0)</f>
        <v>0.36249999999563443</v>
      </c>
      <c r="P494" s="94" t="s">
        <v>54</v>
      </c>
      <c r="Q494" s="94" t="s">
        <v>54</v>
      </c>
      <c r="R494" s="94" t="s">
        <v>54</v>
      </c>
      <c r="S494" s="428" t="s">
        <v>73</v>
      </c>
      <c r="T494" s="774" t="s">
        <v>961</v>
      </c>
      <c r="U494" s="94"/>
      <c r="V494" s="96"/>
      <c r="W494" s="97"/>
      <c r="X494" s="97"/>
      <c r="Y494" s="97"/>
      <c r="Z494" s="97"/>
      <c r="AA494" s="98"/>
      <c r="AB494" s="50"/>
      <c r="AC494" s="50"/>
      <c r="AD494" s="50"/>
      <c r="AE494" s="50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</row>
    <row r="495" spans="1:44" s="69" customFormat="1" ht="30" customHeight="1" thickBot="1">
      <c r="A495" s="527"/>
      <c r="B495" s="268"/>
      <c r="C495" s="528" t="s">
        <v>58</v>
      </c>
      <c r="D495" s="268"/>
      <c r="E495" s="61"/>
      <c r="F495" s="62" t="s">
        <v>54</v>
      </c>
      <c r="G495" s="537"/>
      <c r="H495" s="537"/>
      <c r="I495" s="62" t="s">
        <v>54</v>
      </c>
      <c r="J495" s="62" t="s">
        <v>54</v>
      </c>
      <c r="K495" s="62" t="s">
        <v>54</v>
      </c>
      <c r="L495" s="63">
        <f>SUM(L494:L494)</f>
        <v>0</v>
      </c>
      <c r="M495" s="63">
        <f>SUM(M494:M494)</f>
        <v>0</v>
      </c>
      <c r="N495" s="63">
        <f>SUM(N494:N494)</f>
        <v>0</v>
      </c>
      <c r="O495" s="63">
        <f>SUM(O494:O494)</f>
        <v>0.36249999999563443</v>
      </c>
      <c r="P495" s="62" t="s">
        <v>54</v>
      </c>
      <c r="Q495" s="62" t="s">
        <v>54</v>
      </c>
      <c r="R495" s="62" t="s">
        <v>54</v>
      </c>
      <c r="S495" s="529"/>
      <c r="T495" s="530"/>
      <c r="U495" s="268"/>
      <c r="V495" s="440">
        <f>$AB$15-((N495*24))</f>
        <v>744</v>
      </c>
      <c r="W495" s="441">
        <v>131</v>
      </c>
      <c r="X495" s="100">
        <v>10.4</v>
      </c>
      <c r="Y495" s="442">
        <f>W495*X495</f>
        <v>1362.4</v>
      </c>
      <c r="Z495" s="440">
        <f>(Y495*(V495-L495*24))/V495</f>
        <v>1362.4</v>
      </c>
      <c r="AA495" s="443">
        <f>(Z495/Y495)*100</f>
        <v>100</v>
      </c>
      <c r="AB495" s="59"/>
    </row>
    <row r="496" spans="1:44" s="51" customFormat="1" ht="30" customHeight="1">
      <c r="A496" s="1003">
        <v>29</v>
      </c>
      <c r="B496" s="973" t="s">
        <v>385</v>
      </c>
      <c r="C496" s="1012" t="s">
        <v>386</v>
      </c>
      <c r="D496" s="967">
        <v>14.86</v>
      </c>
      <c r="E496" s="993" t="s">
        <v>53</v>
      </c>
      <c r="F496" s="38" t="s">
        <v>54</v>
      </c>
      <c r="G496" s="434"/>
      <c r="H496" s="434"/>
      <c r="I496" s="264"/>
      <c r="J496" s="264"/>
      <c r="K496" s="264"/>
      <c r="L496" s="318">
        <f t="shared" ref="L496" si="557">IF(RIGHT(S496)="T",(+H496-G496),0)</f>
        <v>0</v>
      </c>
      <c r="M496" s="147">
        <f t="shared" ref="M496" si="558">IF(RIGHT(S496)="U",(+H496-G496),0)</f>
        <v>0</v>
      </c>
      <c r="N496" s="147">
        <f t="shared" ref="N496" si="559">IF(RIGHT(S496)="C",(+H496-G496),0)</f>
        <v>0</v>
      </c>
      <c r="O496" s="147">
        <f t="shared" ref="O496" si="560">IF(RIGHT(S496)="D",(+H496-G496),0)</f>
        <v>0</v>
      </c>
      <c r="P496" s="44"/>
      <c r="Q496" s="44"/>
      <c r="R496" s="44"/>
      <c r="S496" s="428"/>
      <c r="T496" s="429"/>
      <c r="U496" s="44"/>
      <c r="V496" s="109"/>
      <c r="W496" s="110"/>
      <c r="X496" s="574"/>
      <c r="Y496" s="111"/>
      <c r="Z496" s="109"/>
      <c r="AA496" s="112"/>
      <c r="AB496" s="50"/>
      <c r="AC496" s="50"/>
      <c r="AD496" s="50"/>
      <c r="AE496" s="50"/>
      <c r="AF496" s="278"/>
      <c r="AG496" s="278"/>
      <c r="AH496" s="278"/>
      <c r="AI496" s="278"/>
      <c r="AJ496" s="278"/>
      <c r="AK496" s="278"/>
      <c r="AL496" s="278"/>
      <c r="AM496" s="278"/>
      <c r="AN496" s="278"/>
      <c r="AO496" s="278"/>
      <c r="AP496" s="278"/>
      <c r="AQ496" s="278"/>
      <c r="AR496" s="278"/>
    </row>
    <row r="497" spans="1:44" s="51" customFormat="1" ht="30" customHeight="1">
      <c r="A497" s="1004"/>
      <c r="B497" s="974"/>
      <c r="C497" s="992"/>
      <c r="D497" s="968"/>
      <c r="E497" s="994"/>
      <c r="F497" s="77"/>
      <c r="G497" s="434"/>
      <c r="H497" s="434"/>
      <c r="I497" s="521"/>
      <c r="J497" s="521"/>
      <c r="K497" s="521"/>
      <c r="L497" s="318">
        <f t="shared" ref="L497" si="561">IF(RIGHT(S497)="T",(+H497-G497),0)</f>
        <v>0</v>
      </c>
      <c r="M497" s="147">
        <f t="shared" ref="M497" si="562">IF(RIGHT(S497)="U",(+H497-G497),0)</f>
        <v>0</v>
      </c>
      <c r="N497" s="147">
        <f t="shared" ref="N497" si="563">IF(RIGHT(S497)="C",(+H497-G497),0)</f>
        <v>0</v>
      </c>
      <c r="O497" s="147">
        <f t="shared" ref="O497" si="564">IF(RIGHT(S497)="D",(+H497-G497),0)</f>
        <v>0</v>
      </c>
      <c r="P497" s="242"/>
      <c r="Q497" s="242"/>
      <c r="R497" s="242"/>
      <c r="S497" s="428"/>
      <c r="T497" s="429"/>
      <c r="U497" s="242"/>
      <c r="V497" s="538"/>
      <c r="W497" s="539"/>
      <c r="X497" s="539"/>
      <c r="Y497" s="539"/>
      <c r="Z497" s="539"/>
      <c r="AA497" s="540"/>
      <c r="AB497" s="50"/>
      <c r="AC497" s="50"/>
      <c r="AD497" s="50"/>
      <c r="AE497" s="50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</row>
    <row r="498" spans="1:44" s="69" customFormat="1" ht="30" customHeight="1" thickBot="1">
      <c r="A498" s="527"/>
      <c r="B498" s="268"/>
      <c r="C498" s="528" t="s">
        <v>58</v>
      </c>
      <c r="D498" s="268"/>
      <c r="E498" s="61"/>
      <c r="F498" s="62" t="s">
        <v>54</v>
      </c>
      <c r="G498" s="537"/>
      <c r="H498" s="537"/>
      <c r="I498" s="62" t="s">
        <v>54</v>
      </c>
      <c r="J498" s="62" t="s">
        <v>54</v>
      </c>
      <c r="K498" s="62" t="s">
        <v>54</v>
      </c>
      <c r="L498" s="63">
        <f>SUM(L496:L497)</f>
        <v>0</v>
      </c>
      <c r="M498" s="63">
        <f>SUM(M496:M497)</f>
        <v>0</v>
      </c>
      <c r="N498" s="63">
        <f>SUM(N496:N497)</f>
        <v>0</v>
      </c>
      <c r="O498" s="63">
        <f>SUM(O496:O497)</f>
        <v>0</v>
      </c>
      <c r="P498" s="62" t="s">
        <v>54</v>
      </c>
      <c r="Q498" s="62" t="s">
        <v>54</v>
      </c>
      <c r="R498" s="62" t="s">
        <v>54</v>
      </c>
      <c r="S498" s="529"/>
      <c r="T498" s="530"/>
      <c r="U498" s="268"/>
      <c r="V498" s="431">
        <f>$AB$15-((N498*24))</f>
        <v>744</v>
      </c>
      <c r="W498" s="471">
        <v>131</v>
      </c>
      <c r="X498" s="154">
        <v>14.86</v>
      </c>
      <c r="Y498" s="432">
        <f>W498*X498</f>
        <v>1946.6599999999999</v>
      </c>
      <c r="Z498" s="431">
        <f>(Y498*(V498-L498*24))/V498</f>
        <v>1946.6599999999996</v>
      </c>
      <c r="AA498" s="433">
        <f>(Z498/Y498)*100</f>
        <v>99.999999999999986</v>
      </c>
      <c r="AB498" s="59"/>
    </row>
    <row r="499" spans="1:44" s="59" customFormat="1" ht="30" customHeight="1">
      <c r="A499" s="983">
        <v>30</v>
      </c>
      <c r="B499" s="981" t="s">
        <v>387</v>
      </c>
      <c r="C499" s="979" t="s">
        <v>388</v>
      </c>
      <c r="D499" s="967">
        <v>10.4</v>
      </c>
      <c r="E499" s="970" t="s">
        <v>53</v>
      </c>
      <c r="F499" s="71" t="s">
        <v>54</v>
      </c>
      <c r="G499" s="178"/>
      <c r="H499" s="178"/>
      <c r="I499" s="71" t="s">
        <v>54</v>
      </c>
      <c r="J499" s="71" t="s">
        <v>54</v>
      </c>
      <c r="K499" s="71" t="s">
        <v>54</v>
      </c>
      <c r="L499" s="84">
        <f>IF(RIGHT(S499)="T",(+H499-G499),0)</f>
        <v>0</v>
      </c>
      <c r="M499" s="84">
        <f>IF(RIGHT(S499)="U",(+H499-G499),0)</f>
        <v>0</v>
      </c>
      <c r="N499" s="84">
        <f>IF(RIGHT(S499)="C",(+H499-G499),0)</f>
        <v>0</v>
      </c>
      <c r="O499" s="84">
        <f>IF(RIGHT(S499)="D",(+H499-G499),0)</f>
        <v>0</v>
      </c>
      <c r="P499" s="71" t="s">
        <v>54</v>
      </c>
      <c r="Q499" s="71" t="s">
        <v>54</v>
      </c>
      <c r="R499" s="71" t="s">
        <v>54</v>
      </c>
      <c r="S499" s="179"/>
      <c r="T499" s="410"/>
      <c r="U499" s="73"/>
      <c r="V499" s="85"/>
      <c r="W499" s="86"/>
      <c r="X499" s="86"/>
      <c r="Y499" s="86"/>
      <c r="Z499" s="86"/>
      <c r="AA499" s="87"/>
    </row>
    <row r="500" spans="1:44" s="59" customFormat="1" ht="30" customHeight="1">
      <c r="A500" s="987"/>
      <c r="B500" s="986"/>
      <c r="C500" s="985"/>
      <c r="D500" s="968"/>
      <c r="E500" s="971"/>
      <c r="F500" s="88"/>
      <c r="G500" s="178"/>
      <c r="H500" s="178"/>
      <c r="I500" s="88"/>
      <c r="J500" s="88"/>
      <c r="K500" s="88"/>
      <c r="L500" s="78">
        <f>IF(RIGHT(S500)="T",(+H500-G500),0)</f>
        <v>0</v>
      </c>
      <c r="M500" s="78">
        <f>IF(RIGHT(S500)="U",(+H500-G500),0)</f>
        <v>0</v>
      </c>
      <c r="N500" s="78">
        <f>IF(RIGHT(S500)="C",(+H500-G500),0)</f>
        <v>0</v>
      </c>
      <c r="O500" s="78">
        <f>IF(RIGHT(S500)="D",(+H500-G500),0)</f>
        <v>0</v>
      </c>
      <c r="P500" s="88"/>
      <c r="Q500" s="88"/>
      <c r="R500" s="88"/>
      <c r="S500" s="179"/>
      <c r="T500" s="410"/>
      <c r="U500" s="89"/>
      <c r="V500" s="80"/>
      <c r="W500" s="81"/>
      <c r="X500" s="81"/>
      <c r="Y500" s="81"/>
      <c r="Z500" s="81"/>
      <c r="AA500" s="82"/>
    </row>
    <row r="501" spans="1:44" s="69" customFormat="1" ht="30" customHeight="1" thickBot="1">
      <c r="A501" s="527"/>
      <c r="B501" s="268"/>
      <c r="C501" s="528" t="s">
        <v>58</v>
      </c>
      <c r="D501" s="268"/>
      <c r="E501" s="140"/>
      <c r="F501" s="62" t="s">
        <v>54</v>
      </c>
      <c r="G501" s="438"/>
      <c r="H501" s="438"/>
      <c r="I501" s="62" t="s">
        <v>54</v>
      </c>
      <c r="J501" s="62" t="s">
        <v>54</v>
      </c>
      <c r="K501" s="62" t="s">
        <v>54</v>
      </c>
      <c r="L501" s="63">
        <f>SUM(L499:L500)</f>
        <v>0</v>
      </c>
      <c r="M501" s="63">
        <f>SUM(M499:M500)</f>
        <v>0</v>
      </c>
      <c r="N501" s="63">
        <f>SUM(N499:N500)</f>
        <v>0</v>
      </c>
      <c r="O501" s="63">
        <f>SUM(O499:O500)</f>
        <v>0</v>
      </c>
      <c r="P501" s="62" t="s">
        <v>54</v>
      </c>
      <c r="Q501" s="62" t="s">
        <v>54</v>
      </c>
      <c r="R501" s="62" t="s">
        <v>54</v>
      </c>
      <c r="S501" s="529"/>
      <c r="T501" s="530"/>
      <c r="U501" s="268"/>
      <c r="V501" s="440">
        <f>$AB$15-((N501*24))</f>
        <v>744</v>
      </c>
      <c r="W501" s="441">
        <v>131</v>
      </c>
      <c r="X501" s="100">
        <v>10.4</v>
      </c>
      <c r="Y501" s="442">
        <f>W501*X501</f>
        <v>1362.4</v>
      </c>
      <c r="Z501" s="440">
        <f>(Y501*(V501-L501*24))/V501</f>
        <v>1362.4</v>
      </c>
      <c r="AA501" s="443">
        <f>(Z501/Y501)*100</f>
        <v>100</v>
      </c>
      <c r="AB501" s="59"/>
    </row>
    <row r="502" spans="1:44" s="59" customFormat="1" ht="30" customHeight="1">
      <c r="A502" s="983">
        <v>31</v>
      </c>
      <c r="B502" s="981" t="s">
        <v>389</v>
      </c>
      <c r="C502" s="979" t="s">
        <v>390</v>
      </c>
      <c r="D502" s="967">
        <v>14.86</v>
      </c>
      <c r="E502" s="971" t="s">
        <v>53</v>
      </c>
      <c r="F502" s="71" t="s">
        <v>54</v>
      </c>
      <c r="G502" s="434"/>
      <c r="H502" s="434"/>
      <c r="I502" s="71" t="s">
        <v>54</v>
      </c>
      <c r="J502" s="71" t="s">
        <v>54</v>
      </c>
      <c r="K502" s="71" t="s">
        <v>54</v>
      </c>
      <c r="L502" s="72">
        <f>IF(RIGHT(S502)="T",(+H502-G502),0)</f>
        <v>0</v>
      </c>
      <c r="M502" s="72">
        <f>IF(RIGHT(S502)="U",(+H502-G502),0)</f>
        <v>0</v>
      </c>
      <c r="N502" s="72">
        <f>IF(RIGHT(S502)="C",(+H502-G502),0)</f>
        <v>0</v>
      </c>
      <c r="O502" s="72">
        <f>IF(RIGHT(S502)="D",(+H502-G502),0)</f>
        <v>0</v>
      </c>
      <c r="P502" s="71" t="s">
        <v>54</v>
      </c>
      <c r="Q502" s="71" t="s">
        <v>54</v>
      </c>
      <c r="R502" s="71" t="s">
        <v>54</v>
      </c>
      <c r="S502" s="428"/>
      <c r="T502" s="429"/>
      <c r="U502" s="73"/>
      <c r="V502" s="85"/>
      <c r="W502" s="86"/>
      <c r="X502" s="86"/>
      <c r="Y502" s="86"/>
      <c r="Z502" s="86"/>
      <c r="AA502" s="87"/>
    </row>
    <row r="503" spans="1:44" s="59" customFormat="1" ht="30" customHeight="1">
      <c r="A503" s="987"/>
      <c r="B503" s="986"/>
      <c r="C503" s="985"/>
      <c r="D503" s="968"/>
      <c r="E503" s="971"/>
      <c r="F503" s="88"/>
      <c r="G503" s="178"/>
      <c r="H503" s="178"/>
      <c r="I503" s="88"/>
      <c r="J503" s="88"/>
      <c r="K503" s="88"/>
      <c r="L503" s="78">
        <f t="shared" ref="L503" si="565">IF(RIGHT(S503)="T",(+H503-G503),0)</f>
        <v>0</v>
      </c>
      <c r="M503" s="78">
        <f t="shared" ref="M503" si="566">IF(RIGHT(S503)="U",(+H503-G503),0)</f>
        <v>0</v>
      </c>
      <c r="N503" s="78">
        <f t="shared" ref="N503" si="567">IF(RIGHT(S503)="C",(+H503-G503),0)</f>
        <v>0</v>
      </c>
      <c r="O503" s="78">
        <f t="shared" ref="O503" si="568">IF(RIGHT(S503)="D",(+H503-G503),0)</f>
        <v>0</v>
      </c>
      <c r="P503" s="88"/>
      <c r="Q503" s="88"/>
      <c r="R503" s="88"/>
      <c r="S503" s="179"/>
      <c r="T503" s="410"/>
      <c r="U503" s="89"/>
      <c r="V503" s="80"/>
      <c r="W503" s="81"/>
      <c r="X503" s="81"/>
      <c r="Y503" s="81"/>
      <c r="Z503" s="81"/>
      <c r="AA503" s="82"/>
    </row>
    <row r="504" spans="1:44" s="69" customFormat="1" ht="30" customHeight="1" thickBot="1">
      <c r="A504" s="527"/>
      <c r="B504" s="268"/>
      <c r="C504" s="528" t="s">
        <v>58</v>
      </c>
      <c r="D504" s="268"/>
      <c r="E504" s="140"/>
      <c r="F504" s="62" t="s">
        <v>54</v>
      </c>
      <c r="G504" s="438"/>
      <c r="H504" s="438"/>
      <c r="I504" s="62" t="s">
        <v>54</v>
      </c>
      <c r="J504" s="62" t="s">
        <v>54</v>
      </c>
      <c r="K504" s="170"/>
      <c r="L504" s="63">
        <f>SUM(L502:L503)</f>
        <v>0</v>
      </c>
      <c r="M504" s="63">
        <f>SUM(M502:M503)</f>
        <v>0</v>
      </c>
      <c r="N504" s="63">
        <f>SUM(N502:N503)</f>
        <v>0</v>
      </c>
      <c r="O504" s="63">
        <f>SUM(O502:O503)</f>
        <v>0</v>
      </c>
      <c r="P504" s="62" t="s">
        <v>54</v>
      </c>
      <c r="Q504" s="62" t="s">
        <v>54</v>
      </c>
      <c r="R504" s="62" t="s">
        <v>54</v>
      </c>
      <c r="S504" s="529"/>
      <c r="T504" s="530"/>
      <c r="U504" s="268"/>
      <c r="V504" s="440">
        <f>$AB$15-((N504*24))</f>
        <v>744</v>
      </c>
      <c r="W504" s="441">
        <v>131</v>
      </c>
      <c r="X504" s="100">
        <v>14.86</v>
      </c>
      <c r="Y504" s="442">
        <f>W504*X504</f>
        <v>1946.6599999999999</v>
      </c>
      <c r="Z504" s="440">
        <f>(Y504*(V504-L504*24))/V504</f>
        <v>1946.6599999999996</v>
      </c>
      <c r="AA504" s="443">
        <f>(Z504/Y504)*100</f>
        <v>99.999999999999986</v>
      </c>
      <c r="AB504" s="50"/>
    </row>
    <row r="505" spans="1:44" ht="30" customHeight="1">
      <c r="A505" s="162">
        <v>32</v>
      </c>
      <c r="B505" s="91" t="s">
        <v>391</v>
      </c>
      <c r="C505" s="265" t="s">
        <v>392</v>
      </c>
      <c r="D505" s="611">
        <v>143.553</v>
      </c>
      <c r="E505" s="589" t="s">
        <v>53</v>
      </c>
      <c r="F505" s="133" t="s">
        <v>54</v>
      </c>
      <c r="G505" s="178"/>
      <c r="H505" s="178"/>
      <c r="I505" s="252"/>
      <c r="J505" s="252"/>
      <c r="K505" s="252"/>
      <c r="L505" s="155">
        <f>IF(RIGHT(S505)="T",(+H505-G505),0)</f>
        <v>0</v>
      </c>
      <c r="M505" s="155">
        <f>IF(RIGHT(S505)="U",(+H505-G505),0)</f>
        <v>0</v>
      </c>
      <c r="N505" s="155">
        <f>IF(RIGHT(S505)="C",(+H505-G505),0)</f>
        <v>0</v>
      </c>
      <c r="O505" s="155">
        <f>IF(RIGHT(S505)="D",(+H505-G505),0)</f>
        <v>0</v>
      </c>
      <c r="P505" s="94"/>
      <c r="Q505" s="94"/>
      <c r="R505" s="94"/>
      <c r="S505" s="179"/>
      <c r="T505" s="410"/>
      <c r="U505" s="94"/>
      <c r="V505" s="165"/>
      <c r="W505" s="166"/>
      <c r="X505" s="166"/>
      <c r="Y505" s="166"/>
      <c r="Z505" s="166"/>
      <c r="AA505" s="167"/>
      <c r="AB505" s="2"/>
      <c r="AC505" s="2"/>
      <c r="AD505" s="2"/>
      <c r="AE505" s="2"/>
      <c r="AF505" s="279"/>
      <c r="AG505" s="279"/>
      <c r="AH505" s="279"/>
      <c r="AI505" s="280"/>
      <c r="AJ505" s="279"/>
      <c r="AK505" s="279"/>
      <c r="AL505" s="279"/>
      <c r="AM505" s="279"/>
      <c r="AN505" s="279"/>
      <c r="AO505" s="279"/>
      <c r="AP505" s="279"/>
      <c r="AQ505" s="279"/>
      <c r="AR505" s="280"/>
    </row>
    <row r="506" spans="1:44" s="69" customFormat="1" ht="30" customHeight="1" thickBot="1">
      <c r="A506" s="524"/>
      <c r="B506" s="267"/>
      <c r="C506" s="525" t="s">
        <v>58</v>
      </c>
      <c r="D506" s="267"/>
      <c r="E506" s="140"/>
      <c r="F506" s="141" t="s">
        <v>54</v>
      </c>
      <c r="G506" s="460"/>
      <c r="H506" s="460"/>
      <c r="I506" s="141" t="s">
        <v>54</v>
      </c>
      <c r="J506" s="141" t="s">
        <v>54</v>
      </c>
      <c r="K506" s="141" t="s">
        <v>54</v>
      </c>
      <c r="L506" s="142">
        <f>SUM(L505:L505)</f>
        <v>0</v>
      </c>
      <c r="M506" s="142">
        <f t="shared" ref="M506:O506" si="569">SUM(M505:M505)</f>
        <v>0</v>
      </c>
      <c r="N506" s="142">
        <f t="shared" si="569"/>
        <v>0</v>
      </c>
      <c r="O506" s="142">
        <f t="shared" si="569"/>
        <v>0</v>
      </c>
      <c r="P506" s="141" t="s">
        <v>54</v>
      </c>
      <c r="Q506" s="141" t="s">
        <v>54</v>
      </c>
      <c r="R506" s="141" t="s">
        <v>54</v>
      </c>
      <c r="S506" s="267"/>
      <c r="T506" s="526"/>
      <c r="U506" s="267"/>
      <c r="V506" s="462">
        <f>$AB$15-((N506*24))</f>
        <v>744</v>
      </c>
      <c r="W506" s="463">
        <v>131</v>
      </c>
      <c r="X506" s="100">
        <v>143.553</v>
      </c>
      <c r="Y506" s="464">
        <f>W506*X506</f>
        <v>18805.442999999999</v>
      </c>
      <c r="Z506" s="465">
        <f>(Y506*(V506-L506*24))/V506</f>
        <v>18805.442999999999</v>
      </c>
      <c r="AA506" s="466">
        <f>(Z506/Y506)*100</f>
        <v>100</v>
      </c>
    </row>
    <row r="507" spans="1:44" s="69" customFormat="1" ht="30" customHeight="1">
      <c r="A507" s="378">
        <v>33</v>
      </c>
      <c r="B507" s="583" t="s">
        <v>393</v>
      </c>
      <c r="C507" s="595" t="s">
        <v>394</v>
      </c>
      <c r="D507" s="574">
        <v>143.553</v>
      </c>
      <c r="E507" s="589" t="s">
        <v>53</v>
      </c>
      <c r="F507" s="133" t="s">
        <v>54</v>
      </c>
      <c r="G507" s="434"/>
      <c r="H507" s="434"/>
      <c r="I507" s="133" t="s">
        <v>54</v>
      </c>
      <c r="J507" s="133" t="s">
        <v>54</v>
      </c>
      <c r="K507" s="133" t="s">
        <v>54</v>
      </c>
      <c r="L507" s="155">
        <f>IF(RIGHT(S507)="T",(+H507-G507),0)</f>
        <v>0</v>
      </c>
      <c r="M507" s="155">
        <f>IF(RIGHT(S507)="U",(+H507-G507),0)</f>
        <v>0</v>
      </c>
      <c r="N507" s="155">
        <f>IF(RIGHT(S507)="C",(+H507-G507),0)</f>
        <v>0</v>
      </c>
      <c r="O507" s="155">
        <f>IF(RIGHT(S507)="D",(+H507-G507),0)</f>
        <v>0</v>
      </c>
      <c r="P507" s="133" t="s">
        <v>54</v>
      </c>
      <c r="Q507" s="133" t="s">
        <v>54</v>
      </c>
      <c r="R507" s="133" t="s">
        <v>54</v>
      </c>
      <c r="S507" s="428"/>
      <c r="T507" s="429"/>
      <c r="U507" s="135"/>
      <c r="V507" s="156"/>
      <c r="W507" s="157"/>
      <c r="X507" s="157"/>
      <c r="Y507" s="157"/>
      <c r="Z507" s="157"/>
      <c r="AA507" s="158"/>
    </row>
    <row r="508" spans="1:44" s="69" customFormat="1" ht="30" customHeight="1" thickBot="1">
      <c r="A508" s="524"/>
      <c r="B508" s="267"/>
      <c r="C508" s="525" t="s">
        <v>58</v>
      </c>
      <c r="D508" s="267"/>
      <c r="E508" s="61"/>
      <c r="F508" s="141" t="s">
        <v>54</v>
      </c>
      <c r="G508" s="460"/>
      <c r="H508" s="460"/>
      <c r="I508" s="141" t="s">
        <v>54</v>
      </c>
      <c r="J508" s="141" t="s">
        <v>54</v>
      </c>
      <c r="K508" s="161"/>
      <c r="L508" s="142">
        <f>SUM(L507:L507)</f>
        <v>0</v>
      </c>
      <c r="M508" s="142">
        <f>SUM(M507:M507)</f>
        <v>0</v>
      </c>
      <c r="N508" s="142">
        <f>SUM(N507:N507)</f>
        <v>0</v>
      </c>
      <c r="O508" s="142">
        <f>SUM(O507:O507)</f>
        <v>0</v>
      </c>
      <c r="P508" s="141" t="s">
        <v>54</v>
      </c>
      <c r="Q508" s="141" t="s">
        <v>54</v>
      </c>
      <c r="R508" s="141" t="s">
        <v>54</v>
      </c>
      <c r="S508" s="267"/>
      <c r="T508" s="526"/>
      <c r="U508" s="267"/>
      <c r="V508" s="462">
        <f t="shared" ref="V508:V514" si="570">$AB$15-((N508*24))</f>
        <v>744</v>
      </c>
      <c r="W508" s="463">
        <v>131</v>
      </c>
      <c r="X508" s="100">
        <v>143.553</v>
      </c>
      <c r="Y508" s="464">
        <f t="shared" ref="Y508:Y514" si="571">W508*X508</f>
        <v>18805.442999999999</v>
      </c>
      <c r="Z508" s="465">
        <f t="shared" ref="Z508:Z514" si="572">(Y508*(V508-L508*24))/V508</f>
        <v>18805.442999999999</v>
      </c>
      <c r="AA508" s="466">
        <f t="shared" ref="AA508:AA514" si="573">(Z508/Y508)*100</f>
        <v>100</v>
      </c>
    </row>
    <row r="509" spans="1:44" s="51" customFormat="1" ht="30" customHeight="1">
      <c r="A509" s="580">
        <v>34</v>
      </c>
      <c r="B509" s="578" t="s">
        <v>395</v>
      </c>
      <c r="C509" s="594" t="s">
        <v>396</v>
      </c>
      <c r="D509" s="541">
        <v>144.63</v>
      </c>
      <c r="E509" s="585" t="s">
        <v>53</v>
      </c>
      <c r="F509" s="38" t="s">
        <v>54</v>
      </c>
      <c r="G509" s="178"/>
      <c r="H509" s="178"/>
      <c r="I509" s="264"/>
      <c r="J509" s="264"/>
      <c r="K509" s="264"/>
      <c r="L509" s="155">
        <f>IF(RIGHT(S509)="T",(+H509-G509),0)</f>
        <v>0</v>
      </c>
      <c r="M509" s="155">
        <f>IF(RIGHT(S509)="U",(+H509-G509),0)</f>
        <v>0</v>
      </c>
      <c r="N509" s="155">
        <f>IF(RIGHT(S509)="C",(+H509-G509),0)</f>
        <v>0</v>
      </c>
      <c r="O509" s="155">
        <f>IF(RIGHT(S509)="D",(+H509-G509),0)</f>
        <v>0</v>
      </c>
      <c r="P509" s="44"/>
      <c r="Q509" s="44"/>
      <c r="R509" s="44"/>
      <c r="S509" s="179"/>
      <c r="T509" s="410"/>
      <c r="U509" s="44"/>
      <c r="V509" s="109"/>
      <c r="W509" s="110"/>
      <c r="X509" s="541"/>
      <c r="Y509" s="111"/>
      <c r="Z509" s="109"/>
      <c r="AA509" s="112"/>
      <c r="AB509" s="50"/>
      <c r="AC509" s="50"/>
      <c r="AD509" s="50"/>
      <c r="AE509" s="50"/>
      <c r="AF509" s="278"/>
      <c r="AG509" s="278"/>
      <c r="AH509" s="278"/>
      <c r="AI509" s="278"/>
      <c r="AJ509" s="278"/>
      <c r="AK509" s="278"/>
      <c r="AL509" s="278"/>
      <c r="AM509" s="278"/>
      <c r="AN509" s="278"/>
      <c r="AO509" s="278"/>
      <c r="AP509" s="278"/>
      <c r="AQ509" s="278"/>
      <c r="AR509" s="278"/>
    </row>
    <row r="510" spans="1:44" s="69" customFormat="1" ht="30" customHeight="1" thickBot="1">
      <c r="A510" s="524"/>
      <c r="B510" s="267"/>
      <c r="C510" s="525" t="s">
        <v>58</v>
      </c>
      <c r="D510" s="267"/>
      <c r="E510" s="61"/>
      <c r="F510" s="141" t="s">
        <v>54</v>
      </c>
      <c r="G510" s="460"/>
      <c r="H510" s="460"/>
      <c r="I510" s="141" t="s">
        <v>54</v>
      </c>
      <c r="J510" s="141" t="s">
        <v>54</v>
      </c>
      <c r="K510" s="161"/>
      <c r="L510" s="142">
        <f>SUM(L509:L509)</f>
        <v>0</v>
      </c>
      <c r="M510" s="142">
        <f>SUM(M509:M509)</f>
        <v>0</v>
      </c>
      <c r="N510" s="142">
        <f>SUM(N509:N509)</f>
        <v>0</v>
      </c>
      <c r="O510" s="142">
        <f>SUM(O509:O509)</f>
        <v>0</v>
      </c>
      <c r="P510" s="141" t="s">
        <v>54</v>
      </c>
      <c r="Q510" s="141" t="s">
        <v>54</v>
      </c>
      <c r="R510" s="141" t="s">
        <v>54</v>
      </c>
      <c r="S510" s="267"/>
      <c r="T510" s="526"/>
      <c r="U510" s="267"/>
      <c r="V510" s="440">
        <f t="shared" ref="V510" si="574">$AB$15-((N510*24))</f>
        <v>744</v>
      </c>
      <c r="W510" s="441">
        <v>131</v>
      </c>
      <c r="X510" s="542">
        <v>144.63</v>
      </c>
      <c r="Y510" s="442">
        <f t="shared" ref="Y510" si="575">W510*X510</f>
        <v>18946.53</v>
      </c>
      <c r="Z510" s="440">
        <f t="shared" ref="Z510" si="576">(Y510*(V510-L510*24))/V510</f>
        <v>18946.53</v>
      </c>
      <c r="AA510" s="443">
        <f t="shared" ref="AA510" si="577">(Z510/Y510)*100</f>
        <v>100</v>
      </c>
    </row>
    <row r="511" spans="1:44" ht="30" customHeight="1">
      <c r="A511" s="601">
        <v>35</v>
      </c>
      <c r="B511" s="578" t="s">
        <v>397</v>
      </c>
      <c r="C511" s="600" t="s">
        <v>398</v>
      </c>
      <c r="D511" s="281">
        <v>144.63</v>
      </c>
      <c r="E511" s="588" t="s">
        <v>53</v>
      </c>
      <c r="F511" s="282" t="s">
        <v>54</v>
      </c>
      <c r="G511" s="225"/>
      <c r="H511" s="225"/>
      <c r="I511" s="283"/>
      <c r="J511" s="283"/>
      <c r="K511" s="283"/>
      <c r="L511" s="134">
        <f>IF(RIGHT(S511)="T",(+H511-G511),0)</f>
        <v>0</v>
      </c>
      <c r="M511" s="134">
        <f>IF(RIGHT(S511)="U",(+H511-G511),0)</f>
        <v>0</v>
      </c>
      <c r="N511" s="134">
        <f>IF(RIGHT(S511)="C",(+H511-G511),0)</f>
        <v>0</v>
      </c>
      <c r="O511" s="134">
        <f>IF(RIGHT(S511)="D",(+H511-G511),0)</f>
        <v>0</v>
      </c>
      <c r="P511" s="44"/>
      <c r="Q511" s="44"/>
      <c r="R511" s="44"/>
      <c r="S511" s="226"/>
      <c r="T511" s="414"/>
      <c r="U511" s="44"/>
      <c r="V511" s="258"/>
      <c r="W511" s="259"/>
      <c r="X511" s="259"/>
      <c r="Y511" s="259"/>
      <c r="Z511" s="259"/>
      <c r="AA511" s="260"/>
      <c r="AB511" s="2"/>
      <c r="AC511" s="2"/>
      <c r="AD511" s="2"/>
      <c r="AE511" s="2"/>
      <c r="AF511" s="279"/>
      <c r="AG511" s="279"/>
      <c r="AH511" s="279"/>
      <c r="AI511" s="280"/>
      <c r="AJ511" s="279"/>
      <c r="AK511" s="279"/>
      <c r="AL511" s="279"/>
      <c r="AM511" s="279"/>
      <c r="AN511" s="279"/>
      <c r="AO511" s="279"/>
      <c r="AP511" s="279"/>
      <c r="AQ511" s="279"/>
      <c r="AR511" s="280"/>
    </row>
    <row r="512" spans="1:44" s="69" customFormat="1" ht="30" customHeight="1" thickBot="1">
      <c r="A512" s="534"/>
      <c r="B512" s="276"/>
      <c r="C512" s="535" t="s">
        <v>58</v>
      </c>
      <c r="D512" s="276"/>
      <c r="E512" s="140"/>
      <c r="F512" s="152" t="s">
        <v>54</v>
      </c>
      <c r="G512" s="469"/>
      <c r="H512" s="469"/>
      <c r="I512" s="152" t="s">
        <v>54</v>
      </c>
      <c r="J512" s="152" t="s">
        <v>54</v>
      </c>
      <c r="K512" s="173"/>
      <c r="L512" s="153">
        <f>SUM(L511:L511)</f>
        <v>0</v>
      </c>
      <c r="M512" s="153">
        <f t="shared" ref="M512:N512" si="578">SUM(M511:M511)</f>
        <v>0</v>
      </c>
      <c r="N512" s="153">
        <f t="shared" si="578"/>
        <v>0</v>
      </c>
      <c r="O512" s="153">
        <f>SUM(O511:O511)</f>
        <v>0</v>
      </c>
      <c r="P512" s="152" t="s">
        <v>54</v>
      </c>
      <c r="Q512" s="152" t="s">
        <v>54</v>
      </c>
      <c r="R512" s="152" t="s">
        <v>54</v>
      </c>
      <c r="S512" s="276"/>
      <c r="T512" s="536"/>
      <c r="U512" s="276"/>
      <c r="V512" s="543">
        <f t="shared" si="570"/>
        <v>744</v>
      </c>
      <c r="W512" s="544">
        <v>131</v>
      </c>
      <c r="X512" s="545">
        <v>144.63</v>
      </c>
      <c r="Y512" s="546">
        <f t="shared" si="571"/>
        <v>18946.53</v>
      </c>
      <c r="Z512" s="547">
        <f t="shared" si="572"/>
        <v>18946.53</v>
      </c>
      <c r="AA512" s="548">
        <f t="shared" si="573"/>
        <v>100</v>
      </c>
    </row>
    <row r="513" spans="1:44" ht="30" customHeight="1">
      <c r="A513" s="601">
        <v>36</v>
      </c>
      <c r="B513" s="578" t="s">
        <v>399</v>
      </c>
      <c r="C513" s="284" t="s">
        <v>400</v>
      </c>
      <c r="D513" s="574">
        <v>28.02</v>
      </c>
      <c r="E513" s="589" t="s">
        <v>53</v>
      </c>
      <c r="F513" s="282" t="s">
        <v>54</v>
      </c>
      <c r="G513" s="225"/>
      <c r="H513" s="285"/>
      <c r="I513" s="286"/>
      <c r="J513" s="286"/>
      <c r="K513" s="286"/>
      <c r="L513" s="134">
        <f>IF(RIGHT(S513)="T",(+H513-G513),0)</f>
        <v>0</v>
      </c>
      <c r="M513" s="134">
        <f>IF(RIGHT(S513)="U",(+H513-G513),0)</f>
        <v>0</v>
      </c>
      <c r="N513" s="134">
        <f>IF(RIGHT(S513)="C",(+H513-G513),0)</f>
        <v>0</v>
      </c>
      <c r="O513" s="134">
        <f>IF(RIGHT(S513)="D",(+H513-G513),0)</f>
        <v>0</v>
      </c>
      <c r="P513" s="44"/>
      <c r="Q513" s="44"/>
      <c r="R513" s="44"/>
      <c r="S513" s="226"/>
      <c r="T513" s="414"/>
      <c r="U513" s="44"/>
      <c r="V513" s="258"/>
      <c r="W513" s="259"/>
      <c r="X513" s="259"/>
      <c r="Y513" s="259"/>
      <c r="Z513" s="259"/>
      <c r="AA513" s="260"/>
      <c r="AB513" s="2"/>
      <c r="AC513" s="2"/>
      <c r="AD513" s="2"/>
      <c r="AE513" s="2"/>
      <c r="AF513" s="279"/>
      <c r="AG513" s="279"/>
      <c r="AH513" s="279"/>
      <c r="AI513" s="280"/>
      <c r="AJ513" s="279"/>
      <c r="AK513" s="279"/>
      <c r="AL513" s="279"/>
      <c r="AM513" s="279"/>
      <c r="AN513" s="279"/>
      <c r="AO513" s="279"/>
      <c r="AP513" s="279"/>
      <c r="AQ513" s="279"/>
      <c r="AR513" s="280"/>
    </row>
    <row r="514" spans="1:44" s="69" customFormat="1" ht="30" customHeight="1" thickBot="1">
      <c r="A514" s="534"/>
      <c r="B514" s="276"/>
      <c r="C514" s="535" t="s">
        <v>58</v>
      </c>
      <c r="D514" s="276"/>
      <c r="E514" s="140"/>
      <c r="F514" s="152" t="s">
        <v>54</v>
      </c>
      <c r="G514" s="469"/>
      <c r="H514" s="469"/>
      <c r="I514" s="152" t="s">
        <v>54</v>
      </c>
      <c r="J514" s="152" t="s">
        <v>54</v>
      </c>
      <c r="K514" s="173"/>
      <c r="L514" s="153">
        <f>SUM(L513:L513)</f>
        <v>0</v>
      </c>
      <c r="M514" s="153">
        <f t="shared" ref="M514:N514" si="579">SUM(M513:M513)</f>
        <v>0</v>
      </c>
      <c r="N514" s="153">
        <f t="shared" si="579"/>
        <v>0</v>
      </c>
      <c r="O514" s="153">
        <f>SUM(O513:O513)</f>
        <v>0</v>
      </c>
      <c r="P514" s="152" t="s">
        <v>54</v>
      </c>
      <c r="Q514" s="152" t="s">
        <v>54</v>
      </c>
      <c r="R514" s="152" t="s">
        <v>54</v>
      </c>
      <c r="S514" s="276"/>
      <c r="T514" s="536"/>
      <c r="U514" s="276"/>
      <c r="V514" s="543">
        <f t="shared" si="570"/>
        <v>744</v>
      </c>
      <c r="W514" s="544">
        <v>132</v>
      </c>
      <c r="X514" s="154">
        <v>28.02</v>
      </c>
      <c r="Y514" s="546">
        <f t="shared" si="571"/>
        <v>3698.64</v>
      </c>
      <c r="Z514" s="547">
        <f t="shared" si="572"/>
        <v>3698.6399999999994</v>
      </c>
      <c r="AA514" s="548">
        <f t="shared" si="573"/>
        <v>99.999999999999986</v>
      </c>
    </row>
    <row r="515" spans="1:44" s="59" customFormat="1" ht="30" customHeight="1">
      <c r="A515" s="983">
        <v>37</v>
      </c>
      <c r="B515" s="981" t="s">
        <v>401</v>
      </c>
      <c r="C515" s="979" t="s">
        <v>402</v>
      </c>
      <c r="D515" s="967">
        <v>2.3159999999999998</v>
      </c>
      <c r="E515" s="971" t="s">
        <v>53</v>
      </c>
      <c r="F515" s="38" t="s">
        <v>54</v>
      </c>
      <c r="G515" s="434">
        <v>42193.44027777778</v>
      </c>
      <c r="H515" s="434">
        <v>42193.689583333333</v>
      </c>
      <c r="I515" s="38" t="s">
        <v>54</v>
      </c>
      <c r="J515" s="38" t="s">
        <v>54</v>
      </c>
      <c r="K515" s="38" t="s">
        <v>54</v>
      </c>
      <c r="L515" s="84">
        <f>IF(RIGHT(S515)="T",(+H515-G515),0)</f>
        <v>0</v>
      </c>
      <c r="M515" s="84">
        <f>IF(RIGHT(S515)="U",(+H515-G515),0)</f>
        <v>0</v>
      </c>
      <c r="N515" s="84">
        <f>IF(RIGHT(S515)="C",(+H515-G515),0)</f>
        <v>0</v>
      </c>
      <c r="O515" s="84">
        <f>IF(RIGHT(S515)="D",(+H515-G515),0)</f>
        <v>0.24930555555329192</v>
      </c>
      <c r="P515" s="38" t="s">
        <v>54</v>
      </c>
      <c r="Q515" s="38" t="s">
        <v>54</v>
      </c>
      <c r="R515" s="38" t="s">
        <v>54</v>
      </c>
      <c r="S515" s="428" t="s">
        <v>145</v>
      </c>
      <c r="T515" s="774" t="s">
        <v>962</v>
      </c>
      <c r="U515" s="201"/>
      <c r="V515" s="74"/>
      <c r="W515" s="75"/>
      <c r="X515" s="75"/>
      <c r="Y515" s="75"/>
      <c r="Z515" s="75"/>
      <c r="AA515" s="76"/>
    </row>
    <row r="516" spans="1:44" s="59" customFormat="1" ht="30" customHeight="1">
      <c r="A516" s="987"/>
      <c r="B516" s="986"/>
      <c r="C516" s="985"/>
      <c r="D516" s="968"/>
      <c r="E516" s="971"/>
      <c r="F516" s="88"/>
      <c r="G516" s="434">
        <v>42200.615277777775</v>
      </c>
      <c r="H516" s="434">
        <v>42200.654166666667</v>
      </c>
      <c r="I516" s="88"/>
      <c r="J516" s="88"/>
      <c r="K516" s="88"/>
      <c r="L516" s="78">
        <f t="shared" ref="L516:L517" si="580">IF(RIGHT(S516)="T",(+H516-G516),0)</f>
        <v>0</v>
      </c>
      <c r="M516" s="78">
        <f t="shared" ref="M516:M517" si="581">IF(RIGHT(S516)="U",(+H516-G516),0)</f>
        <v>0</v>
      </c>
      <c r="N516" s="78">
        <f t="shared" ref="N516:N517" si="582">IF(RIGHT(S516)="C",(+H516-G516),0)</f>
        <v>0</v>
      </c>
      <c r="O516" s="78">
        <f t="shared" ref="O516:O517" si="583">IF(RIGHT(S516)="D",(+H516-G516),0)</f>
        <v>3.888888889196096E-2</v>
      </c>
      <c r="P516" s="88"/>
      <c r="Q516" s="88"/>
      <c r="R516" s="88"/>
      <c r="S516" s="428" t="s">
        <v>403</v>
      </c>
      <c r="T516" s="774" t="s">
        <v>963</v>
      </c>
      <c r="U516" s="89"/>
      <c r="V516" s="80"/>
      <c r="W516" s="81"/>
      <c r="X516" s="81"/>
      <c r="Y516" s="81"/>
      <c r="Z516" s="81"/>
      <c r="AA516" s="82"/>
    </row>
    <row r="517" spans="1:44" s="59" customFormat="1" ht="30" customHeight="1">
      <c r="A517" s="987"/>
      <c r="B517" s="986"/>
      <c r="C517" s="985"/>
      <c r="D517" s="968"/>
      <c r="E517" s="971"/>
      <c r="F517" s="88"/>
      <c r="G517" s="434">
        <v>42200.816666666666</v>
      </c>
      <c r="H517" s="434">
        <v>42200.845833333333</v>
      </c>
      <c r="I517" s="88"/>
      <c r="J517" s="88"/>
      <c r="K517" s="88"/>
      <c r="L517" s="78">
        <f t="shared" si="580"/>
        <v>0</v>
      </c>
      <c r="M517" s="78">
        <f t="shared" si="581"/>
        <v>0</v>
      </c>
      <c r="N517" s="78">
        <f t="shared" si="582"/>
        <v>0</v>
      </c>
      <c r="O517" s="78">
        <f t="shared" si="583"/>
        <v>2.9166666667151731E-2</v>
      </c>
      <c r="P517" s="88"/>
      <c r="Q517" s="88"/>
      <c r="R517" s="88"/>
      <c r="S517" s="428" t="s">
        <v>403</v>
      </c>
      <c r="T517" s="774" t="s">
        <v>963</v>
      </c>
      <c r="U517" s="89"/>
      <c r="V517" s="80"/>
      <c r="W517" s="81"/>
      <c r="X517" s="81"/>
      <c r="Y517" s="81"/>
      <c r="Z517" s="81"/>
      <c r="AA517" s="82"/>
    </row>
    <row r="518" spans="1:44" s="59" customFormat="1" ht="16.5">
      <c r="A518" s="987"/>
      <c r="B518" s="986"/>
      <c r="C518" s="985"/>
      <c r="D518" s="968"/>
      <c r="E518" s="971"/>
      <c r="F518" s="88"/>
      <c r="G518" s="434">
        <v>42205.90347222222</v>
      </c>
      <c r="H518" s="434">
        <v>42205.96875</v>
      </c>
      <c r="I518" s="88"/>
      <c r="J518" s="88"/>
      <c r="K518" s="88"/>
      <c r="L518" s="78">
        <f t="shared" ref="L518" si="584">IF(RIGHT(S518)="T",(+H518-G518),0)</f>
        <v>0</v>
      </c>
      <c r="M518" s="78">
        <f t="shared" ref="M518" si="585">IF(RIGHT(S518)="U",(+H518-G518),0)</f>
        <v>0</v>
      </c>
      <c r="N518" s="78">
        <f t="shared" ref="N518" si="586">IF(RIGHT(S518)="C",(+H518-G518),0)</f>
        <v>0</v>
      </c>
      <c r="O518" s="78">
        <f t="shared" ref="O518" si="587">IF(RIGHT(S518)="D",(+H518-G518),0)</f>
        <v>6.5277777779556345E-2</v>
      </c>
      <c r="P518" s="88"/>
      <c r="Q518" s="88"/>
      <c r="R518" s="88"/>
      <c r="S518" s="428" t="s">
        <v>403</v>
      </c>
      <c r="T518" s="774" t="s">
        <v>822</v>
      </c>
      <c r="U518" s="89"/>
      <c r="V518" s="80"/>
      <c r="W518" s="81"/>
      <c r="X518" s="81"/>
      <c r="Y518" s="81"/>
      <c r="Z518" s="81"/>
      <c r="AA518" s="82"/>
    </row>
    <row r="519" spans="1:44" s="69" customFormat="1" ht="30" customHeight="1" thickBot="1">
      <c r="A519" s="527"/>
      <c r="B519" s="268"/>
      <c r="C519" s="528" t="s">
        <v>58</v>
      </c>
      <c r="D519" s="268"/>
      <c r="E519" s="61"/>
      <c r="F519" s="62" t="s">
        <v>54</v>
      </c>
      <c r="G519" s="438"/>
      <c r="H519" s="438"/>
      <c r="I519" s="62" t="s">
        <v>54</v>
      </c>
      <c r="J519" s="62" t="s">
        <v>54</v>
      </c>
      <c r="K519" s="170"/>
      <c r="L519" s="63">
        <f>SUM(L515:L518)</f>
        <v>0</v>
      </c>
      <c r="M519" s="63">
        <f>SUM(M515:M518)</f>
        <v>0</v>
      </c>
      <c r="N519" s="63">
        <f>SUM(N515:N518)</f>
        <v>0</v>
      </c>
      <c r="O519" s="63">
        <f>SUM(O515:O518)</f>
        <v>0.38263888889196096</v>
      </c>
      <c r="P519" s="62" t="s">
        <v>54</v>
      </c>
      <c r="Q519" s="62" t="s">
        <v>54</v>
      </c>
      <c r="R519" s="62" t="s">
        <v>54</v>
      </c>
      <c r="S519" s="529"/>
      <c r="T519" s="530"/>
      <c r="U519" s="268"/>
      <c r="V519" s="440">
        <f>$AB$15-((N519*24))</f>
        <v>744</v>
      </c>
      <c r="W519" s="441">
        <v>132</v>
      </c>
      <c r="X519" s="100">
        <v>2.3159999999999998</v>
      </c>
      <c r="Y519" s="442">
        <f>W519*X519</f>
        <v>305.71199999999999</v>
      </c>
      <c r="Z519" s="440">
        <f>(Y519*(V519-L519*24))/V519</f>
        <v>305.71199999999999</v>
      </c>
      <c r="AA519" s="443">
        <f>(Z519/Y519)*100</f>
        <v>100</v>
      </c>
      <c r="AB519" s="59"/>
    </row>
    <row r="520" spans="1:44" s="59" customFormat="1" ht="30" customHeight="1">
      <c r="A520" s="983">
        <v>38</v>
      </c>
      <c r="B520" s="981" t="s">
        <v>404</v>
      </c>
      <c r="C520" s="979" t="s">
        <v>405</v>
      </c>
      <c r="D520" s="967">
        <v>9.2539999999999996</v>
      </c>
      <c r="E520" s="993" t="s">
        <v>53</v>
      </c>
      <c r="F520" s="38" t="s">
        <v>54</v>
      </c>
      <c r="G520" s="434">
        <v>42200.616666666669</v>
      </c>
      <c r="H520" s="434">
        <v>42200.654166666667</v>
      </c>
      <c r="I520" s="38" t="s">
        <v>54</v>
      </c>
      <c r="J520" s="38" t="s">
        <v>54</v>
      </c>
      <c r="K520" s="38" t="s">
        <v>54</v>
      </c>
      <c r="L520" s="84">
        <f>IF(RIGHT(S520)="T",(+H520-G520),0)</f>
        <v>0</v>
      </c>
      <c r="M520" s="84">
        <f>IF(RIGHT(S520)="U",(+H520-G520),0)</f>
        <v>0</v>
      </c>
      <c r="N520" s="84">
        <f>IF(RIGHT(S520)="C",(+H520-G520),0)</f>
        <v>0</v>
      </c>
      <c r="O520" s="84">
        <f>IF(RIGHT(S520)="D",(+H520-G520),0)</f>
        <v>3.7499999998544808E-2</v>
      </c>
      <c r="P520" s="38" t="s">
        <v>54</v>
      </c>
      <c r="Q520" s="38" t="s">
        <v>54</v>
      </c>
      <c r="R520" s="38" t="s">
        <v>54</v>
      </c>
      <c r="S520" s="428" t="s">
        <v>403</v>
      </c>
      <c r="T520" s="774" t="s">
        <v>963</v>
      </c>
      <c r="U520" s="201"/>
      <c r="V520" s="74"/>
      <c r="W520" s="75"/>
      <c r="X520" s="75"/>
      <c r="Y520" s="75"/>
      <c r="Z520" s="75"/>
      <c r="AA520" s="76"/>
    </row>
    <row r="521" spans="1:44" s="59" customFormat="1" ht="30" customHeight="1">
      <c r="A521" s="987"/>
      <c r="B521" s="986"/>
      <c r="C521" s="985"/>
      <c r="D521" s="968"/>
      <c r="E521" s="994"/>
      <c r="F521" s="88"/>
      <c r="G521" s="434">
        <v>42200.816666666666</v>
      </c>
      <c r="H521" s="434">
        <v>42200.845833333333</v>
      </c>
      <c r="I521" s="88"/>
      <c r="J521" s="88"/>
      <c r="K521" s="88"/>
      <c r="L521" s="78">
        <f t="shared" ref="L521" si="588">IF(RIGHT(S521)="T",(+H521-G521),0)</f>
        <v>0</v>
      </c>
      <c r="M521" s="78">
        <f t="shared" ref="M521" si="589">IF(RIGHT(S521)="U",(+H521-G521),0)</f>
        <v>0</v>
      </c>
      <c r="N521" s="78">
        <f t="shared" ref="N521" si="590">IF(RIGHT(S521)="C",(+H521-G521),0)</f>
        <v>0</v>
      </c>
      <c r="O521" s="78">
        <f t="shared" ref="O521" si="591">IF(RIGHT(S521)="D",(+H521-G521),0)</f>
        <v>2.9166666667151731E-2</v>
      </c>
      <c r="P521" s="88"/>
      <c r="Q521" s="88"/>
      <c r="R521" s="88"/>
      <c r="S521" s="428" t="s">
        <v>403</v>
      </c>
      <c r="T521" s="774" t="s">
        <v>963</v>
      </c>
      <c r="U521" s="89"/>
      <c r="V521" s="80"/>
      <c r="W521" s="81"/>
      <c r="X521" s="81"/>
      <c r="Y521" s="81"/>
      <c r="Z521" s="81"/>
      <c r="AA521" s="82"/>
    </row>
    <row r="522" spans="1:44" s="69" customFormat="1" ht="30" customHeight="1">
      <c r="A522" s="828"/>
      <c r="B522" s="829"/>
      <c r="C522" s="830" t="s">
        <v>58</v>
      </c>
      <c r="D522" s="829"/>
      <c r="E522" s="573"/>
      <c r="F522" s="780" t="s">
        <v>54</v>
      </c>
      <c r="G522" s="795"/>
      <c r="H522" s="795"/>
      <c r="I522" s="780" t="s">
        <v>54</v>
      </c>
      <c r="J522" s="780" t="s">
        <v>54</v>
      </c>
      <c r="K522" s="780" t="s">
        <v>54</v>
      </c>
      <c r="L522" s="245">
        <f>SUM(L520:L521)</f>
        <v>0</v>
      </c>
      <c r="M522" s="245">
        <f>SUM(M520:M521)</f>
        <v>0</v>
      </c>
      <c r="N522" s="245">
        <f>SUM(N520:N521)</f>
        <v>0</v>
      </c>
      <c r="O522" s="245">
        <f>SUM(O520:O521)</f>
        <v>6.6666666665696539E-2</v>
      </c>
      <c r="P522" s="780" t="s">
        <v>54</v>
      </c>
      <c r="Q522" s="780" t="s">
        <v>54</v>
      </c>
      <c r="R522" s="780" t="s">
        <v>54</v>
      </c>
      <c r="S522" s="831"/>
      <c r="T522" s="832"/>
      <c r="U522" s="829"/>
      <c r="V522" s="148">
        <f>$AB$15-((N522*24))</f>
        <v>744</v>
      </c>
      <c r="W522" s="149">
        <v>132</v>
      </c>
      <c r="X522" s="771">
        <v>9.2539999999999996</v>
      </c>
      <c r="Y522" s="150">
        <f>W522*X522</f>
        <v>1221.528</v>
      </c>
      <c r="Z522" s="148">
        <f>(Y522*(V522-L522*24))/V522</f>
        <v>1221.528</v>
      </c>
      <c r="AA522" s="251">
        <f>(Z522/Y522)*100</f>
        <v>100</v>
      </c>
      <c r="AB522" s="59"/>
    </row>
    <row r="523" spans="1:44" s="69" customFormat="1" ht="30" customHeight="1">
      <c r="A523" s="991">
        <v>39</v>
      </c>
      <c r="B523" s="986" t="s">
        <v>406</v>
      </c>
      <c r="C523" s="989" t="s">
        <v>407</v>
      </c>
      <c r="D523" s="968">
        <v>2.3159999999999998</v>
      </c>
      <c r="E523" s="994" t="s">
        <v>53</v>
      </c>
      <c r="F523" s="136" t="s">
        <v>54</v>
      </c>
      <c r="G523" s="434">
        <v>42187.521527777775</v>
      </c>
      <c r="H523" s="434">
        <v>42187.670138888891</v>
      </c>
      <c r="I523" s="136" t="s">
        <v>54</v>
      </c>
      <c r="J523" s="136" t="s">
        <v>54</v>
      </c>
      <c r="K523" s="136" t="s">
        <v>54</v>
      </c>
      <c r="L523" s="623">
        <f>IF(RIGHT(S523)="T",(+H523-G523),0)</f>
        <v>0</v>
      </c>
      <c r="M523" s="623">
        <f>IF(RIGHT(S523)="U",(+H523-G523),0)</f>
        <v>0</v>
      </c>
      <c r="N523" s="623">
        <f>IF(RIGHT(S523)="C",(+H523-G523),0)</f>
        <v>0</v>
      </c>
      <c r="O523" s="623">
        <f>IF(RIGHT(S523)="D",(+H523-G523),0)</f>
        <v>0.148611111115315</v>
      </c>
      <c r="P523" s="136" t="s">
        <v>54</v>
      </c>
      <c r="Q523" s="136" t="s">
        <v>54</v>
      </c>
      <c r="R523" s="136" t="s">
        <v>54</v>
      </c>
      <c r="S523" s="428" t="s">
        <v>145</v>
      </c>
      <c r="T523" s="774" t="s">
        <v>964</v>
      </c>
      <c r="U523" s="553"/>
      <c r="V523" s="455"/>
      <c r="W523" s="456"/>
      <c r="X523" s="456"/>
      <c r="Y523" s="456"/>
      <c r="Z523" s="456"/>
      <c r="AA523" s="457"/>
    </row>
    <row r="524" spans="1:44" s="69" customFormat="1" ht="30" customHeight="1">
      <c r="A524" s="991"/>
      <c r="B524" s="986"/>
      <c r="C524" s="989"/>
      <c r="D524" s="968"/>
      <c r="E524" s="994"/>
      <c r="F524" s="136"/>
      <c r="G524" s="434">
        <v>42194.59097222222</v>
      </c>
      <c r="H524" s="434">
        <v>42194.801388888889</v>
      </c>
      <c r="I524" s="136"/>
      <c r="J524" s="136"/>
      <c r="K524" s="136"/>
      <c r="L524" s="627">
        <f t="shared" ref="L524:L525" si="592">IF(RIGHT(S524)="T",(+H524-G524),0)</f>
        <v>0</v>
      </c>
      <c r="M524" s="627">
        <f t="shared" ref="M524:M525" si="593">IF(RIGHT(S524)="U",(+H524-G524),0)</f>
        <v>0</v>
      </c>
      <c r="N524" s="627">
        <f t="shared" ref="N524:N525" si="594">IF(RIGHT(S524)="C",(+H524-G524),0)</f>
        <v>0</v>
      </c>
      <c r="O524" s="627">
        <f t="shared" ref="O524:O525" si="595">IF(RIGHT(S524)="D",(+H524-G524),0)</f>
        <v>0.21041666666860692</v>
      </c>
      <c r="P524" s="136"/>
      <c r="Q524" s="136"/>
      <c r="R524" s="136"/>
      <c r="S524" s="428" t="s">
        <v>73</v>
      </c>
      <c r="T524" s="774" t="s">
        <v>965</v>
      </c>
      <c r="U524" s="553"/>
      <c r="V524" s="455"/>
      <c r="W524" s="456"/>
      <c r="X524" s="456"/>
      <c r="Y524" s="456"/>
      <c r="Z524" s="456"/>
      <c r="AA524" s="457"/>
    </row>
    <row r="525" spans="1:44" s="69" customFormat="1" ht="30" customHeight="1">
      <c r="A525" s="991"/>
      <c r="B525" s="986"/>
      <c r="C525" s="989"/>
      <c r="D525" s="968"/>
      <c r="E525" s="994"/>
      <c r="F525" s="136"/>
      <c r="G525" s="434">
        <v>42196.763888888891</v>
      </c>
      <c r="H525" s="434">
        <v>42196.861111111109</v>
      </c>
      <c r="I525" s="136"/>
      <c r="J525" s="136"/>
      <c r="K525" s="136"/>
      <c r="L525" s="627">
        <f t="shared" si="592"/>
        <v>0</v>
      </c>
      <c r="M525" s="627">
        <f t="shared" si="593"/>
        <v>0</v>
      </c>
      <c r="N525" s="627">
        <f t="shared" si="594"/>
        <v>0</v>
      </c>
      <c r="O525" s="627">
        <f t="shared" si="595"/>
        <v>9.7222222218988463E-2</v>
      </c>
      <c r="P525" s="136"/>
      <c r="Q525" s="136"/>
      <c r="R525" s="136"/>
      <c r="S525" s="428" t="s">
        <v>73</v>
      </c>
      <c r="T525" s="774" t="s">
        <v>966</v>
      </c>
      <c r="U525" s="553"/>
      <c r="V525" s="455"/>
      <c r="W525" s="456"/>
      <c r="X525" s="456"/>
      <c r="Y525" s="456"/>
      <c r="Z525" s="456"/>
      <c r="AA525" s="457"/>
    </row>
    <row r="526" spans="1:44" s="69" customFormat="1" ht="30" customHeight="1">
      <c r="A526" s="991"/>
      <c r="B526" s="986"/>
      <c r="C526" s="989"/>
      <c r="D526" s="968"/>
      <c r="E526" s="994"/>
      <c r="F526" s="136"/>
      <c r="G526" s="434">
        <v>42216.625</v>
      </c>
      <c r="H526" s="434">
        <v>42216.775000000001</v>
      </c>
      <c r="I526" s="136"/>
      <c r="J526" s="136"/>
      <c r="K526" s="136"/>
      <c r="L526" s="627">
        <f t="shared" ref="L526" si="596">IF(RIGHT(S526)="T",(+H526-G526),0)</f>
        <v>0</v>
      </c>
      <c r="M526" s="627">
        <f t="shared" ref="M526" si="597">IF(RIGHT(S526)="U",(+H526-G526),0)</f>
        <v>0</v>
      </c>
      <c r="N526" s="627">
        <f t="shared" ref="N526" si="598">IF(RIGHT(S526)="C",(+H526-G526),0)</f>
        <v>0</v>
      </c>
      <c r="O526" s="627">
        <f t="shared" ref="O526" si="599">IF(RIGHT(S526)="D",(+H526-G526),0)</f>
        <v>0.15000000000145519</v>
      </c>
      <c r="P526" s="136"/>
      <c r="Q526" s="136"/>
      <c r="R526" s="136"/>
      <c r="S526" s="428" t="s">
        <v>73</v>
      </c>
      <c r="T526" s="827" t="s">
        <v>967</v>
      </c>
      <c r="U526" s="553"/>
      <c r="V526" s="455"/>
      <c r="W526" s="456"/>
      <c r="X526" s="456"/>
      <c r="Y526" s="456"/>
      <c r="Z526" s="456"/>
      <c r="AA526" s="457"/>
    </row>
    <row r="527" spans="1:44" s="69" customFormat="1" ht="30" customHeight="1">
      <c r="A527" s="816"/>
      <c r="B527" s="817"/>
      <c r="C527" s="818" t="s">
        <v>58</v>
      </c>
      <c r="D527" s="817"/>
      <c r="E527" s="573"/>
      <c r="F527" s="159" t="s">
        <v>54</v>
      </c>
      <c r="G527" s="819"/>
      <c r="H527" s="819"/>
      <c r="I527" s="159" t="s">
        <v>54</v>
      </c>
      <c r="J527" s="159" t="s">
        <v>54</v>
      </c>
      <c r="K527" s="146"/>
      <c r="L527" s="137">
        <f>SUM(L523:L526)</f>
        <v>0</v>
      </c>
      <c r="M527" s="137">
        <f>SUM(M523:M526)</f>
        <v>0</v>
      </c>
      <c r="N527" s="137">
        <f>SUM(N523:N526)</f>
        <v>0</v>
      </c>
      <c r="O527" s="137">
        <f>SUM(O523:O526)</f>
        <v>0.60625000000436557</v>
      </c>
      <c r="P527" s="159" t="s">
        <v>54</v>
      </c>
      <c r="Q527" s="159" t="s">
        <v>54</v>
      </c>
      <c r="R527" s="159" t="s">
        <v>54</v>
      </c>
      <c r="S527" s="817"/>
      <c r="T527" s="820"/>
      <c r="U527" s="817"/>
      <c r="V527" s="833">
        <f>$AB$15-((N527*24))</f>
        <v>744</v>
      </c>
      <c r="W527" s="834">
        <v>132</v>
      </c>
      <c r="X527" s="771">
        <v>2.3159999999999998</v>
      </c>
      <c r="Y527" s="835">
        <f>W527*X527</f>
        <v>305.71199999999999</v>
      </c>
      <c r="Z527" s="836">
        <f>(Y527*(V527-L527*24))/V527</f>
        <v>305.71199999999999</v>
      </c>
      <c r="AA527" s="836">
        <f>(Z527/Y527)*100</f>
        <v>100</v>
      </c>
    </row>
    <row r="528" spans="1:44" s="59" customFormat="1" ht="30" customHeight="1">
      <c r="A528" s="987">
        <v>40</v>
      </c>
      <c r="B528" s="986" t="s">
        <v>408</v>
      </c>
      <c r="C528" s="985" t="s">
        <v>409</v>
      </c>
      <c r="D528" s="968">
        <v>8.234</v>
      </c>
      <c r="E528" s="994" t="s">
        <v>53</v>
      </c>
      <c r="F528" s="88" t="s">
        <v>54</v>
      </c>
      <c r="G528" s="434"/>
      <c r="H528" s="434"/>
      <c r="I528" s="88" t="s">
        <v>54</v>
      </c>
      <c r="J528" s="88" t="s">
        <v>54</v>
      </c>
      <c r="K528" s="88" t="s">
        <v>54</v>
      </c>
      <c r="L528" s="346">
        <f>IF(RIGHT(S528)="T",(+H528-G528),0)</f>
        <v>0</v>
      </c>
      <c r="M528" s="346">
        <f>IF(RIGHT(S528)="U",(+H528-G528),0)</f>
        <v>0</v>
      </c>
      <c r="N528" s="346">
        <f>IF(RIGHT(S528)="C",(+H528-G528),0)</f>
        <v>0</v>
      </c>
      <c r="O528" s="346">
        <f>IF(RIGHT(S528)="D",(+H528-G528),0)</f>
        <v>0</v>
      </c>
      <c r="P528" s="88" t="s">
        <v>54</v>
      </c>
      <c r="Q528" s="88" t="s">
        <v>54</v>
      </c>
      <c r="R528" s="88" t="s">
        <v>54</v>
      </c>
      <c r="S528" s="428"/>
      <c r="T528" s="774"/>
      <c r="U528" s="89"/>
      <c r="V528" s="80"/>
      <c r="W528" s="81"/>
      <c r="X528" s="81"/>
      <c r="Y528" s="81"/>
      <c r="Z528" s="81"/>
      <c r="AA528" s="82"/>
    </row>
    <row r="529" spans="1:44" s="59" customFormat="1" ht="30" customHeight="1">
      <c r="A529" s="987"/>
      <c r="B529" s="986"/>
      <c r="C529" s="985"/>
      <c r="D529" s="968"/>
      <c r="E529" s="994"/>
      <c r="F529" s="88"/>
      <c r="G529" s="434"/>
      <c r="H529" s="434"/>
      <c r="I529" s="88"/>
      <c r="J529" s="88"/>
      <c r="K529" s="88"/>
      <c r="L529" s="623">
        <f t="shared" ref="L529" si="600">IF(RIGHT(S529)="T",(+H529-G529),0)</f>
        <v>0</v>
      </c>
      <c r="M529" s="623">
        <f t="shared" ref="M529" si="601">IF(RIGHT(S529)="U",(+H529-G529),0)</f>
        <v>0</v>
      </c>
      <c r="N529" s="623">
        <f t="shared" ref="N529" si="602">IF(RIGHT(S529)="C",(+H529-G529),0)</f>
        <v>0</v>
      </c>
      <c r="O529" s="623">
        <f t="shared" ref="O529" si="603">IF(RIGHT(S529)="D",(+H529-G529),0)</f>
        <v>0</v>
      </c>
      <c r="P529" s="88"/>
      <c r="Q529" s="88"/>
      <c r="R529" s="88"/>
      <c r="S529" s="428"/>
      <c r="T529" s="774"/>
      <c r="U529" s="89"/>
      <c r="V529" s="80"/>
      <c r="W529" s="81"/>
      <c r="X529" s="81"/>
      <c r="Y529" s="81"/>
      <c r="Z529" s="81"/>
      <c r="AA529" s="82"/>
    </row>
    <row r="530" spans="1:44" s="69" customFormat="1" ht="30" customHeight="1">
      <c r="A530" s="793"/>
      <c r="B530" s="782"/>
      <c r="C530" s="794" t="s">
        <v>58</v>
      </c>
      <c r="D530" s="782"/>
      <c r="E530" s="573"/>
      <c r="F530" s="780" t="s">
        <v>54</v>
      </c>
      <c r="G530" s="795"/>
      <c r="H530" s="795"/>
      <c r="I530" s="780" t="s">
        <v>54</v>
      </c>
      <c r="J530" s="780" t="s">
        <v>54</v>
      </c>
      <c r="K530" s="780" t="s">
        <v>54</v>
      </c>
      <c r="L530" s="245">
        <f>SUM(L528:L529)</f>
        <v>0</v>
      </c>
      <c r="M530" s="245">
        <f>SUM(M528:M529)</f>
        <v>0</v>
      </c>
      <c r="N530" s="245">
        <f>SUM(N528:N529)</f>
        <v>0</v>
      </c>
      <c r="O530" s="245">
        <f>SUM(O528:O529)</f>
        <v>0</v>
      </c>
      <c r="P530" s="780" t="s">
        <v>54</v>
      </c>
      <c r="Q530" s="780" t="s">
        <v>54</v>
      </c>
      <c r="R530" s="780" t="s">
        <v>54</v>
      </c>
      <c r="S530" s="769"/>
      <c r="T530" s="796"/>
      <c r="U530" s="782"/>
      <c r="V530" s="148">
        <f>$AB$15-((N530*24))</f>
        <v>744</v>
      </c>
      <c r="W530" s="149">
        <v>132</v>
      </c>
      <c r="X530" s="771">
        <v>8.234</v>
      </c>
      <c r="Y530" s="150">
        <f>W530*X530</f>
        <v>1086.8879999999999</v>
      </c>
      <c r="Z530" s="148">
        <f>(Y530*(V530-L530*24))/V530</f>
        <v>1086.8879999999999</v>
      </c>
      <c r="AA530" s="251">
        <f>(Z530/Y530)*100</f>
        <v>100</v>
      </c>
      <c r="AB530" s="59"/>
    </row>
    <row r="531" spans="1:44" s="69" customFormat="1" ht="30" customHeight="1">
      <c r="A531" s="962">
        <v>41</v>
      </c>
      <c r="B531" s="1068" t="s">
        <v>410</v>
      </c>
      <c r="C531" s="1067" t="s">
        <v>411</v>
      </c>
      <c r="D531" s="1015">
        <v>9.2539999999999996</v>
      </c>
      <c r="E531" s="1128" t="s">
        <v>53</v>
      </c>
      <c r="F531" s="136" t="s">
        <v>54</v>
      </c>
      <c r="G531" s="434">
        <v>42194.620138888888</v>
      </c>
      <c r="H531" s="434">
        <v>42194.752083333333</v>
      </c>
      <c r="I531" s="136" t="s">
        <v>54</v>
      </c>
      <c r="J531" s="136" t="s">
        <v>54</v>
      </c>
      <c r="K531" s="621"/>
      <c r="L531" s="623">
        <f>IF(RIGHT(S531)="T",(+H531-G531),0)</f>
        <v>0</v>
      </c>
      <c r="M531" s="623">
        <f>IF(RIGHT(S531)="U",(+H531-G531),0)</f>
        <v>0.13194444444525288</v>
      </c>
      <c r="N531" s="623">
        <f>IF(RIGHT(S531)="C",(+H531-G531),0)</f>
        <v>0</v>
      </c>
      <c r="O531" s="623">
        <f>IF(RIGHT(S531)="D",(+H531-G531),0)</f>
        <v>0</v>
      </c>
      <c r="P531" s="136" t="s">
        <v>54</v>
      </c>
      <c r="Q531" s="136" t="s">
        <v>54</v>
      </c>
      <c r="R531" s="136" t="s">
        <v>54</v>
      </c>
      <c r="S531" s="428" t="s">
        <v>78</v>
      </c>
      <c r="T531" s="774" t="s">
        <v>968</v>
      </c>
      <c r="U531" s="454"/>
      <c r="V531" s="455"/>
      <c r="W531" s="456"/>
      <c r="X531" s="456"/>
      <c r="Y531" s="456"/>
      <c r="Z531" s="456"/>
      <c r="AA531" s="457"/>
    </row>
    <row r="532" spans="1:44" s="69" customFormat="1" ht="30" customHeight="1">
      <c r="A532" s="963"/>
      <c r="B532" s="982"/>
      <c r="C532" s="1059"/>
      <c r="D532" s="969"/>
      <c r="E532" s="995"/>
      <c r="F532" s="136" t="s">
        <v>54</v>
      </c>
      <c r="G532" s="434">
        <v>42210.711111111108</v>
      </c>
      <c r="H532" s="434">
        <v>42210.789583333331</v>
      </c>
      <c r="I532" s="136" t="s">
        <v>54</v>
      </c>
      <c r="J532" s="136" t="s">
        <v>54</v>
      </c>
      <c r="K532" s="621"/>
      <c r="L532" s="623">
        <f>IF(RIGHT(S532)="T",(+H532-G532),0)</f>
        <v>0</v>
      </c>
      <c r="M532" s="623">
        <f>IF(RIGHT(S532)="U",(+H532-G532),0)</f>
        <v>0</v>
      </c>
      <c r="N532" s="623">
        <f>IF(RIGHT(S532)="C",(+H532-G532),0)</f>
        <v>0</v>
      </c>
      <c r="O532" s="623">
        <f>IF(RIGHT(S532)="D",(+H532-G532),0)</f>
        <v>7.8472222223354038E-2</v>
      </c>
      <c r="P532" s="136" t="s">
        <v>54</v>
      </c>
      <c r="Q532" s="136" t="s">
        <v>54</v>
      </c>
      <c r="R532" s="136" t="s">
        <v>54</v>
      </c>
      <c r="S532" s="428" t="s">
        <v>145</v>
      </c>
      <c r="T532" s="774" t="s">
        <v>969</v>
      </c>
      <c r="U532" s="454"/>
      <c r="V532" s="455"/>
      <c r="W532" s="456"/>
      <c r="X532" s="456"/>
      <c r="Y532" s="456"/>
      <c r="Z532" s="456"/>
      <c r="AA532" s="457"/>
    </row>
    <row r="533" spans="1:44" s="69" customFormat="1" ht="30" customHeight="1" thickBot="1">
      <c r="A533" s="458"/>
      <c r="B533" s="139"/>
      <c r="C533" s="459" t="s">
        <v>58</v>
      </c>
      <c r="D533" s="139"/>
      <c r="E533" s="61"/>
      <c r="F533" s="141" t="s">
        <v>54</v>
      </c>
      <c r="G533" s="460"/>
      <c r="H533" s="460"/>
      <c r="I533" s="141" t="s">
        <v>54</v>
      </c>
      <c r="J533" s="141" t="s">
        <v>54</v>
      </c>
      <c r="K533" s="141" t="s">
        <v>54</v>
      </c>
      <c r="L533" s="142">
        <f>SUM(L531:L532)</f>
        <v>0</v>
      </c>
      <c r="M533" s="142">
        <f>SUM(M531:M532)</f>
        <v>0.13194444444525288</v>
      </c>
      <c r="N533" s="142">
        <f>SUM(N531:N532)</f>
        <v>0</v>
      </c>
      <c r="O533" s="142">
        <f>SUM(O531:O532)</f>
        <v>7.8472222223354038E-2</v>
      </c>
      <c r="P533" s="141" t="s">
        <v>54</v>
      </c>
      <c r="Q533" s="141" t="s">
        <v>54</v>
      </c>
      <c r="R533" s="141" t="s">
        <v>54</v>
      </c>
      <c r="S533" s="139"/>
      <c r="T533" s="461"/>
      <c r="U533" s="139"/>
      <c r="V533" s="462">
        <f>$AB$15-((N533*24))</f>
        <v>744</v>
      </c>
      <c r="W533" s="463">
        <v>132</v>
      </c>
      <c r="X533" s="100">
        <v>9.2539999999999996</v>
      </c>
      <c r="Y533" s="464">
        <f>W533*X533</f>
        <v>1221.528</v>
      </c>
      <c r="Z533" s="465">
        <f>(Y533*(V533-L533*24))/V533</f>
        <v>1221.528</v>
      </c>
      <c r="AA533" s="466">
        <f>(Z533/Y533)*100</f>
        <v>100</v>
      </c>
    </row>
    <row r="534" spans="1:44" s="51" customFormat="1" ht="30" customHeight="1">
      <c r="A534" s="1001">
        <v>42</v>
      </c>
      <c r="B534" s="973" t="s">
        <v>412</v>
      </c>
      <c r="C534" s="1012" t="s">
        <v>413</v>
      </c>
      <c r="D534" s="967">
        <v>177.88</v>
      </c>
      <c r="E534" s="993" t="s">
        <v>53</v>
      </c>
      <c r="F534" s="38" t="s">
        <v>54</v>
      </c>
      <c r="G534" s="434"/>
      <c r="H534" s="434"/>
      <c r="I534" s="264"/>
      <c r="J534" s="264"/>
      <c r="K534" s="264"/>
      <c r="L534" s="623">
        <f t="shared" ref="L534:L535" si="604">IF(RIGHT(S534)="T",(+H534-G534),0)</f>
        <v>0</v>
      </c>
      <c r="M534" s="623">
        <f t="shared" ref="M534:M535" si="605">IF(RIGHT(S534)="U",(+H534-G534),0)</f>
        <v>0</v>
      </c>
      <c r="N534" s="623">
        <f t="shared" ref="N534:N535" si="606">IF(RIGHT(S534)="C",(+H534-G534),0)</f>
        <v>0</v>
      </c>
      <c r="O534" s="623">
        <f t="shared" ref="O534:O535" si="607">IF(RIGHT(S534)="D",(+H534-G534),0)</f>
        <v>0</v>
      </c>
      <c r="P534" s="44"/>
      <c r="Q534" s="44"/>
      <c r="R534" s="44"/>
      <c r="S534" s="428"/>
      <c r="T534" s="429"/>
      <c r="U534" s="44"/>
      <c r="V534" s="109"/>
      <c r="W534" s="110"/>
      <c r="X534" s="574"/>
      <c r="Y534" s="111"/>
      <c r="Z534" s="109"/>
      <c r="AA534" s="112"/>
      <c r="AB534" s="50"/>
      <c r="AC534" s="50"/>
      <c r="AD534" s="50"/>
      <c r="AE534" s="50"/>
      <c r="AF534" s="278"/>
      <c r="AG534" s="278"/>
      <c r="AH534" s="278"/>
      <c r="AI534" s="278"/>
      <c r="AJ534" s="278"/>
      <c r="AK534" s="278"/>
      <c r="AL534" s="278"/>
      <c r="AM534" s="278"/>
      <c r="AN534" s="278"/>
      <c r="AO534" s="278"/>
      <c r="AP534" s="278"/>
      <c r="AQ534" s="278"/>
      <c r="AR534" s="278"/>
    </row>
    <row r="535" spans="1:44" s="51" customFormat="1" ht="30" customHeight="1">
      <c r="A535" s="1014"/>
      <c r="B535" s="975"/>
      <c r="C535" s="1013"/>
      <c r="D535" s="969"/>
      <c r="E535" s="995"/>
      <c r="F535" s="77"/>
      <c r="G535" s="434"/>
      <c r="H535" s="434"/>
      <c r="I535" s="625"/>
      <c r="J535" s="625"/>
      <c r="K535" s="625"/>
      <c r="L535" s="623">
        <f t="shared" si="604"/>
        <v>0</v>
      </c>
      <c r="M535" s="623">
        <f t="shared" si="605"/>
        <v>0</v>
      </c>
      <c r="N535" s="623">
        <f t="shared" si="606"/>
        <v>0</v>
      </c>
      <c r="O535" s="623">
        <f t="shared" si="607"/>
        <v>0</v>
      </c>
      <c r="P535" s="242"/>
      <c r="Q535" s="242"/>
      <c r="R535" s="242"/>
      <c r="S535" s="428"/>
      <c r="T535" s="429"/>
      <c r="U535" s="147"/>
      <c r="V535" s="218"/>
      <c r="W535" s="219"/>
      <c r="X535" s="220"/>
      <c r="Y535" s="221"/>
      <c r="Z535" s="218"/>
      <c r="AA535" s="509"/>
      <c r="AB535" s="50"/>
      <c r="AC535" s="50"/>
      <c r="AD535" s="50"/>
      <c r="AE535" s="50"/>
      <c r="AF535" s="278"/>
      <c r="AG535" s="278"/>
      <c r="AH535" s="278"/>
      <c r="AI535" s="278"/>
      <c r="AJ535" s="278"/>
      <c r="AK535" s="278"/>
      <c r="AL535" s="278"/>
      <c r="AM535" s="278"/>
      <c r="AN535" s="278"/>
      <c r="AO535" s="278"/>
      <c r="AP535" s="278"/>
      <c r="AQ535" s="278"/>
      <c r="AR535" s="278"/>
    </row>
    <row r="536" spans="1:44" s="69" customFormat="1" ht="30" customHeight="1" thickBot="1">
      <c r="A536" s="467"/>
      <c r="B536" s="151"/>
      <c r="C536" s="468" t="s">
        <v>58</v>
      </c>
      <c r="D536" s="151"/>
      <c r="E536" s="590"/>
      <c r="F536" s="152" t="s">
        <v>54</v>
      </c>
      <c r="G536" s="460"/>
      <c r="H536" s="460"/>
      <c r="I536" s="141" t="s">
        <v>54</v>
      </c>
      <c r="J536" s="141" t="s">
        <v>54</v>
      </c>
      <c r="K536" s="141" t="s">
        <v>54</v>
      </c>
      <c r="L536" s="142">
        <f>SUM(L534:L535)</f>
        <v>0</v>
      </c>
      <c r="M536" s="142">
        <f t="shared" ref="M536:O536" si="608">SUM(M534:M535)</f>
        <v>0</v>
      </c>
      <c r="N536" s="142">
        <f t="shared" si="608"/>
        <v>0</v>
      </c>
      <c r="O536" s="142">
        <f t="shared" si="608"/>
        <v>0</v>
      </c>
      <c r="P536" s="141" t="s">
        <v>54</v>
      </c>
      <c r="Q536" s="141" t="s">
        <v>54</v>
      </c>
      <c r="R536" s="141" t="s">
        <v>54</v>
      </c>
      <c r="S536" s="139"/>
      <c r="T536" s="461"/>
      <c r="U536" s="151"/>
      <c r="V536" s="440">
        <f>$AB$15-((N536*24))</f>
        <v>744</v>
      </c>
      <c r="W536" s="441">
        <v>156</v>
      </c>
      <c r="X536" s="100">
        <v>177.88</v>
      </c>
      <c r="Y536" s="442">
        <f>W536*X536</f>
        <v>27749.279999999999</v>
      </c>
      <c r="Z536" s="440">
        <f>(Y536*(V536-L536*24))/V536</f>
        <v>27749.279999999999</v>
      </c>
      <c r="AA536" s="443">
        <f>(Z536/Y536)*100</f>
        <v>100</v>
      </c>
    </row>
    <row r="537" spans="1:44" s="59" customFormat="1" ht="30" customHeight="1">
      <c r="A537" s="584">
        <v>43</v>
      </c>
      <c r="B537" s="583" t="s">
        <v>414</v>
      </c>
      <c r="C537" s="582" t="s">
        <v>415</v>
      </c>
      <c r="D537" s="574">
        <v>1.19</v>
      </c>
      <c r="E537" s="589" t="s">
        <v>53</v>
      </c>
      <c r="F537" s="38" t="s">
        <v>54</v>
      </c>
      <c r="G537" s="434"/>
      <c r="H537" s="434"/>
      <c r="I537" s="38" t="s">
        <v>54</v>
      </c>
      <c r="J537" s="38" t="s">
        <v>54</v>
      </c>
      <c r="K537" s="38" t="s">
        <v>54</v>
      </c>
      <c r="L537" s="84">
        <f>IF(RIGHT(S537)="T",(+H537-G537),0)</f>
        <v>0</v>
      </c>
      <c r="M537" s="84">
        <f>IF(RIGHT(S537)="U",(+H537-G537),0)</f>
        <v>0</v>
      </c>
      <c r="N537" s="84">
        <f>IF(RIGHT(S537)="C",(+H537-G537),0)</f>
        <v>0</v>
      </c>
      <c r="O537" s="84">
        <f>IF(RIGHT(S537)="D",(+H537-G537),0)</f>
        <v>0</v>
      </c>
      <c r="P537" s="38" t="s">
        <v>54</v>
      </c>
      <c r="Q537" s="38" t="s">
        <v>54</v>
      </c>
      <c r="R537" s="38" t="s">
        <v>54</v>
      </c>
      <c r="S537" s="428"/>
      <c r="T537" s="429"/>
      <c r="U537" s="201"/>
      <c r="V537" s="74"/>
      <c r="W537" s="75"/>
      <c r="X537" s="75"/>
      <c r="Y537" s="75"/>
      <c r="Z537" s="75"/>
      <c r="AA537" s="76"/>
    </row>
    <row r="538" spans="1:44" s="69" customFormat="1" ht="30" customHeight="1" thickBot="1">
      <c r="A538" s="481"/>
      <c r="B538" s="175"/>
      <c r="C538" s="482" t="s">
        <v>58</v>
      </c>
      <c r="D538" s="175"/>
      <c r="E538" s="140"/>
      <c r="F538" s="176" t="s">
        <v>54</v>
      </c>
      <c r="G538" s="483"/>
      <c r="H538" s="483"/>
      <c r="I538" s="176" t="s">
        <v>54</v>
      </c>
      <c r="J538" s="176" t="s">
        <v>54</v>
      </c>
      <c r="K538" s="187"/>
      <c r="L538" s="177">
        <f>SUM(L537:L537)</f>
        <v>0</v>
      </c>
      <c r="M538" s="177">
        <f>SUM(M537:M537)</f>
        <v>0</v>
      </c>
      <c r="N538" s="177">
        <f>SUM(N537:N537)</f>
        <v>0</v>
      </c>
      <c r="O538" s="177">
        <f>SUM(O537:O537)</f>
        <v>0</v>
      </c>
      <c r="P538" s="176" t="s">
        <v>54</v>
      </c>
      <c r="Q538" s="176" t="s">
        <v>54</v>
      </c>
      <c r="R538" s="176" t="s">
        <v>54</v>
      </c>
      <c r="S538" s="484"/>
      <c r="T538" s="485"/>
      <c r="U538" s="175"/>
      <c r="V538" s="431">
        <f>$AB$15-((N538*24))</f>
        <v>744</v>
      </c>
      <c r="W538" s="471">
        <v>132</v>
      </c>
      <c r="X538" s="154">
        <v>1.19</v>
      </c>
      <c r="Y538" s="432">
        <f>W538*X538</f>
        <v>157.07999999999998</v>
      </c>
      <c r="Z538" s="431">
        <f>(Y538*(V538-L538*24))/V538</f>
        <v>157.07999999999998</v>
      </c>
      <c r="AA538" s="433">
        <f>(Z538/Y538)*100</f>
        <v>100</v>
      </c>
      <c r="AB538" s="59"/>
    </row>
    <row r="539" spans="1:44" s="51" customFormat="1" ht="30" customHeight="1">
      <c r="A539" s="580">
        <v>44</v>
      </c>
      <c r="B539" s="578" t="s">
        <v>416</v>
      </c>
      <c r="C539" s="594" t="s">
        <v>417</v>
      </c>
      <c r="D539" s="574">
        <v>1.19</v>
      </c>
      <c r="E539" s="589" t="s">
        <v>53</v>
      </c>
      <c r="F539" s="38" t="s">
        <v>54</v>
      </c>
      <c r="G539" s="434">
        <v>42200.474305555559</v>
      </c>
      <c r="H539" s="434">
        <v>42201.018750000003</v>
      </c>
      <c r="I539" s="264"/>
      <c r="J539" s="264"/>
      <c r="K539" s="264"/>
      <c r="L539" s="84">
        <f>IF(RIGHT(S539)="T",(+H539-G539),0)</f>
        <v>0</v>
      </c>
      <c r="M539" s="84">
        <f>IF(RIGHT(S539)="U",(+H539-G539),0)</f>
        <v>0</v>
      </c>
      <c r="N539" s="84">
        <f>IF(RIGHT(S539)="C",(+H539-G539),0)</f>
        <v>0</v>
      </c>
      <c r="O539" s="84">
        <f>IF(RIGHT(S539)="D",(+H539-G539),0)</f>
        <v>0.54444444444379769</v>
      </c>
      <c r="P539" s="44"/>
      <c r="Q539" s="44"/>
      <c r="R539" s="44"/>
      <c r="S539" s="428" t="s">
        <v>73</v>
      </c>
      <c r="T539" s="774" t="s">
        <v>970</v>
      </c>
      <c r="U539" s="44"/>
      <c r="V539" s="109"/>
      <c r="W539" s="110"/>
      <c r="X539" s="574"/>
      <c r="Y539" s="111"/>
      <c r="Z539" s="109"/>
      <c r="AA539" s="112"/>
      <c r="AB539" s="50"/>
      <c r="AC539" s="50"/>
      <c r="AD539" s="50"/>
      <c r="AE539" s="50"/>
      <c r="AF539" s="278"/>
      <c r="AG539" s="278"/>
      <c r="AH539" s="278"/>
      <c r="AI539" s="278"/>
      <c r="AJ539" s="278"/>
      <c r="AK539" s="278"/>
      <c r="AL539" s="278"/>
      <c r="AM539" s="278"/>
      <c r="AN539" s="278"/>
      <c r="AO539" s="278"/>
      <c r="AP539" s="278"/>
      <c r="AQ539" s="278"/>
      <c r="AR539" s="278"/>
    </row>
    <row r="540" spans="1:44" s="69" customFormat="1" ht="30" customHeight="1">
      <c r="A540" s="793"/>
      <c r="B540" s="782"/>
      <c r="C540" s="794" t="s">
        <v>58</v>
      </c>
      <c r="D540" s="782"/>
      <c r="E540" s="620"/>
      <c r="F540" s="780" t="s">
        <v>54</v>
      </c>
      <c r="G540" s="795"/>
      <c r="H540" s="795"/>
      <c r="I540" s="780" t="s">
        <v>54</v>
      </c>
      <c r="J540" s="780" t="s">
        <v>54</v>
      </c>
      <c r="K540" s="781"/>
      <c r="L540" s="245">
        <f>SUM(L539:L539)</f>
        <v>0</v>
      </c>
      <c r="M540" s="245">
        <f>SUM(M539:M539)</f>
        <v>0</v>
      </c>
      <c r="N540" s="245">
        <f>SUM(N539:N539)</f>
        <v>0</v>
      </c>
      <c r="O540" s="245">
        <f>SUM(O539:O539)</f>
        <v>0.54444444444379769</v>
      </c>
      <c r="P540" s="780" t="s">
        <v>54</v>
      </c>
      <c r="Q540" s="780" t="s">
        <v>54</v>
      </c>
      <c r="R540" s="780" t="s">
        <v>54</v>
      </c>
      <c r="S540" s="769"/>
      <c r="T540" s="796"/>
      <c r="U540" s="782"/>
      <c r="V540" s="148">
        <f>$AB$15-((N540*24))</f>
        <v>744</v>
      </c>
      <c r="W540" s="149">
        <v>132</v>
      </c>
      <c r="X540" s="771">
        <v>1.19</v>
      </c>
      <c r="Y540" s="150">
        <f>W540*X540</f>
        <v>157.07999999999998</v>
      </c>
      <c r="Z540" s="148">
        <f>(Y540*(V540-L540*24))/V540</f>
        <v>157.07999999999998</v>
      </c>
      <c r="AA540" s="251">
        <f>(Z540/Y540)*100</f>
        <v>100</v>
      </c>
      <c r="AB540" s="59"/>
    </row>
    <row r="541" spans="1:44" s="51" customFormat="1" ht="30" customHeight="1">
      <c r="A541" s="1004">
        <v>45</v>
      </c>
      <c r="B541" s="974" t="s">
        <v>418</v>
      </c>
      <c r="C541" s="992" t="s">
        <v>419</v>
      </c>
      <c r="D541" s="968">
        <v>128.833</v>
      </c>
      <c r="E541" s="994" t="s">
        <v>53</v>
      </c>
      <c r="F541" s="88" t="s">
        <v>54</v>
      </c>
      <c r="G541" s="434"/>
      <c r="H541" s="434"/>
      <c r="I541" s="288"/>
      <c r="J541" s="288"/>
      <c r="K541" s="288"/>
      <c r="L541" s="346">
        <f>IF(RIGHT(S541)="T",(+H541-G541),0)</f>
        <v>0</v>
      </c>
      <c r="M541" s="346">
        <f>IF(RIGHT(S541)="U",(+H541-G541),0)</f>
        <v>0</v>
      </c>
      <c r="N541" s="346">
        <f>IF(RIGHT(S541)="C",(+H541-G541),0)</f>
        <v>0</v>
      </c>
      <c r="O541" s="346">
        <f>IF(RIGHT(S541)="D",(+H541-G541),0)</f>
        <v>0</v>
      </c>
      <c r="P541" s="42"/>
      <c r="Q541" s="42"/>
      <c r="R541" s="42"/>
      <c r="S541" s="428"/>
      <c r="T541" s="429"/>
      <c r="U541" s="42"/>
      <c r="V541" s="198"/>
      <c r="W541" s="751"/>
      <c r="X541" s="739"/>
      <c r="Y541" s="200"/>
      <c r="Z541" s="198"/>
      <c r="AA541" s="479"/>
      <c r="AB541" s="50"/>
      <c r="AC541" s="50"/>
      <c r="AD541" s="50"/>
      <c r="AE541" s="50"/>
      <c r="AF541" s="278"/>
      <c r="AG541" s="278"/>
      <c r="AH541" s="278"/>
      <c r="AI541" s="278"/>
      <c r="AJ541" s="278"/>
      <c r="AK541" s="278"/>
      <c r="AL541" s="278"/>
      <c r="AM541" s="278"/>
      <c r="AN541" s="278"/>
      <c r="AO541" s="278"/>
      <c r="AP541" s="278"/>
      <c r="AQ541" s="278"/>
      <c r="AR541" s="278"/>
    </row>
    <row r="542" spans="1:44" s="51" customFormat="1" ht="16.5">
      <c r="A542" s="1004"/>
      <c r="B542" s="974"/>
      <c r="C542" s="992"/>
      <c r="D542" s="968"/>
      <c r="E542" s="994"/>
      <c r="F542" s="88"/>
      <c r="G542" s="53"/>
      <c r="H542" s="53"/>
      <c r="I542" s="288"/>
      <c r="J542" s="288"/>
      <c r="K542" s="288"/>
      <c r="L542" s="78">
        <f>IF(RIGHT(S542)="T",(+H542-G542),0)</f>
        <v>0</v>
      </c>
      <c r="M542" s="78">
        <f>IF(RIGHT(S542)="U",(+H542-G542),0)</f>
        <v>0</v>
      </c>
      <c r="N542" s="78">
        <f>IF(RIGHT(S542)="C",(+H542-G542),0)</f>
        <v>0</v>
      </c>
      <c r="O542" s="78">
        <f>IF(RIGHT(S542)="D",(+H542-G542),0)</f>
        <v>0</v>
      </c>
      <c r="P542" s="42"/>
      <c r="Q542" s="42"/>
      <c r="R542" s="42"/>
      <c r="S542" s="54"/>
      <c r="T542" s="405"/>
      <c r="U542" s="42"/>
      <c r="V542" s="148"/>
      <c r="W542" s="149"/>
      <c r="X542" s="612"/>
      <c r="Y542" s="150"/>
      <c r="Z542" s="148"/>
      <c r="AA542" s="251"/>
      <c r="AB542" s="50"/>
      <c r="AC542" s="50"/>
      <c r="AD542" s="50"/>
      <c r="AE542" s="50"/>
      <c r="AF542" s="278"/>
      <c r="AG542" s="278"/>
      <c r="AH542" s="278"/>
      <c r="AI542" s="278"/>
      <c r="AJ542" s="278"/>
      <c r="AK542" s="278"/>
      <c r="AL542" s="278"/>
      <c r="AM542" s="278"/>
      <c r="AN542" s="278"/>
      <c r="AO542" s="278"/>
      <c r="AP542" s="278"/>
      <c r="AQ542" s="278"/>
      <c r="AR542" s="278"/>
    </row>
    <row r="543" spans="1:44" s="69" customFormat="1" ht="30" customHeight="1" thickBot="1">
      <c r="A543" s="436"/>
      <c r="B543" s="60"/>
      <c r="C543" s="437" t="s">
        <v>58</v>
      </c>
      <c r="D543" s="60"/>
      <c r="E543" s="140"/>
      <c r="F543" s="176" t="s">
        <v>54</v>
      </c>
      <c r="G543" s="483"/>
      <c r="H543" s="483"/>
      <c r="I543" s="176" t="s">
        <v>54</v>
      </c>
      <c r="J543" s="176" t="s">
        <v>54</v>
      </c>
      <c r="K543" s="187"/>
      <c r="L543" s="177">
        <f>SUM(L541:L542)</f>
        <v>0</v>
      </c>
      <c r="M543" s="177">
        <f t="shared" ref="M543:O543" si="609">SUM(M541:M542)</f>
        <v>0</v>
      </c>
      <c r="N543" s="177">
        <f t="shared" si="609"/>
        <v>0</v>
      </c>
      <c r="O543" s="177">
        <f t="shared" si="609"/>
        <v>0</v>
      </c>
      <c r="P543" s="176" t="s">
        <v>54</v>
      </c>
      <c r="Q543" s="176" t="s">
        <v>54</v>
      </c>
      <c r="R543" s="176" t="s">
        <v>54</v>
      </c>
      <c r="S543" s="484"/>
      <c r="T543" s="485"/>
      <c r="U543" s="175"/>
      <c r="V543" s="198">
        <f>$AB$15-((N543*24))</f>
        <v>744</v>
      </c>
      <c r="W543" s="199">
        <v>131</v>
      </c>
      <c r="X543" s="581">
        <v>128.833</v>
      </c>
      <c r="Y543" s="200">
        <f>W543*X543</f>
        <v>16877.123</v>
      </c>
      <c r="Z543" s="198">
        <f>(Y543*(V543-L543*24))/V543</f>
        <v>16877.123</v>
      </c>
      <c r="AA543" s="479">
        <f>(Z543/Y543)*100</f>
        <v>100</v>
      </c>
      <c r="AB543" s="59"/>
    </row>
    <row r="544" spans="1:44" s="51" customFormat="1" ht="30" customHeight="1">
      <c r="A544" s="1003">
        <v>46</v>
      </c>
      <c r="B544" s="973" t="s">
        <v>420</v>
      </c>
      <c r="C544" s="1012" t="s">
        <v>421</v>
      </c>
      <c r="D544" s="967">
        <v>128.833</v>
      </c>
      <c r="E544" s="971" t="s">
        <v>53</v>
      </c>
      <c r="F544" s="38" t="s">
        <v>54</v>
      </c>
      <c r="G544" s="434"/>
      <c r="H544" s="434"/>
      <c r="I544" s="264"/>
      <c r="J544" s="264"/>
      <c r="K544" s="264"/>
      <c r="L544" s="513">
        <f>IF(RIGHT(S544)="T",(+H544-G544),0)</f>
        <v>0</v>
      </c>
      <c r="M544" s="513">
        <f>IF(RIGHT(S544)="U",(+H544-G544),0)</f>
        <v>0</v>
      </c>
      <c r="N544" s="513">
        <f>IF(RIGHT(S544)="C",(+H544-G544),0)</f>
        <v>0</v>
      </c>
      <c r="O544" s="513">
        <f>IF(RIGHT(S544)="D",(+H544-G544),0)</f>
        <v>0</v>
      </c>
      <c r="P544" s="44"/>
      <c r="Q544" s="44"/>
      <c r="R544" s="44"/>
      <c r="S544" s="428"/>
      <c r="T544" s="429"/>
      <c r="U544" s="44"/>
      <c r="V544" s="109"/>
      <c r="W544" s="110"/>
      <c r="X544" s="574"/>
      <c r="Y544" s="111"/>
      <c r="Z544" s="109"/>
      <c r="AA544" s="112"/>
      <c r="AB544" s="50"/>
      <c r="AC544" s="50"/>
      <c r="AD544" s="50"/>
      <c r="AE544" s="50"/>
      <c r="AF544" s="278"/>
      <c r="AG544" s="278"/>
      <c r="AH544" s="278"/>
      <c r="AI544" s="278"/>
      <c r="AJ544" s="278"/>
      <c r="AK544" s="278"/>
      <c r="AL544" s="278"/>
      <c r="AM544" s="278"/>
      <c r="AN544" s="278"/>
      <c r="AO544" s="278"/>
      <c r="AP544" s="278"/>
      <c r="AQ544" s="278"/>
      <c r="AR544" s="278"/>
    </row>
    <row r="545" spans="1:44" s="51" customFormat="1" ht="30" customHeight="1">
      <c r="A545" s="1005"/>
      <c r="B545" s="975"/>
      <c r="C545" s="1013"/>
      <c r="D545" s="969"/>
      <c r="E545" s="972"/>
      <c r="F545" s="88"/>
      <c r="G545" s="434"/>
      <c r="H545" s="434"/>
      <c r="I545" s="288"/>
      <c r="J545" s="288"/>
      <c r="K545" s="288"/>
      <c r="L545" s="78">
        <f>IF(RIGHT(S545)="T",(+H545-G545),0)</f>
        <v>0</v>
      </c>
      <c r="M545" s="78">
        <f>IF(RIGHT(S545)="U",(+H545-G545),0)</f>
        <v>0</v>
      </c>
      <c r="N545" s="78">
        <f>IF(RIGHT(S545)="C",(+H545-G545),0)</f>
        <v>0</v>
      </c>
      <c r="O545" s="78">
        <f>IF(RIGHT(S545)="D",(+H545-G545),0)</f>
        <v>0</v>
      </c>
      <c r="P545" s="42"/>
      <c r="Q545" s="42"/>
      <c r="R545" s="42"/>
      <c r="S545" s="428"/>
      <c r="T545" s="429"/>
      <c r="U545" s="42"/>
      <c r="V545" s="198"/>
      <c r="W545" s="199"/>
      <c r="X545" s="581"/>
      <c r="Y545" s="200"/>
      <c r="Z545" s="198"/>
      <c r="AA545" s="479"/>
      <c r="AB545" s="50"/>
      <c r="AC545" s="50"/>
      <c r="AD545" s="50"/>
      <c r="AE545" s="50"/>
      <c r="AF545" s="278"/>
      <c r="AG545" s="278"/>
      <c r="AH545" s="278"/>
      <c r="AI545" s="278"/>
      <c r="AJ545" s="278"/>
      <c r="AK545" s="278"/>
      <c r="AL545" s="278"/>
      <c r="AM545" s="278"/>
      <c r="AN545" s="278"/>
      <c r="AO545" s="278"/>
      <c r="AP545" s="278"/>
      <c r="AQ545" s="278"/>
      <c r="AR545" s="278"/>
    </row>
    <row r="546" spans="1:44" s="69" customFormat="1" ht="30" customHeight="1" thickBot="1">
      <c r="A546" s="436"/>
      <c r="B546" s="60"/>
      <c r="C546" s="437" t="s">
        <v>58</v>
      </c>
      <c r="D546" s="60"/>
      <c r="E546" s="140"/>
      <c r="F546" s="62" t="s">
        <v>54</v>
      </c>
      <c r="G546" s="438"/>
      <c r="H546" s="438"/>
      <c r="I546" s="62" t="s">
        <v>54</v>
      </c>
      <c r="J546" s="62" t="s">
        <v>54</v>
      </c>
      <c r="K546" s="170"/>
      <c r="L546" s="63">
        <f>SUM(L544:L545)</f>
        <v>0</v>
      </c>
      <c r="M546" s="63">
        <f t="shared" ref="M546:O546" si="610">SUM(M544:M545)</f>
        <v>0</v>
      </c>
      <c r="N546" s="63">
        <f t="shared" si="610"/>
        <v>0</v>
      </c>
      <c r="O546" s="63">
        <f t="shared" si="610"/>
        <v>0</v>
      </c>
      <c r="P546" s="62" t="s">
        <v>54</v>
      </c>
      <c r="Q546" s="62" t="s">
        <v>54</v>
      </c>
      <c r="R546" s="62" t="s">
        <v>54</v>
      </c>
      <c r="S546" s="478"/>
      <c r="T546" s="448"/>
      <c r="U546" s="60"/>
      <c r="V546" s="440">
        <f>$AB$15-((N546*24))</f>
        <v>744</v>
      </c>
      <c r="W546" s="441">
        <v>131</v>
      </c>
      <c r="X546" s="100">
        <v>128.833</v>
      </c>
      <c r="Y546" s="442">
        <f>W546*X546</f>
        <v>16877.123</v>
      </c>
      <c r="Z546" s="440">
        <f>(Y546*(V546-L546*24))/V546</f>
        <v>16877.123</v>
      </c>
      <c r="AA546" s="449">
        <f>(Z546/Y546)*100</f>
        <v>100</v>
      </c>
      <c r="AB546" s="59"/>
    </row>
    <row r="547" spans="1:44" s="51" customFormat="1" ht="30" customHeight="1">
      <c r="A547" s="580">
        <v>47</v>
      </c>
      <c r="B547" s="578" t="s">
        <v>422</v>
      </c>
      <c r="C547" s="594" t="s">
        <v>423</v>
      </c>
      <c r="D547" s="574">
        <v>0.17499999999999999</v>
      </c>
      <c r="E547" s="585" t="s">
        <v>53</v>
      </c>
      <c r="F547" s="38" t="s">
        <v>54</v>
      </c>
      <c r="G547" s="434"/>
      <c r="H547" s="434"/>
      <c r="I547" s="264"/>
      <c r="J547" s="264"/>
      <c r="K547" s="264"/>
      <c r="L547" s="78">
        <f>IF(RIGHT(S547)="T",(+H547-G547),0)</f>
        <v>0</v>
      </c>
      <c r="M547" s="78">
        <f>IF(RIGHT(S547)="U",(+H547-G547),0)</f>
        <v>0</v>
      </c>
      <c r="N547" s="78">
        <f>IF(RIGHT(S547)="C",(+H547-G547),0)</f>
        <v>0</v>
      </c>
      <c r="O547" s="78">
        <f>IF(RIGHT(S547)="D",(+H547-G547),0)</f>
        <v>0</v>
      </c>
      <c r="P547" s="44"/>
      <c r="Q547" s="44"/>
      <c r="R547" s="44"/>
      <c r="S547" s="428"/>
      <c r="T547" s="429"/>
      <c r="U547" s="44"/>
      <c r="V547" s="109"/>
      <c r="W547" s="110"/>
      <c r="X547" s="574"/>
      <c r="Y547" s="111"/>
      <c r="Z547" s="109"/>
      <c r="AA547" s="112"/>
      <c r="AB547" s="50"/>
      <c r="AC547" s="50"/>
      <c r="AD547" s="50"/>
      <c r="AE547" s="50"/>
      <c r="AF547" s="278"/>
      <c r="AG547" s="278"/>
      <c r="AH547" s="278"/>
      <c r="AI547" s="278"/>
      <c r="AJ547" s="278"/>
      <c r="AK547" s="278"/>
      <c r="AL547" s="278"/>
      <c r="AM547" s="278"/>
      <c r="AN547" s="278"/>
      <c r="AO547" s="278"/>
      <c r="AP547" s="278"/>
      <c r="AQ547" s="278"/>
      <c r="AR547" s="278"/>
    </row>
    <row r="548" spans="1:44" s="69" customFormat="1" ht="30" customHeight="1" thickBot="1">
      <c r="A548" s="436"/>
      <c r="B548" s="60"/>
      <c r="C548" s="437" t="s">
        <v>58</v>
      </c>
      <c r="D548" s="60"/>
      <c r="E548" s="140"/>
      <c r="F548" s="62" t="s">
        <v>54</v>
      </c>
      <c r="G548" s="438"/>
      <c r="H548" s="438"/>
      <c r="I548" s="62" t="s">
        <v>54</v>
      </c>
      <c r="J548" s="62" t="s">
        <v>54</v>
      </c>
      <c r="K548" s="170"/>
      <c r="L548" s="63">
        <f>SUM(L547:L547)</f>
        <v>0</v>
      </c>
      <c r="M548" s="63">
        <f t="shared" ref="M548:O548" si="611">SUM(M547:M547)</f>
        <v>0</v>
      </c>
      <c r="N548" s="63">
        <f t="shared" si="611"/>
        <v>0</v>
      </c>
      <c r="O548" s="63">
        <f t="shared" si="611"/>
        <v>0</v>
      </c>
      <c r="P548" s="62" t="s">
        <v>54</v>
      </c>
      <c r="Q548" s="62" t="s">
        <v>54</v>
      </c>
      <c r="R548" s="62" t="s">
        <v>54</v>
      </c>
      <c r="S548" s="478"/>
      <c r="T548" s="448"/>
      <c r="U548" s="60"/>
      <c r="V548" s="440">
        <f>$AB$15-((N548*24))</f>
        <v>744</v>
      </c>
      <c r="W548" s="441">
        <v>131</v>
      </c>
      <c r="X548" s="100">
        <v>0.17499999999999999</v>
      </c>
      <c r="Y548" s="442">
        <f>W548*X548</f>
        <v>22.924999999999997</v>
      </c>
      <c r="Z548" s="440">
        <f>(Y548*(V548-L548*24))/V548</f>
        <v>22.924999999999997</v>
      </c>
      <c r="AA548" s="443">
        <f>(Z548/Y548)*100</f>
        <v>100</v>
      </c>
      <c r="AB548" s="59"/>
    </row>
    <row r="549" spans="1:44" s="59" customFormat="1" ht="30" customHeight="1">
      <c r="A549" s="983">
        <v>48</v>
      </c>
      <c r="B549" s="981" t="s">
        <v>424</v>
      </c>
      <c r="C549" s="979" t="s">
        <v>425</v>
      </c>
      <c r="D549" s="967">
        <v>230.297</v>
      </c>
      <c r="E549" s="970" t="s">
        <v>53</v>
      </c>
      <c r="F549" s="38" t="s">
        <v>54</v>
      </c>
      <c r="G549" s="434"/>
      <c r="H549" s="434"/>
      <c r="I549" s="38" t="s">
        <v>54</v>
      </c>
      <c r="J549" s="38" t="s">
        <v>54</v>
      </c>
      <c r="K549" s="143"/>
      <c r="L549" s="84">
        <f>IF(RIGHT(S549)="T",(+H549-G549),0)</f>
        <v>0</v>
      </c>
      <c r="M549" s="84">
        <f>IF(RIGHT(S549)="U",(+H549-G549),0)</f>
        <v>0</v>
      </c>
      <c r="N549" s="84">
        <f>IF(RIGHT(S549)="C",(+H549-G549),0)</f>
        <v>0</v>
      </c>
      <c r="O549" s="84">
        <f>IF(RIGHT(S549)="D",(+H549-G549),0)</f>
        <v>0</v>
      </c>
      <c r="P549" s="38" t="s">
        <v>54</v>
      </c>
      <c r="Q549" s="38" t="s">
        <v>54</v>
      </c>
      <c r="R549" s="38" t="s">
        <v>54</v>
      </c>
      <c r="S549" s="428"/>
      <c r="T549" s="429"/>
      <c r="U549" s="201"/>
      <c r="V549" s="74"/>
      <c r="W549" s="75"/>
      <c r="X549" s="75"/>
      <c r="Y549" s="75"/>
      <c r="Z549" s="75"/>
      <c r="AA549" s="76"/>
    </row>
    <row r="550" spans="1:44" s="59" customFormat="1" ht="30" customHeight="1">
      <c r="A550" s="987"/>
      <c r="B550" s="986"/>
      <c r="C550" s="985"/>
      <c r="D550" s="968"/>
      <c r="E550" s="971"/>
      <c r="F550" s="88"/>
      <c r="G550" s="434"/>
      <c r="H550" s="434"/>
      <c r="I550" s="88"/>
      <c r="J550" s="88"/>
      <c r="K550" s="40"/>
      <c r="L550" s="78">
        <f t="shared" ref="L550" si="612">IF(RIGHT(S550)="T",(+H550-G550),0)</f>
        <v>0</v>
      </c>
      <c r="M550" s="78">
        <f t="shared" ref="M550:M551" si="613">IF(RIGHT(S550)="U",(+H550-G550),0)</f>
        <v>0</v>
      </c>
      <c r="N550" s="78">
        <f t="shared" ref="N550:N551" si="614">IF(RIGHT(S550)="C",(+H550-G550),0)</f>
        <v>0</v>
      </c>
      <c r="O550" s="78">
        <f t="shared" ref="O550:O551" si="615">IF(RIGHT(S550)="D",(+H550-G550),0)</f>
        <v>0</v>
      </c>
      <c r="P550" s="88"/>
      <c r="Q550" s="88"/>
      <c r="R550" s="88"/>
      <c r="S550" s="428"/>
      <c r="T550" s="429"/>
      <c r="U550" s="89"/>
      <c r="V550" s="80"/>
      <c r="W550" s="81"/>
      <c r="X550" s="81"/>
      <c r="Y550" s="81"/>
      <c r="Z550" s="81"/>
      <c r="AA550" s="82"/>
    </row>
    <row r="551" spans="1:44" s="59" customFormat="1" ht="30" customHeight="1">
      <c r="A551" s="987"/>
      <c r="B551" s="986"/>
      <c r="C551" s="980"/>
      <c r="D551" s="968"/>
      <c r="E551" s="971"/>
      <c r="F551" s="88"/>
      <c r="G551" s="434"/>
      <c r="H551" s="434"/>
      <c r="I551" s="88"/>
      <c r="J551" s="88"/>
      <c r="K551" s="40"/>
      <c r="L551" s="513">
        <f>IF(RIGHT(S551)="T",(+H551-G551),0)</f>
        <v>0</v>
      </c>
      <c r="M551" s="513">
        <f t="shared" si="613"/>
        <v>0</v>
      </c>
      <c r="N551" s="513">
        <f t="shared" si="614"/>
        <v>0</v>
      </c>
      <c r="O551" s="513">
        <f t="shared" si="615"/>
        <v>0</v>
      </c>
      <c r="P551" s="88"/>
      <c r="Q551" s="88"/>
      <c r="R551" s="88"/>
      <c r="S551" s="428"/>
      <c r="T551" s="429"/>
      <c r="U551" s="89"/>
      <c r="V551" s="80"/>
      <c r="W551" s="81"/>
      <c r="X551" s="81"/>
      <c r="Y551" s="81"/>
      <c r="Z551" s="81"/>
      <c r="AA551" s="82"/>
    </row>
    <row r="552" spans="1:44" s="69" customFormat="1" ht="30" customHeight="1" thickBot="1">
      <c r="A552" s="436"/>
      <c r="B552" s="60"/>
      <c r="C552" s="437" t="s">
        <v>58</v>
      </c>
      <c r="D552" s="60"/>
      <c r="E552" s="140"/>
      <c r="F552" s="62" t="s">
        <v>54</v>
      </c>
      <c r="G552" s="438"/>
      <c r="H552" s="438"/>
      <c r="I552" s="62" t="s">
        <v>54</v>
      </c>
      <c r="J552" s="62" t="s">
        <v>54</v>
      </c>
      <c r="K552" s="62" t="s">
        <v>54</v>
      </c>
      <c r="L552" s="63">
        <f>SUM(L549:L551)</f>
        <v>0</v>
      </c>
      <c r="M552" s="63">
        <f t="shared" ref="M552:O552" si="616">SUM(M549:M551)</f>
        <v>0</v>
      </c>
      <c r="N552" s="63">
        <f t="shared" si="616"/>
        <v>0</v>
      </c>
      <c r="O552" s="63">
        <f t="shared" si="616"/>
        <v>0</v>
      </c>
      <c r="P552" s="62" t="s">
        <v>54</v>
      </c>
      <c r="Q552" s="62" t="s">
        <v>54</v>
      </c>
      <c r="R552" s="62" t="s">
        <v>54</v>
      </c>
      <c r="S552" s="478"/>
      <c r="T552" s="448"/>
      <c r="U552" s="60"/>
      <c r="V552" s="440">
        <f>$AB$15-((N552*24))</f>
        <v>744</v>
      </c>
      <c r="W552" s="441">
        <v>131</v>
      </c>
      <c r="X552" s="100">
        <v>230.297</v>
      </c>
      <c r="Y552" s="442">
        <f>W552*X552</f>
        <v>30168.906999999999</v>
      </c>
      <c r="Z552" s="440">
        <f>(Y552*(V552-L552*24))/V552</f>
        <v>30168.906999999999</v>
      </c>
      <c r="AA552" s="443">
        <f>(Z552/Y552)*100</f>
        <v>100</v>
      </c>
      <c r="AB552" s="59"/>
    </row>
    <row r="553" spans="1:44" ht="15.75">
      <c r="A553" s="584">
        <v>49</v>
      </c>
      <c r="B553" s="583" t="s">
        <v>426</v>
      </c>
      <c r="C553" s="582" t="s">
        <v>427</v>
      </c>
      <c r="D553" s="611">
        <v>106.24299999999999</v>
      </c>
      <c r="E553" s="589" t="s">
        <v>53</v>
      </c>
      <c r="F553" s="133" t="s">
        <v>54</v>
      </c>
      <c r="G553" s="178"/>
      <c r="H553" s="178"/>
      <c r="I553" s="252"/>
      <c r="J553" s="252"/>
      <c r="K553" s="252"/>
      <c r="L553" s="626">
        <f>IF(RIGHT(S553)="T",(+H553-G553),0)</f>
        <v>0</v>
      </c>
      <c r="M553" s="626">
        <f>IF(RIGHT(S553)="U",(+H553-G553),0)</f>
        <v>0</v>
      </c>
      <c r="N553" s="626">
        <f>IF(RIGHT(S553)="C",(+H553-G553),0)</f>
        <v>0</v>
      </c>
      <c r="O553" s="626">
        <f>IF(RIGHT(S553)="D",(+H553-G553),0)</f>
        <v>0</v>
      </c>
      <c r="P553" s="94"/>
      <c r="Q553" s="94"/>
      <c r="R553" s="94"/>
      <c r="S553" s="179"/>
      <c r="T553" s="410"/>
      <c r="U553" s="94"/>
      <c r="V553" s="165"/>
      <c r="W553" s="166"/>
      <c r="X553" s="166"/>
      <c r="Y553" s="166"/>
      <c r="Z553" s="166"/>
      <c r="AA553" s="167"/>
      <c r="AB553" s="2"/>
      <c r="AC553" s="2"/>
      <c r="AD553" s="2"/>
      <c r="AE553" s="2"/>
      <c r="AF553" s="266"/>
      <c r="AG553" s="266"/>
      <c r="AH553" s="266"/>
      <c r="AI553" s="266"/>
      <c r="AJ553" s="266"/>
      <c r="AK553" s="266"/>
      <c r="AL553" s="266"/>
      <c r="AM553" s="266"/>
      <c r="AN553" s="266"/>
      <c r="AO553" s="266"/>
      <c r="AP553" s="266"/>
      <c r="AQ553" s="266"/>
      <c r="AR553" s="266"/>
    </row>
    <row r="554" spans="1:44" s="69" customFormat="1" ht="30" customHeight="1" thickBot="1">
      <c r="A554" s="458"/>
      <c r="B554" s="139"/>
      <c r="C554" s="459" t="s">
        <v>58</v>
      </c>
      <c r="D554" s="139"/>
      <c r="E554" s="140"/>
      <c r="F554" s="141" t="s">
        <v>54</v>
      </c>
      <c r="G554" s="460"/>
      <c r="H554" s="460"/>
      <c r="I554" s="141" t="s">
        <v>54</v>
      </c>
      <c r="J554" s="141" t="s">
        <v>54</v>
      </c>
      <c r="K554" s="141" t="s">
        <v>54</v>
      </c>
      <c r="L554" s="142">
        <f>SUM(L553:L553)</f>
        <v>0</v>
      </c>
      <c r="M554" s="142">
        <f>SUM(M553:M553)</f>
        <v>0</v>
      </c>
      <c r="N554" s="142">
        <f>SUM(N553:N553)</f>
        <v>0</v>
      </c>
      <c r="O554" s="142">
        <f>SUM(O553:O553)</f>
        <v>0</v>
      </c>
      <c r="P554" s="141" t="s">
        <v>54</v>
      </c>
      <c r="Q554" s="141" t="s">
        <v>54</v>
      </c>
      <c r="R554" s="141" t="s">
        <v>54</v>
      </c>
      <c r="S554" s="139"/>
      <c r="T554" s="461"/>
      <c r="U554" s="139"/>
      <c r="V554" s="462">
        <f>$AB$15-((N554*24))</f>
        <v>744</v>
      </c>
      <c r="W554" s="463">
        <v>132</v>
      </c>
      <c r="X554" s="100">
        <v>106.24299999999999</v>
      </c>
      <c r="Y554" s="464">
        <f>W554*X554</f>
        <v>14024.075999999999</v>
      </c>
      <c r="Z554" s="465">
        <f>(Y554*(V554-L554*24))/V554</f>
        <v>14024.075999999999</v>
      </c>
      <c r="AA554" s="449">
        <f>(Z554/Y554)*100</f>
        <v>100</v>
      </c>
    </row>
    <row r="555" spans="1:44" s="69" customFormat="1" ht="30" customHeight="1">
      <c r="A555" s="990">
        <v>50</v>
      </c>
      <c r="B555" s="981" t="s">
        <v>428</v>
      </c>
      <c r="C555" s="988" t="s">
        <v>429</v>
      </c>
      <c r="D555" s="967">
        <v>2.83</v>
      </c>
      <c r="E555" s="971" t="s">
        <v>53</v>
      </c>
      <c r="F555" s="133" t="s">
        <v>54</v>
      </c>
      <c r="G555" s="434"/>
      <c r="H555" s="434"/>
      <c r="I555" s="133" t="s">
        <v>54</v>
      </c>
      <c r="J555" s="133" t="s">
        <v>54</v>
      </c>
      <c r="K555" s="133" t="s">
        <v>54</v>
      </c>
      <c r="L555" s="622">
        <f>IF(RIGHT(S555)="T",(+H555-G555),0)</f>
        <v>0</v>
      </c>
      <c r="M555" s="622">
        <f>IF(RIGHT(S555)="U",(+H555-G555),0)</f>
        <v>0</v>
      </c>
      <c r="N555" s="622">
        <f>IF(RIGHT(S555)="C",(+H555-G555),0)</f>
        <v>0</v>
      </c>
      <c r="O555" s="622">
        <f>IF(RIGHT(S555)="D",(+H555-G555),0)</f>
        <v>0</v>
      </c>
      <c r="P555" s="133" t="s">
        <v>54</v>
      </c>
      <c r="Q555" s="133" t="s">
        <v>54</v>
      </c>
      <c r="R555" s="133" t="s">
        <v>54</v>
      </c>
      <c r="S555" s="428"/>
      <c r="T555" s="774"/>
      <c r="U555" s="135"/>
      <c r="V555" s="156"/>
      <c r="W555" s="157"/>
      <c r="X555" s="157"/>
      <c r="Y555" s="157"/>
      <c r="Z555" s="157"/>
      <c r="AA555" s="158"/>
    </row>
    <row r="556" spans="1:44" s="69" customFormat="1" ht="30" customHeight="1" thickBot="1">
      <c r="A556" s="991"/>
      <c r="B556" s="986"/>
      <c r="C556" s="989"/>
      <c r="D556" s="968"/>
      <c r="E556" s="971"/>
      <c r="F556" s="136"/>
      <c r="G556" s="178"/>
      <c r="H556" s="178"/>
      <c r="I556" s="136"/>
      <c r="J556" s="136"/>
      <c r="K556" s="136"/>
      <c r="L556" s="624">
        <f t="shared" ref="L556" si="617">IF(RIGHT(S556)="T",(+H556-G556),0)</f>
        <v>0</v>
      </c>
      <c r="M556" s="624">
        <f t="shared" ref="M556" si="618">IF(RIGHT(S556)="U",(+H556-G556),0)</f>
        <v>0</v>
      </c>
      <c r="N556" s="624">
        <f t="shared" ref="N556" si="619">IF(RIGHT(S556)="C",(+H556-G556),0)</f>
        <v>0</v>
      </c>
      <c r="O556" s="624">
        <f t="shared" ref="O556" si="620">IF(RIGHT(S556)="D",(+H556-G556),0)</f>
        <v>0</v>
      </c>
      <c r="P556" s="136"/>
      <c r="Q556" s="136"/>
      <c r="R556" s="136"/>
      <c r="S556" s="179"/>
      <c r="T556" s="410"/>
      <c r="U556" s="454"/>
      <c r="V556" s="455"/>
      <c r="W556" s="456"/>
      <c r="X556" s="456"/>
      <c r="Y556" s="456"/>
      <c r="Z556" s="456"/>
      <c r="AA556" s="457"/>
    </row>
    <row r="557" spans="1:44" s="69" customFormat="1" ht="30" customHeight="1" thickBot="1">
      <c r="A557" s="458"/>
      <c r="B557" s="139"/>
      <c r="C557" s="459" t="s">
        <v>58</v>
      </c>
      <c r="D557" s="139"/>
      <c r="E557" s="70"/>
      <c r="F557" s="141" t="s">
        <v>54</v>
      </c>
      <c r="G557" s="460"/>
      <c r="H557" s="460"/>
      <c r="I557" s="141" t="s">
        <v>54</v>
      </c>
      <c r="J557" s="141" t="s">
        <v>54</v>
      </c>
      <c r="K557" s="141" t="s">
        <v>54</v>
      </c>
      <c r="L557" s="142">
        <f>SUM(L555:L556)</f>
        <v>0</v>
      </c>
      <c r="M557" s="142">
        <f>SUM(M555:M556)</f>
        <v>0</v>
      </c>
      <c r="N557" s="142">
        <f>SUM(N555:N556)</f>
        <v>0</v>
      </c>
      <c r="O557" s="142">
        <f>SUM(O555:O556)</f>
        <v>0</v>
      </c>
      <c r="P557" s="141" t="s">
        <v>54</v>
      </c>
      <c r="Q557" s="141" t="s">
        <v>54</v>
      </c>
      <c r="R557" s="141" t="s">
        <v>54</v>
      </c>
      <c r="S557" s="139"/>
      <c r="T557" s="461"/>
      <c r="U557" s="139"/>
      <c r="V557" s="462">
        <f>$AB$15-((N557*24))</f>
        <v>744</v>
      </c>
      <c r="W557" s="463">
        <v>132</v>
      </c>
      <c r="X557" s="100">
        <v>2.83</v>
      </c>
      <c r="Y557" s="464">
        <f>W557*X557</f>
        <v>373.56</v>
      </c>
      <c r="Z557" s="465">
        <f>(Y557*(V557-L557*24))/V557</f>
        <v>373.56</v>
      </c>
      <c r="AA557" s="466">
        <f>(Z557/Y557)*100</f>
        <v>100</v>
      </c>
    </row>
    <row r="558" spans="1:44" s="51" customFormat="1" ht="30" customHeight="1">
      <c r="A558" s="1003">
        <v>51</v>
      </c>
      <c r="B558" s="973" t="s">
        <v>430</v>
      </c>
      <c r="C558" s="1012" t="s">
        <v>431</v>
      </c>
      <c r="D558" s="967">
        <v>2.83</v>
      </c>
      <c r="E558" s="1127" t="s">
        <v>53</v>
      </c>
      <c r="F558" s="38" t="s">
        <v>54</v>
      </c>
      <c r="G558" s="178"/>
      <c r="H558" s="178"/>
      <c r="I558" s="264"/>
      <c r="J558" s="264"/>
      <c r="K558" s="264"/>
      <c r="L558" s="622">
        <f>IF(RIGHT(S558)="T",(+H558-G558),0)</f>
        <v>0</v>
      </c>
      <c r="M558" s="622">
        <f>IF(RIGHT(S558)="U",(+H558-G558),0)</f>
        <v>0</v>
      </c>
      <c r="N558" s="622">
        <f>IF(RIGHT(S558)="C",(+H558-G558),0)</f>
        <v>0</v>
      </c>
      <c r="O558" s="622">
        <f>IF(RIGHT(S558)="D",(+H558-G558),0)</f>
        <v>0</v>
      </c>
      <c r="P558" s="44"/>
      <c r="Q558" s="44"/>
      <c r="R558" s="44"/>
      <c r="S558" s="179"/>
      <c r="T558" s="410"/>
      <c r="U558" s="44"/>
      <c r="V558" s="109"/>
      <c r="W558" s="110"/>
      <c r="X558" s="574"/>
      <c r="Y558" s="111"/>
      <c r="Z558" s="109"/>
      <c r="AA558" s="112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</row>
    <row r="559" spans="1:44" s="51" customFormat="1" ht="30" customHeight="1">
      <c r="A559" s="1005"/>
      <c r="B559" s="975"/>
      <c r="C559" s="1013"/>
      <c r="D559" s="969"/>
      <c r="E559" s="972"/>
      <c r="F559" s="77"/>
      <c r="G559" s="178"/>
      <c r="H559" s="178"/>
      <c r="I559" s="521"/>
      <c r="J559" s="521"/>
      <c r="K559" s="521"/>
      <c r="L559" s="624">
        <f t="shared" ref="L559" si="621">IF(RIGHT(S559)="T",(+H559-G559),0)</f>
        <v>0</v>
      </c>
      <c r="M559" s="624">
        <f t="shared" ref="M559" si="622">IF(RIGHT(S559)="U",(+H559-G559),0)</f>
        <v>0</v>
      </c>
      <c r="N559" s="624">
        <f t="shared" ref="N559" si="623">IF(RIGHT(S559)="C",(+H559-G559),0)</f>
        <v>0</v>
      </c>
      <c r="O559" s="624">
        <f t="shared" ref="O559" si="624">IF(RIGHT(S559)="D",(+H559-G559),0)</f>
        <v>0</v>
      </c>
      <c r="P559" s="147"/>
      <c r="Q559" s="147"/>
      <c r="R559" s="147"/>
      <c r="S559" s="179"/>
      <c r="T559" s="410"/>
      <c r="U559" s="147"/>
      <c r="V559" s="148"/>
      <c r="W559" s="149"/>
      <c r="X559" s="612"/>
      <c r="Y559" s="150"/>
      <c r="Z559" s="148"/>
      <c r="AA559" s="555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</row>
    <row r="560" spans="1:44" s="69" customFormat="1" ht="30" customHeight="1" thickBot="1">
      <c r="A560" s="467"/>
      <c r="B560" s="151"/>
      <c r="C560" s="468" t="s">
        <v>58</v>
      </c>
      <c r="D560" s="151"/>
      <c r="E560" s="587"/>
      <c r="F560" s="152" t="s">
        <v>54</v>
      </c>
      <c r="G560" s="469"/>
      <c r="H560" s="469"/>
      <c r="I560" s="152" t="s">
        <v>54</v>
      </c>
      <c r="J560" s="152" t="s">
        <v>54</v>
      </c>
      <c r="K560" s="152" t="s">
        <v>54</v>
      </c>
      <c r="L560" s="153">
        <f>SUM(L558:L559)</f>
        <v>0</v>
      </c>
      <c r="M560" s="153">
        <f t="shared" ref="M560:N560" si="625">SUM(M558:M559)</f>
        <v>0</v>
      </c>
      <c r="N560" s="153">
        <f t="shared" si="625"/>
        <v>0</v>
      </c>
      <c r="O560" s="153">
        <f>SUM(O558:O559)</f>
        <v>0</v>
      </c>
      <c r="P560" s="152" t="s">
        <v>54</v>
      </c>
      <c r="Q560" s="152" t="s">
        <v>54</v>
      </c>
      <c r="R560" s="152" t="s">
        <v>54</v>
      </c>
      <c r="S560" s="151"/>
      <c r="T560" s="470"/>
      <c r="U560" s="151"/>
      <c r="V560" s="431">
        <f>$AB$15-((N560*24))</f>
        <v>744</v>
      </c>
      <c r="W560" s="471">
        <v>132</v>
      </c>
      <c r="X560" s="154">
        <v>2.83</v>
      </c>
      <c r="Y560" s="432">
        <f>W560*X560</f>
        <v>373.56</v>
      </c>
      <c r="Z560" s="431">
        <f>(Y560*(V560-L560*24))/V560</f>
        <v>373.56</v>
      </c>
      <c r="AA560" s="433">
        <f>(Z560/Y560)*100</f>
        <v>100</v>
      </c>
    </row>
    <row r="561" spans="1:44" s="59" customFormat="1" ht="30" customHeight="1">
      <c r="A561" s="983">
        <v>52</v>
      </c>
      <c r="B561" s="981" t="s">
        <v>432</v>
      </c>
      <c r="C561" s="979" t="s">
        <v>433</v>
      </c>
      <c r="D561" s="967">
        <v>3</v>
      </c>
      <c r="E561" s="993" t="s">
        <v>53</v>
      </c>
      <c r="F561" s="38" t="s">
        <v>54</v>
      </c>
      <c r="G561" s="178"/>
      <c r="H561" s="178"/>
      <c r="I561" s="38" t="s">
        <v>54</v>
      </c>
      <c r="J561" s="38" t="s">
        <v>54</v>
      </c>
      <c r="K561" s="143"/>
      <c r="L561" s="84">
        <f>IF(RIGHT(S561)="T",(+H561-G561),0)</f>
        <v>0</v>
      </c>
      <c r="M561" s="84">
        <f>IF(RIGHT(S561)="U",(+H561-G561),0)</f>
        <v>0</v>
      </c>
      <c r="N561" s="84">
        <f>IF(RIGHT(S561)="C",(+H561-G561),0)</f>
        <v>0</v>
      </c>
      <c r="O561" s="84">
        <f>IF(RIGHT(S561)="D",(+H561-G561),0)</f>
        <v>0</v>
      </c>
      <c r="P561" s="38" t="s">
        <v>54</v>
      </c>
      <c r="Q561" s="38" t="s">
        <v>54</v>
      </c>
      <c r="R561" s="38" t="s">
        <v>54</v>
      </c>
      <c r="S561" s="179"/>
      <c r="T561" s="410"/>
      <c r="U561" s="201"/>
      <c r="V561" s="74"/>
      <c r="W561" s="75"/>
      <c r="X561" s="75"/>
      <c r="Y561" s="75"/>
      <c r="Z561" s="75"/>
      <c r="AA561" s="76"/>
    </row>
    <row r="562" spans="1:44" s="59" customFormat="1" ht="30" customHeight="1">
      <c r="A562" s="987"/>
      <c r="B562" s="986"/>
      <c r="C562" s="985"/>
      <c r="D562" s="968"/>
      <c r="E562" s="995"/>
      <c r="F562" s="88"/>
      <c r="G562" s="178"/>
      <c r="H562" s="178"/>
      <c r="I562" s="88"/>
      <c r="J562" s="88"/>
      <c r="K562" s="40"/>
      <c r="L562" s="624">
        <f t="shared" ref="L562" si="626">IF(RIGHT(S562)="T",(+H562-G562),0)</f>
        <v>0</v>
      </c>
      <c r="M562" s="624">
        <f t="shared" ref="M562" si="627">IF(RIGHT(S562)="U",(+H562-G562),0)</f>
        <v>0</v>
      </c>
      <c r="N562" s="624">
        <f t="shared" ref="N562" si="628">IF(RIGHT(S562)="C",(+H562-G562),0)</f>
        <v>0</v>
      </c>
      <c r="O562" s="624">
        <f t="shared" ref="O562" si="629">IF(RIGHT(S562)="D",(+H562-G562),0)</f>
        <v>0</v>
      </c>
      <c r="P562" s="88"/>
      <c r="Q562" s="88"/>
      <c r="R562" s="88"/>
      <c r="S562" s="179"/>
      <c r="T562" s="410"/>
      <c r="U562" s="89"/>
      <c r="V562" s="80"/>
      <c r="W562" s="81"/>
      <c r="X562" s="81"/>
      <c r="Y562" s="81"/>
      <c r="Z562" s="81"/>
      <c r="AA562" s="82"/>
    </row>
    <row r="563" spans="1:44" s="69" customFormat="1" ht="30" customHeight="1" thickBot="1">
      <c r="A563" s="481"/>
      <c r="B563" s="175"/>
      <c r="C563" s="482" t="s">
        <v>58</v>
      </c>
      <c r="D563" s="175"/>
      <c r="E563" s="61"/>
      <c r="F563" s="176" t="s">
        <v>54</v>
      </c>
      <c r="G563" s="483"/>
      <c r="H563" s="483"/>
      <c r="I563" s="176" t="s">
        <v>54</v>
      </c>
      <c r="J563" s="176" t="s">
        <v>54</v>
      </c>
      <c r="K563" s="176" t="s">
        <v>54</v>
      </c>
      <c r="L563" s="177">
        <f>SUM(L561:L562)</f>
        <v>0</v>
      </c>
      <c r="M563" s="177">
        <f t="shared" ref="M563:N563" si="630">SUM(M561:M562)</f>
        <v>0</v>
      </c>
      <c r="N563" s="177">
        <f t="shared" si="630"/>
        <v>0</v>
      </c>
      <c r="O563" s="177">
        <f>SUM(O561:O562)</f>
        <v>0</v>
      </c>
      <c r="P563" s="176" t="s">
        <v>54</v>
      </c>
      <c r="Q563" s="176" t="s">
        <v>54</v>
      </c>
      <c r="R563" s="176" t="s">
        <v>54</v>
      </c>
      <c r="S563" s="484"/>
      <c r="T563" s="485"/>
      <c r="U563" s="175"/>
      <c r="V563" s="431">
        <f>$AB$15-((N563*24))</f>
        <v>744</v>
      </c>
      <c r="W563" s="471">
        <v>132</v>
      </c>
      <c r="X563" s="154">
        <v>3</v>
      </c>
      <c r="Y563" s="432">
        <f>W563*X563</f>
        <v>396</v>
      </c>
      <c r="Z563" s="431">
        <f>(Y563*(V563-L563*24))/V563</f>
        <v>396</v>
      </c>
      <c r="AA563" s="433">
        <f>(Z563/Y563)*100</f>
        <v>100</v>
      </c>
      <c r="AB563" s="59"/>
    </row>
    <row r="564" spans="1:44" s="59" customFormat="1" ht="30" customHeight="1">
      <c r="A564" s="584">
        <v>53</v>
      </c>
      <c r="B564" s="583" t="s">
        <v>434</v>
      </c>
      <c r="C564" s="582" t="s">
        <v>435</v>
      </c>
      <c r="D564" s="574">
        <v>3</v>
      </c>
      <c r="E564" s="70" t="s">
        <v>53</v>
      </c>
      <c r="F564" s="38" t="s">
        <v>54</v>
      </c>
      <c r="G564" s="178"/>
      <c r="H564" s="178"/>
      <c r="I564" s="38" t="s">
        <v>54</v>
      </c>
      <c r="J564" s="38" t="s">
        <v>54</v>
      </c>
      <c r="K564" s="38" t="s">
        <v>54</v>
      </c>
      <c r="L564" s="84">
        <f>IF(RIGHT(S564)="T",(+H564-G564),0)</f>
        <v>0</v>
      </c>
      <c r="M564" s="84">
        <f>IF(RIGHT(S564)="U",(+H564-G564),0)</f>
        <v>0</v>
      </c>
      <c r="N564" s="84">
        <f>IF(RIGHT(S564)="C",(+H564-G564),0)</f>
        <v>0</v>
      </c>
      <c r="O564" s="84">
        <f>IF(RIGHT(S564)="D",(+H564-G564),0)</f>
        <v>0</v>
      </c>
      <c r="P564" s="38" t="s">
        <v>54</v>
      </c>
      <c r="Q564" s="38" t="s">
        <v>54</v>
      </c>
      <c r="R564" s="38" t="s">
        <v>54</v>
      </c>
      <c r="S564" s="179"/>
      <c r="T564" s="410"/>
      <c r="U564" s="201"/>
      <c r="V564" s="74"/>
      <c r="W564" s="75"/>
      <c r="X564" s="75"/>
      <c r="Y564" s="75"/>
      <c r="Z564" s="75"/>
      <c r="AA564" s="76"/>
    </row>
    <row r="565" spans="1:44" s="69" customFormat="1" ht="30" customHeight="1" thickBot="1">
      <c r="A565" s="549"/>
      <c r="B565" s="287"/>
      <c r="C565" s="550" t="s">
        <v>58</v>
      </c>
      <c r="D565" s="287"/>
      <c r="E565" s="61"/>
      <c r="F565" s="176" t="s">
        <v>54</v>
      </c>
      <c r="G565" s="483"/>
      <c r="H565" s="483"/>
      <c r="I565" s="176" t="s">
        <v>54</v>
      </c>
      <c r="J565" s="176" t="s">
        <v>54</v>
      </c>
      <c r="K565" s="176" t="s">
        <v>54</v>
      </c>
      <c r="L565" s="177">
        <f>SUM(L564:L564)</f>
        <v>0</v>
      </c>
      <c r="M565" s="177">
        <f>SUM(M564:M564)</f>
        <v>0</v>
      </c>
      <c r="N565" s="177">
        <f>SUM(N564:N564)</f>
        <v>0</v>
      </c>
      <c r="O565" s="177">
        <f>SUM(O564:O564)</f>
        <v>0</v>
      </c>
      <c r="P565" s="176" t="s">
        <v>54</v>
      </c>
      <c r="Q565" s="176" t="s">
        <v>54</v>
      </c>
      <c r="R565" s="176" t="s">
        <v>54</v>
      </c>
      <c r="S565" s="551"/>
      <c r="T565" s="552"/>
      <c r="U565" s="287"/>
      <c r="V565" s="431">
        <f>$AB$15-((N565*24))</f>
        <v>744</v>
      </c>
      <c r="W565" s="471">
        <v>132</v>
      </c>
      <c r="X565" s="154">
        <v>3</v>
      </c>
      <c r="Y565" s="432">
        <f>W565*X565</f>
        <v>396</v>
      </c>
      <c r="Z565" s="431">
        <f>(Y565*(V565-L565*24))/V565</f>
        <v>396</v>
      </c>
      <c r="AA565" s="433">
        <f>(Z565/Y565)*100</f>
        <v>100</v>
      </c>
      <c r="AB565" s="59"/>
    </row>
    <row r="566" spans="1:44" s="69" customFormat="1" ht="30" customHeight="1">
      <c r="A566" s="990">
        <v>54</v>
      </c>
      <c r="B566" s="981" t="s">
        <v>436</v>
      </c>
      <c r="C566" s="988" t="s">
        <v>437</v>
      </c>
      <c r="D566" s="967">
        <v>105.72</v>
      </c>
      <c r="E566" s="993" t="s">
        <v>53</v>
      </c>
      <c r="F566" s="282" t="s">
        <v>54</v>
      </c>
      <c r="G566" s="434">
        <v>42188.37222222222</v>
      </c>
      <c r="H566" s="434">
        <v>42188.410416666666</v>
      </c>
      <c r="I566" s="282" t="s">
        <v>54</v>
      </c>
      <c r="J566" s="282" t="s">
        <v>54</v>
      </c>
      <c r="K566" s="282" t="s">
        <v>54</v>
      </c>
      <c r="L566" s="622">
        <f>IF(RIGHT(S566)="T",(+H566-G566),0)</f>
        <v>0</v>
      </c>
      <c r="M566" s="622">
        <f>IF(RIGHT(S566)="U",(+H566-G566),0)</f>
        <v>3.8194444445252884E-2</v>
      </c>
      <c r="N566" s="622">
        <f>IF(RIGHT(S566)="C",(+H566-G566),0)</f>
        <v>0</v>
      </c>
      <c r="O566" s="622">
        <f>IF(RIGHT(S566)="D",(+H566-G566),0)</f>
        <v>0</v>
      </c>
      <c r="P566" s="282" t="s">
        <v>54</v>
      </c>
      <c r="Q566" s="282" t="s">
        <v>54</v>
      </c>
      <c r="R566" s="282" t="s">
        <v>54</v>
      </c>
      <c r="S566" s="428" t="s">
        <v>78</v>
      </c>
      <c r="T566" s="774" t="s">
        <v>971</v>
      </c>
      <c r="U566" s="554"/>
      <c r="V566" s="156"/>
      <c r="W566" s="157"/>
      <c r="X566" s="157"/>
      <c r="Y566" s="157"/>
      <c r="Z566" s="157"/>
      <c r="AA566" s="158"/>
    </row>
    <row r="567" spans="1:44" s="69" customFormat="1" ht="30" customHeight="1">
      <c r="A567" s="991"/>
      <c r="B567" s="986"/>
      <c r="C567" s="989"/>
      <c r="D567" s="968"/>
      <c r="E567" s="994"/>
      <c r="F567" s="159" t="s">
        <v>54</v>
      </c>
      <c r="G567" s="731">
        <v>42188.449305555558</v>
      </c>
      <c r="H567" s="731">
        <v>42188.470138888886</v>
      </c>
      <c r="I567" s="159" t="s">
        <v>54</v>
      </c>
      <c r="J567" s="159" t="s">
        <v>54</v>
      </c>
      <c r="K567" s="159" t="s">
        <v>54</v>
      </c>
      <c r="L567" s="624">
        <f t="shared" ref="L567:L569" si="631">IF(RIGHT(S567)="T",(+H567-G567),0)</f>
        <v>0</v>
      </c>
      <c r="M567" s="624">
        <f t="shared" ref="M567:M569" si="632">IF(RIGHT(S567)="U",(+H567-G567),0)</f>
        <v>2.0833333328482695E-2</v>
      </c>
      <c r="N567" s="624">
        <f t="shared" ref="N567:N569" si="633">IF(RIGHT(S567)="C",(+H567-G567),0)</f>
        <v>0</v>
      </c>
      <c r="O567" s="624">
        <f t="shared" ref="O567:O569" si="634">IF(RIGHT(S567)="D",(+H567-G567),0)</f>
        <v>0</v>
      </c>
      <c r="P567" s="159" t="s">
        <v>54</v>
      </c>
      <c r="Q567" s="159" t="s">
        <v>54</v>
      </c>
      <c r="R567" s="159" t="s">
        <v>54</v>
      </c>
      <c r="S567" s="728" t="s">
        <v>78</v>
      </c>
      <c r="T567" s="788" t="s">
        <v>971</v>
      </c>
      <c r="U567" s="160"/>
      <c r="V567" s="734"/>
      <c r="W567" s="734"/>
      <c r="X567" s="734"/>
      <c r="Y567" s="734"/>
      <c r="Z567" s="734"/>
      <c r="AA567" s="734"/>
    </row>
    <row r="568" spans="1:44" s="69" customFormat="1" ht="30" customHeight="1">
      <c r="A568" s="991"/>
      <c r="B568" s="986"/>
      <c r="C568" s="989"/>
      <c r="D568" s="968"/>
      <c r="E568" s="994"/>
      <c r="F568" s="159" t="s">
        <v>54</v>
      </c>
      <c r="G568" s="731">
        <v>42197.228472222225</v>
      </c>
      <c r="H568" s="731">
        <v>42197.270138888889</v>
      </c>
      <c r="I568" s="159" t="s">
        <v>54</v>
      </c>
      <c r="J568" s="159" t="s">
        <v>54</v>
      </c>
      <c r="K568" s="159" t="s">
        <v>54</v>
      </c>
      <c r="L568" s="624">
        <f t="shared" si="631"/>
        <v>0</v>
      </c>
      <c r="M568" s="624">
        <f t="shared" si="632"/>
        <v>4.1666666664241347E-2</v>
      </c>
      <c r="N568" s="624">
        <f t="shared" si="633"/>
        <v>0</v>
      </c>
      <c r="O568" s="624">
        <f t="shared" si="634"/>
        <v>0</v>
      </c>
      <c r="P568" s="159" t="s">
        <v>54</v>
      </c>
      <c r="Q568" s="159" t="s">
        <v>54</v>
      </c>
      <c r="R568" s="159" t="s">
        <v>54</v>
      </c>
      <c r="S568" s="728" t="s">
        <v>78</v>
      </c>
      <c r="T568" s="788" t="s">
        <v>972</v>
      </c>
      <c r="U568" s="160"/>
      <c r="V568" s="734"/>
      <c r="W568" s="734"/>
      <c r="X568" s="734"/>
      <c r="Y568" s="734"/>
      <c r="Z568" s="734"/>
      <c r="AA568" s="734"/>
    </row>
    <row r="569" spans="1:44" s="69" customFormat="1" ht="30" customHeight="1">
      <c r="A569" s="991"/>
      <c r="B569" s="986"/>
      <c r="C569" s="989"/>
      <c r="D569" s="968"/>
      <c r="E569" s="994"/>
      <c r="F569" s="136" t="s">
        <v>54</v>
      </c>
      <c r="G569" s="434">
        <v>42197.291666666664</v>
      </c>
      <c r="H569" s="434">
        <v>42197.714583333334</v>
      </c>
      <c r="I569" s="136" t="s">
        <v>54</v>
      </c>
      <c r="J569" s="136" t="s">
        <v>54</v>
      </c>
      <c r="K569" s="136" t="s">
        <v>54</v>
      </c>
      <c r="L569" s="623">
        <f t="shared" si="631"/>
        <v>0.42291666667006211</v>
      </c>
      <c r="M569" s="623">
        <f t="shared" si="632"/>
        <v>0</v>
      </c>
      <c r="N569" s="623">
        <f t="shared" si="633"/>
        <v>0</v>
      </c>
      <c r="O569" s="623">
        <f t="shared" si="634"/>
        <v>0</v>
      </c>
      <c r="P569" s="136" t="s">
        <v>54</v>
      </c>
      <c r="Q569" s="136" t="s">
        <v>54</v>
      </c>
      <c r="R569" s="136" t="s">
        <v>54</v>
      </c>
      <c r="S569" s="428" t="s">
        <v>129</v>
      </c>
      <c r="T569" s="774" t="s">
        <v>973</v>
      </c>
      <c r="U569" s="454"/>
      <c r="V569" s="455"/>
      <c r="W569" s="456"/>
      <c r="X569" s="456"/>
      <c r="Y569" s="456"/>
      <c r="Z569" s="456"/>
      <c r="AA569" s="457"/>
    </row>
    <row r="570" spans="1:44" s="69" customFormat="1" ht="30" customHeight="1">
      <c r="A570" s="991"/>
      <c r="B570" s="986"/>
      <c r="C570" s="989"/>
      <c r="D570" s="968"/>
      <c r="E570" s="994"/>
      <c r="F570" s="136"/>
      <c r="G570" s="434">
        <v>42198.481249999997</v>
      </c>
      <c r="H570" s="434">
        <v>42198.634722222225</v>
      </c>
      <c r="I570" s="136"/>
      <c r="J570" s="136"/>
      <c r="K570" s="136"/>
      <c r="L570" s="624">
        <f t="shared" ref="L570" si="635">IF(RIGHT(S570)="T",(+H570-G570),0)</f>
        <v>0</v>
      </c>
      <c r="M570" s="624">
        <f t="shared" ref="M570" si="636">IF(RIGHT(S570)="U",(+H570-G570),0)</f>
        <v>0.15347222222771961</v>
      </c>
      <c r="N570" s="624">
        <f t="shared" ref="N570" si="637">IF(RIGHT(S570)="C",(+H570-G570),0)</f>
        <v>0</v>
      </c>
      <c r="O570" s="624">
        <f t="shared" ref="O570" si="638">IF(RIGHT(S570)="D",(+H570-G570),0)</f>
        <v>0</v>
      </c>
      <c r="P570" s="136"/>
      <c r="Q570" s="136"/>
      <c r="R570" s="136"/>
      <c r="S570" s="428" t="s">
        <v>78</v>
      </c>
      <c r="T570" s="774" t="s">
        <v>971</v>
      </c>
      <c r="U570" s="454"/>
      <c r="V570" s="455"/>
      <c r="W570" s="456"/>
      <c r="X570" s="456"/>
      <c r="Y570" s="456"/>
      <c r="Z570" s="456"/>
      <c r="AA570" s="457"/>
    </row>
    <row r="571" spans="1:44" s="69" customFormat="1" ht="30" customHeight="1" thickBot="1">
      <c r="A571" s="458"/>
      <c r="B571" s="139"/>
      <c r="C571" s="459" t="s">
        <v>58</v>
      </c>
      <c r="D571" s="139"/>
      <c r="E571" s="140"/>
      <c r="F571" s="141" t="s">
        <v>54</v>
      </c>
      <c r="G571" s="460"/>
      <c r="H571" s="460"/>
      <c r="I571" s="141" t="s">
        <v>54</v>
      </c>
      <c r="J571" s="141" t="s">
        <v>54</v>
      </c>
      <c r="K571" s="141" t="s">
        <v>54</v>
      </c>
      <c r="L571" s="142">
        <f>SUM(L566:L570)</f>
        <v>0.42291666667006211</v>
      </c>
      <c r="M571" s="142">
        <f>SUM(M566:M570)</f>
        <v>0.25416666666569654</v>
      </c>
      <c r="N571" s="142">
        <f>SUM(N566:N570)</f>
        <v>0</v>
      </c>
      <c r="O571" s="142">
        <f>SUM(O566:O570)</f>
        <v>0</v>
      </c>
      <c r="P571" s="141" t="s">
        <v>54</v>
      </c>
      <c r="Q571" s="141" t="s">
        <v>54</v>
      </c>
      <c r="R571" s="141" t="s">
        <v>54</v>
      </c>
      <c r="S571" s="139"/>
      <c r="T571" s="461"/>
      <c r="U571" s="139"/>
      <c r="V571" s="462">
        <f>$AB$15-((N571*24))</f>
        <v>744</v>
      </c>
      <c r="W571" s="463">
        <v>132</v>
      </c>
      <c r="X571" s="100">
        <v>105.72</v>
      </c>
      <c r="Y571" s="464">
        <f>W571*X571</f>
        <v>13955.039999999999</v>
      </c>
      <c r="Z571" s="465">
        <f>(Y571*(V571-L571*24))/V571</f>
        <v>13764.658741933954</v>
      </c>
      <c r="AA571" s="466">
        <f>(Z571/Y571)*100</f>
        <v>98.635752688161077</v>
      </c>
    </row>
    <row r="572" spans="1:44" ht="38.25">
      <c r="A572" s="976">
        <v>55</v>
      </c>
      <c r="B572" s="973" t="s">
        <v>438</v>
      </c>
      <c r="C572" s="964" t="s">
        <v>439</v>
      </c>
      <c r="D572" s="967">
        <v>106</v>
      </c>
      <c r="E572" s="994" t="s">
        <v>53</v>
      </c>
      <c r="F572" s="282" t="s">
        <v>54</v>
      </c>
      <c r="G572" s="434">
        <v>42188.37222222222</v>
      </c>
      <c r="H572" s="434">
        <v>42188.409722222219</v>
      </c>
      <c r="I572" s="283"/>
      <c r="J572" s="283"/>
      <c r="K572" s="283"/>
      <c r="L572" s="622">
        <f>IF(RIGHT(S572)="T",(+H572-G572),0)</f>
        <v>0</v>
      </c>
      <c r="M572" s="622">
        <f>IF(RIGHT(S572)="U",(+H572-G572),0)</f>
        <v>3.7499999998544808E-2</v>
      </c>
      <c r="N572" s="622">
        <f>IF(RIGHT(S572)="C",(+H572-G572),0)</f>
        <v>0</v>
      </c>
      <c r="O572" s="622">
        <f>IF(RIGHT(S572)="D",(+H572-G572),0)</f>
        <v>0</v>
      </c>
      <c r="P572" s="44"/>
      <c r="Q572" s="44"/>
      <c r="R572" s="44"/>
      <c r="S572" s="428" t="s">
        <v>78</v>
      </c>
      <c r="T572" s="774" t="s">
        <v>971</v>
      </c>
      <c r="U572" s="44"/>
      <c r="V572" s="258"/>
      <c r="W572" s="259"/>
      <c r="X572" s="259"/>
      <c r="Y572" s="259"/>
      <c r="Z572" s="259"/>
      <c r="AA572" s="260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38.25">
      <c r="A573" s="977"/>
      <c r="B573" s="974"/>
      <c r="C573" s="965"/>
      <c r="D573" s="968"/>
      <c r="E573" s="994"/>
      <c r="F573" s="159" t="s">
        <v>54</v>
      </c>
      <c r="G573" s="731">
        <v>42188.449305555558</v>
      </c>
      <c r="H573" s="731">
        <v>42188.468055555553</v>
      </c>
      <c r="I573" s="953"/>
      <c r="J573" s="953"/>
      <c r="K573" s="953"/>
      <c r="L573" s="624">
        <f t="shared" ref="L573:L574" si="639">IF(RIGHT(S573)="T",(+H573-G573),0)</f>
        <v>0</v>
      </c>
      <c r="M573" s="624">
        <f t="shared" ref="M573:M574" si="640">IF(RIGHT(S573)="U",(+H573-G573),0)</f>
        <v>1.8749999995634425E-2</v>
      </c>
      <c r="N573" s="624">
        <f t="shared" ref="N573:N574" si="641">IF(RIGHT(S573)="C",(+H573-G573),0)</f>
        <v>0</v>
      </c>
      <c r="O573" s="624">
        <f t="shared" ref="O573:O574" si="642">IF(RIGHT(S573)="D",(+H573-G573),0)</f>
        <v>0</v>
      </c>
      <c r="P573" s="147"/>
      <c r="Q573" s="147"/>
      <c r="R573" s="147"/>
      <c r="S573" s="728" t="s">
        <v>78</v>
      </c>
      <c r="T573" s="788" t="s">
        <v>971</v>
      </c>
      <c r="U573" s="147"/>
      <c r="V573" s="275"/>
      <c r="W573" s="275"/>
      <c r="X573" s="275"/>
      <c r="Y573" s="275"/>
      <c r="Z573" s="275"/>
      <c r="AA573" s="275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38.25">
      <c r="A574" s="977"/>
      <c r="B574" s="974"/>
      <c r="C574" s="965"/>
      <c r="D574" s="968"/>
      <c r="E574" s="994"/>
      <c r="F574" s="557" t="s">
        <v>54</v>
      </c>
      <c r="G574" s="434">
        <v>42198.481249999997</v>
      </c>
      <c r="H574" s="434">
        <v>42198.629166666666</v>
      </c>
      <c r="I574" s="558"/>
      <c r="J574" s="558"/>
      <c r="K574" s="558"/>
      <c r="L574" s="952">
        <f t="shared" si="639"/>
        <v>0</v>
      </c>
      <c r="M574" s="952">
        <f t="shared" si="640"/>
        <v>0.14791666666860692</v>
      </c>
      <c r="N574" s="952">
        <f t="shared" si="641"/>
        <v>0</v>
      </c>
      <c r="O574" s="952">
        <f t="shared" si="642"/>
        <v>0</v>
      </c>
      <c r="P574" s="230"/>
      <c r="Q574" s="230"/>
      <c r="R574" s="230"/>
      <c r="S574" s="428" t="s">
        <v>78</v>
      </c>
      <c r="T574" s="774" t="s">
        <v>971</v>
      </c>
      <c r="U574" s="230"/>
      <c r="V574" s="805"/>
      <c r="W574" s="806"/>
      <c r="X574" s="806"/>
      <c r="Y574" s="806"/>
      <c r="Z574" s="806"/>
      <c r="AA574" s="807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s="69" customFormat="1" ht="30" customHeight="1" thickBot="1">
      <c r="A575" s="458"/>
      <c r="B575" s="556"/>
      <c r="C575" s="459" t="s">
        <v>58</v>
      </c>
      <c r="D575" s="139"/>
      <c r="E575" s="140"/>
      <c r="F575" s="141" t="s">
        <v>54</v>
      </c>
      <c r="G575" s="460"/>
      <c r="H575" s="460"/>
      <c r="I575" s="141" t="s">
        <v>54</v>
      </c>
      <c r="J575" s="141" t="s">
        <v>54</v>
      </c>
      <c r="K575" s="141" t="s">
        <v>54</v>
      </c>
      <c r="L575" s="142">
        <f>SUM(L572:L574)</f>
        <v>0</v>
      </c>
      <c r="M575" s="142">
        <f>SUM(M572:M574)</f>
        <v>0.20416666666278616</v>
      </c>
      <c r="N575" s="142">
        <f>SUM(N572:N574)</f>
        <v>0</v>
      </c>
      <c r="O575" s="142">
        <f>SUM(O572:O574)</f>
        <v>0</v>
      </c>
      <c r="P575" s="141" t="s">
        <v>54</v>
      </c>
      <c r="Q575" s="141" t="s">
        <v>54</v>
      </c>
      <c r="R575" s="141" t="s">
        <v>54</v>
      </c>
      <c r="S575" s="139"/>
      <c r="T575" s="461"/>
      <c r="U575" s="139"/>
      <c r="V575" s="462">
        <f>$AB$15-((N575*24))</f>
        <v>744</v>
      </c>
      <c r="W575" s="463">
        <v>132</v>
      </c>
      <c r="X575" s="100">
        <v>106</v>
      </c>
      <c r="Y575" s="464">
        <f>W575*X575</f>
        <v>13992</v>
      </c>
      <c r="Z575" s="465">
        <f>(Y575*(V575-L575*24))/V575</f>
        <v>13992</v>
      </c>
      <c r="AA575" s="466">
        <f>(Z575/Y575)*100</f>
        <v>100</v>
      </c>
    </row>
    <row r="576" spans="1:44" ht="38.25">
      <c r="A576" s="976">
        <v>56</v>
      </c>
      <c r="B576" s="973" t="s">
        <v>440</v>
      </c>
      <c r="C576" s="964" t="s">
        <v>441</v>
      </c>
      <c r="D576" s="967">
        <v>42.55</v>
      </c>
      <c r="E576" s="970" t="s">
        <v>53</v>
      </c>
      <c r="F576" s="282" t="s">
        <v>54</v>
      </c>
      <c r="G576" s="434">
        <v>42188.37222222222</v>
      </c>
      <c r="H576" s="434">
        <v>42188.410416666666</v>
      </c>
      <c r="I576" s="283"/>
      <c r="J576" s="283"/>
      <c r="K576" s="283"/>
      <c r="L576" s="622">
        <f>IF(RIGHT(S576)="T",(+H576-G576),0)</f>
        <v>0</v>
      </c>
      <c r="M576" s="622">
        <f>IF(RIGHT(S576)="U",(+H576-G576),0)</f>
        <v>3.8194444445252884E-2</v>
      </c>
      <c r="N576" s="622">
        <f>IF(RIGHT(S576)="C",(+H576-G576),0)</f>
        <v>0</v>
      </c>
      <c r="O576" s="622">
        <f>IF(RIGHT(S576)="D",(+H576-G576),0)</f>
        <v>0</v>
      </c>
      <c r="P576" s="44"/>
      <c r="Q576" s="44"/>
      <c r="R576" s="44"/>
      <c r="S576" s="428" t="s">
        <v>78</v>
      </c>
      <c r="T576" s="774" t="s">
        <v>971</v>
      </c>
      <c r="U576" s="44"/>
      <c r="V576" s="258"/>
      <c r="W576" s="259"/>
      <c r="X576" s="259"/>
      <c r="Y576" s="259"/>
      <c r="Z576" s="259"/>
      <c r="AA576" s="260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38.25">
      <c r="A577" s="977"/>
      <c r="B577" s="974"/>
      <c r="C577" s="965"/>
      <c r="D577" s="968"/>
      <c r="E577" s="971"/>
      <c r="F577" s="159" t="s">
        <v>54</v>
      </c>
      <c r="G577" s="731">
        <v>42188.449305555558</v>
      </c>
      <c r="H577" s="731">
        <v>42188.470138888886</v>
      </c>
      <c r="I577" s="953"/>
      <c r="J577" s="953"/>
      <c r="K577" s="953"/>
      <c r="L577" s="624">
        <f t="shared" ref="L577:L579" si="643">IF(RIGHT(S577)="T",(+H577-G577),0)</f>
        <v>0</v>
      </c>
      <c r="M577" s="624">
        <f t="shared" ref="M577:M579" si="644">IF(RIGHT(S577)="U",(+H577-G577),0)</f>
        <v>2.0833333328482695E-2</v>
      </c>
      <c r="N577" s="624">
        <f t="shared" ref="N577:N579" si="645">IF(RIGHT(S577)="C",(+H577-G577),0)</f>
        <v>0</v>
      </c>
      <c r="O577" s="624">
        <f t="shared" ref="O577:O579" si="646">IF(RIGHT(S577)="D",(+H577-G577),0)</f>
        <v>0</v>
      </c>
      <c r="P577" s="147"/>
      <c r="Q577" s="147"/>
      <c r="R577" s="147"/>
      <c r="S577" s="728" t="s">
        <v>78</v>
      </c>
      <c r="T577" s="788" t="s">
        <v>971</v>
      </c>
      <c r="U577" s="147"/>
      <c r="V577" s="275"/>
      <c r="W577" s="275"/>
      <c r="X577" s="275"/>
      <c r="Y577" s="275"/>
      <c r="Z577" s="275"/>
      <c r="AA577" s="275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25.5">
      <c r="A578" s="977"/>
      <c r="B578" s="974"/>
      <c r="C578" s="965"/>
      <c r="D578" s="968"/>
      <c r="E578" s="971"/>
      <c r="F578" s="159" t="s">
        <v>54</v>
      </c>
      <c r="G578" s="731">
        <v>42197.560416666667</v>
      </c>
      <c r="H578" s="731">
        <v>42197.724999999999</v>
      </c>
      <c r="I578" s="953"/>
      <c r="J578" s="953"/>
      <c r="K578" s="953"/>
      <c r="L578" s="624">
        <f t="shared" si="643"/>
        <v>0.16458333333139308</v>
      </c>
      <c r="M578" s="624">
        <f t="shared" si="644"/>
        <v>0</v>
      </c>
      <c r="N578" s="624">
        <f t="shared" si="645"/>
        <v>0</v>
      </c>
      <c r="O578" s="624">
        <f t="shared" si="646"/>
        <v>0</v>
      </c>
      <c r="P578" s="147"/>
      <c r="Q578" s="147"/>
      <c r="R578" s="147"/>
      <c r="S578" s="728" t="s">
        <v>104</v>
      </c>
      <c r="T578" s="788" t="s">
        <v>974</v>
      </c>
      <c r="U578" s="147"/>
      <c r="V578" s="275"/>
      <c r="W578" s="275"/>
      <c r="X578" s="275"/>
      <c r="Y578" s="275"/>
      <c r="Z578" s="275"/>
      <c r="AA578" s="275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38.25">
      <c r="A579" s="978"/>
      <c r="B579" s="975"/>
      <c r="C579" s="966"/>
      <c r="D579" s="969"/>
      <c r="E579" s="972"/>
      <c r="F579" s="557" t="s">
        <v>54</v>
      </c>
      <c r="G579" s="434">
        <v>42198.481249999997</v>
      </c>
      <c r="H579" s="434">
        <v>42198.63958333333</v>
      </c>
      <c r="I579" s="558"/>
      <c r="J579" s="558"/>
      <c r="K579" s="558"/>
      <c r="L579" s="952">
        <f t="shared" si="643"/>
        <v>0</v>
      </c>
      <c r="M579" s="952">
        <f t="shared" si="644"/>
        <v>0.15833333333284827</v>
      </c>
      <c r="N579" s="952">
        <f t="shared" si="645"/>
        <v>0</v>
      </c>
      <c r="O579" s="952">
        <f t="shared" si="646"/>
        <v>0</v>
      </c>
      <c r="P579" s="230"/>
      <c r="Q579" s="230"/>
      <c r="R579" s="230"/>
      <c r="S579" s="428" t="s">
        <v>78</v>
      </c>
      <c r="T579" s="774" t="s">
        <v>971</v>
      </c>
      <c r="U579" s="230"/>
      <c r="V579" s="254"/>
      <c r="W579" s="255"/>
      <c r="X579" s="255"/>
      <c r="Y579" s="255"/>
      <c r="Z579" s="255"/>
      <c r="AA579" s="256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s="69" customFormat="1" ht="30" customHeight="1" thickBot="1">
      <c r="A580" s="458"/>
      <c r="B580" s="139"/>
      <c r="C580" s="459" t="s">
        <v>58</v>
      </c>
      <c r="D580" s="139"/>
      <c r="E580" s="140"/>
      <c r="F580" s="141" t="s">
        <v>54</v>
      </c>
      <c r="G580" s="460"/>
      <c r="H580" s="460"/>
      <c r="I580" s="141" t="s">
        <v>54</v>
      </c>
      <c r="J580" s="141" t="s">
        <v>54</v>
      </c>
      <c r="K580" s="141" t="s">
        <v>54</v>
      </c>
      <c r="L580" s="142">
        <f>SUM(L576:L579)</f>
        <v>0.16458333333139308</v>
      </c>
      <c r="M580" s="142">
        <f>SUM(M576:M579)</f>
        <v>0.21736111110658385</v>
      </c>
      <c r="N580" s="142">
        <f>SUM(N576:N579)</f>
        <v>0</v>
      </c>
      <c r="O580" s="142">
        <f>SUM(O576:O579)</f>
        <v>0</v>
      </c>
      <c r="P580" s="141" t="s">
        <v>54</v>
      </c>
      <c r="Q580" s="141" t="s">
        <v>54</v>
      </c>
      <c r="R580" s="141" t="s">
        <v>54</v>
      </c>
      <c r="S580" s="139"/>
      <c r="T580" s="461"/>
      <c r="U580" s="139"/>
      <c r="V580" s="462">
        <f>$AB$15-((N580*24))</f>
        <v>744</v>
      </c>
      <c r="W580" s="463">
        <v>132</v>
      </c>
      <c r="X580" s="100">
        <v>42.55</v>
      </c>
      <c r="Y580" s="464">
        <f>W580*X580</f>
        <v>5616.5999999999995</v>
      </c>
      <c r="Z580" s="465">
        <f>(Y580*(V580-L580*24))/V580</f>
        <v>5586.780685484222</v>
      </c>
      <c r="AA580" s="466">
        <f>(Z580/Y580)*100</f>
        <v>99.469086021511629</v>
      </c>
    </row>
    <row r="581" spans="1:44" s="59" customFormat="1" ht="30" customHeight="1">
      <c r="A581" s="604">
        <v>57</v>
      </c>
      <c r="B581" s="609" t="s">
        <v>442</v>
      </c>
      <c r="C581" s="610" t="s">
        <v>443</v>
      </c>
      <c r="D581" s="611">
        <v>0.92</v>
      </c>
      <c r="E581" s="589" t="s">
        <v>53</v>
      </c>
      <c r="F581" s="71" t="s">
        <v>54</v>
      </c>
      <c r="G581" s="434">
        <v>42200.470138888886</v>
      </c>
      <c r="H581" s="434">
        <v>42201.043749999997</v>
      </c>
      <c r="I581" s="71" t="s">
        <v>54</v>
      </c>
      <c r="J581" s="71" t="s">
        <v>54</v>
      </c>
      <c r="K581" s="83"/>
      <c r="L581" s="72">
        <f>IF(RIGHT(S581)="T",(+H581-G581),0)</f>
        <v>0</v>
      </c>
      <c r="M581" s="72">
        <f>IF(RIGHT(S581)="U",(+H581-G581),0)</f>
        <v>0</v>
      </c>
      <c r="N581" s="72">
        <f>IF(RIGHT(S581)="C",(+H581-G581),0)</f>
        <v>0</v>
      </c>
      <c r="O581" s="72">
        <f>IF(RIGHT(S581)="D",(+H581-G581),0)</f>
        <v>0.57361111111094942</v>
      </c>
      <c r="P581" s="71" t="s">
        <v>54</v>
      </c>
      <c r="Q581" s="71" t="s">
        <v>54</v>
      </c>
      <c r="R581" s="71" t="s">
        <v>54</v>
      </c>
      <c r="S581" s="428" t="s">
        <v>73</v>
      </c>
      <c r="T581" s="774" t="s">
        <v>970</v>
      </c>
      <c r="U581" s="73"/>
      <c r="V581" s="85"/>
      <c r="W581" s="86"/>
      <c r="X581" s="86"/>
      <c r="Y581" s="86"/>
      <c r="Z581" s="86"/>
      <c r="AA581" s="87"/>
    </row>
    <row r="582" spans="1:44" s="69" customFormat="1" ht="30" customHeight="1" thickBot="1">
      <c r="A582" s="436"/>
      <c r="B582" s="60"/>
      <c r="C582" s="437" t="s">
        <v>58</v>
      </c>
      <c r="D582" s="60"/>
      <c r="E582" s="140"/>
      <c r="F582" s="62" t="s">
        <v>54</v>
      </c>
      <c r="G582" s="438"/>
      <c r="H582" s="438"/>
      <c r="I582" s="62" t="s">
        <v>54</v>
      </c>
      <c r="J582" s="62" t="s">
        <v>54</v>
      </c>
      <c r="K582" s="62" t="s">
        <v>54</v>
      </c>
      <c r="L582" s="63">
        <f>SUM(L581:L581)</f>
        <v>0</v>
      </c>
      <c r="M582" s="63">
        <f>SUM(M581:M581)</f>
        <v>0</v>
      </c>
      <c r="N582" s="63">
        <f>SUM(N581:N581)</f>
        <v>0</v>
      </c>
      <c r="O582" s="63">
        <f>SUM(O581:O581)</f>
        <v>0.57361111111094942</v>
      </c>
      <c r="P582" s="62" t="s">
        <v>54</v>
      </c>
      <c r="Q582" s="62" t="s">
        <v>54</v>
      </c>
      <c r="R582" s="62" t="s">
        <v>54</v>
      </c>
      <c r="S582" s="478"/>
      <c r="T582" s="448"/>
      <c r="U582" s="60"/>
      <c r="V582" s="440">
        <f>$AB$15-((N582*24))</f>
        <v>744</v>
      </c>
      <c r="W582" s="441">
        <v>132</v>
      </c>
      <c r="X582" s="100">
        <v>0.92</v>
      </c>
      <c r="Y582" s="442">
        <f>W582*X582</f>
        <v>121.44000000000001</v>
      </c>
      <c r="Z582" s="440">
        <f>(Y582*(V582-L582*24))/V582</f>
        <v>121.44000000000003</v>
      </c>
      <c r="AA582" s="443">
        <f>(Z582/Y582)*100</f>
        <v>100.00000000000003</v>
      </c>
      <c r="AB582" s="59"/>
    </row>
    <row r="583" spans="1:44" s="59" customFormat="1" ht="30" customHeight="1">
      <c r="A583" s="604">
        <v>58</v>
      </c>
      <c r="B583" s="609" t="s">
        <v>444</v>
      </c>
      <c r="C583" s="610" t="s">
        <v>445</v>
      </c>
      <c r="D583" s="611">
        <v>0.92</v>
      </c>
      <c r="E583" s="589" t="s">
        <v>53</v>
      </c>
      <c r="F583" s="71" t="s">
        <v>54</v>
      </c>
      <c r="G583" s="434">
        <v>42200.425000000003</v>
      </c>
      <c r="H583" s="434">
        <v>42201.018750000003</v>
      </c>
      <c r="I583" s="71" t="s">
        <v>54</v>
      </c>
      <c r="J583" s="71" t="s">
        <v>54</v>
      </c>
      <c r="K583" s="83"/>
      <c r="L583" s="72">
        <f>IF(RIGHT(S583)="T",(+H583-G583),0)</f>
        <v>0</v>
      </c>
      <c r="M583" s="72">
        <f>IF(RIGHT(S583)="U",(+H583-G583),0)</f>
        <v>0</v>
      </c>
      <c r="N583" s="72">
        <f>IF(RIGHT(S583)="C",(+H583-G583),0)</f>
        <v>0</v>
      </c>
      <c r="O583" s="72">
        <f>IF(RIGHT(S583)="D",(+H583-G583),0)</f>
        <v>0.59375</v>
      </c>
      <c r="P583" s="71" t="s">
        <v>54</v>
      </c>
      <c r="Q583" s="71" t="s">
        <v>54</v>
      </c>
      <c r="R583" s="71" t="s">
        <v>54</v>
      </c>
      <c r="S583" s="428" t="s">
        <v>73</v>
      </c>
      <c r="T583" s="774" t="s">
        <v>970</v>
      </c>
      <c r="U583" s="73"/>
      <c r="V583" s="85"/>
      <c r="W583" s="86"/>
      <c r="X583" s="86"/>
      <c r="Y583" s="86"/>
      <c r="Z583" s="86"/>
      <c r="AA583" s="87"/>
    </row>
    <row r="584" spans="1:44" s="69" customFormat="1" ht="30" customHeight="1" thickBot="1">
      <c r="A584" s="436"/>
      <c r="B584" s="60"/>
      <c r="C584" s="437" t="s">
        <v>58</v>
      </c>
      <c r="D584" s="60"/>
      <c r="E584" s="140"/>
      <c r="F584" s="62" t="s">
        <v>54</v>
      </c>
      <c r="G584" s="438"/>
      <c r="H584" s="438"/>
      <c r="I584" s="62" t="s">
        <v>54</v>
      </c>
      <c r="J584" s="62" t="s">
        <v>54</v>
      </c>
      <c r="K584" s="170"/>
      <c r="L584" s="63">
        <f>SUM(L583:L583)</f>
        <v>0</v>
      </c>
      <c r="M584" s="63">
        <f>SUM(M583:M583)</f>
        <v>0</v>
      </c>
      <c r="N584" s="63">
        <f>SUM(N583:N583)</f>
        <v>0</v>
      </c>
      <c r="O584" s="63">
        <f>SUM(O583:O583)</f>
        <v>0.59375</v>
      </c>
      <c r="P584" s="62" t="s">
        <v>54</v>
      </c>
      <c r="Q584" s="62" t="s">
        <v>54</v>
      </c>
      <c r="R584" s="62" t="s">
        <v>54</v>
      </c>
      <c r="S584" s="478"/>
      <c r="T584" s="448"/>
      <c r="U584" s="60"/>
      <c r="V584" s="440">
        <f>$AB$15-((N584*24))</f>
        <v>744</v>
      </c>
      <c r="W584" s="441">
        <v>132</v>
      </c>
      <c r="X584" s="100">
        <v>0.92</v>
      </c>
      <c r="Y584" s="442">
        <f>W584*X584</f>
        <v>121.44000000000001</v>
      </c>
      <c r="Z584" s="440">
        <f>(Y584*(V584-L584*24))/V584</f>
        <v>121.44000000000003</v>
      </c>
      <c r="AA584" s="443">
        <f>(Z584/Y584)*100</f>
        <v>100.00000000000003</v>
      </c>
      <c r="AB584" s="59"/>
    </row>
    <row r="585" spans="1:44" s="59" customFormat="1" ht="30" customHeight="1">
      <c r="A585" s="983">
        <v>59</v>
      </c>
      <c r="B585" s="981" t="s">
        <v>446</v>
      </c>
      <c r="C585" s="979" t="s">
        <v>447</v>
      </c>
      <c r="D585" s="967">
        <v>42.5</v>
      </c>
      <c r="E585" s="970" t="s">
        <v>53</v>
      </c>
      <c r="F585" s="38" t="s">
        <v>54</v>
      </c>
      <c r="G585" s="434">
        <v>42193.519444444442</v>
      </c>
      <c r="H585" s="434">
        <v>42193.558333333334</v>
      </c>
      <c r="I585" s="38" t="s">
        <v>54</v>
      </c>
      <c r="J585" s="38" t="s">
        <v>54</v>
      </c>
      <c r="K585" s="954"/>
      <c r="L585" s="84">
        <f>IF(RIGHT(S585)="T",(+H585-G585),0)</f>
        <v>0</v>
      </c>
      <c r="M585" s="84">
        <f>IF(RIGHT(S585)="U",(+H585-G585),0)</f>
        <v>3.888888889196096E-2</v>
      </c>
      <c r="N585" s="84">
        <f>IF(RIGHT(S585)="C",(+H585-G585),0)</f>
        <v>0</v>
      </c>
      <c r="O585" s="84">
        <f>IF(RIGHT(S585)="D",(+H585-G585),0)</f>
        <v>0</v>
      </c>
      <c r="P585" s="38" t="s">
        <v>54</v>
      </c>
      <c r="Q585" s="38" t="s">
        <v>54</v>
      </c>
      <c r="R585" s="38" t="s">
        <v>54</v>
      </c>
      <c r="S585" s="428" t="s">
        <v>78</v>
      </c>
      <c r="T585" s="774" t="s">
        <v>975</v>
      </c>
      <c r="U585" s="201"/>
      <c r="V585" s="74"/>
      <c r="W585" s="75"/>
      <c r="X585" s="75"/>
      <c r="Y585" s="75"/>
      <c r="Z585" s="75"/>
      <c r="AA585" s="76"/>
    </row>
    <row r="586" spans="1:44" s="59" customFormat="1" ht="30" customHeight="1">
      <c r="A586" s="984"/>
      <c r="B586" s="982"/>
      <c r="C586" s="980"/>
      <c r="D586" s="969"/>
      <c r="E586" s="972"/>
      <c r="F586" s="77" t="s">
        <v>54</v>
      </c>
      <c r="G586" s="731">
        <v>42203.424305555556</v>
      </c>
      <c r="H586" s="731">
        <v>42204.04583333333</v>
      </c>
      <c r="I586" s="77" t="s">
        <v>54</v>
      </c>
      <c r="J586" s="77" t="s">
        <v>54</v>
      </c>
      <c r="K586" s="955"/>
      <c r="L586" s="78">
        <f>IF(RIGHT(S586)="T",(+H586-G586),0)</f>
        <v>0</v>
      </c>
      <c r="M586" s="78">
        <f>IF(RIGHT(S586)="U",(+H586-G586),0)</f>
        <v>0</v>
      </c>
      <c r="N586" s="78">
        <f>IF(RIGHT(S586)="C",(+H586-G586),0)</f>
        <v>0</v>
      </c>
      <c r="O586" s="78">
        <f>IF(RIGHT(S586)="D",(+H586-G586),0)</f>
        <v>0.62152777777373558</v>
      </c>
      <c r="P586" s="77" t="s">
        <v>54</v>
      </c>
      <c r="Q586" s="77" t="s">
        <v>54</v>
      </c>
      <c r="R586" s="77" t="s">
        <v>54</v>
      </c>
      <c r="S586" s="728" t="s">
        <v>73</v>
      </c>
      <c r="T586" s="788" t="s">
        <v>970</v>
      </c>
      <c r="U586" s="79"/>
      <c r="V586" s="735"/>
      <c r="W586" s="735"/>
      <c r="X586" s="735"/>
      <c r="Y586" s="735"/>
      <c r="Z586" s="735"/>
      <c r="AA586" s="735"/>
    </row>
    <row r="587" spans="1:44" s="69" customFormat="1" ht="30" customHeight="1" thickBot="1">
      <c r="A587" s="436"/>
      <c r="B587" s="60"/>
      <c r="C587" s="437" t="s">
        <v>58</v>
      </c>
      <c r="D587" s="60"/>
      <c r="E587" s="140"/>
      <c r="F587" s="62" t="s">
        <v>54</v>
      </c>
      <c r="G587" s="438"/>
      <c r="H587" s="438"/>
      <c r="I587" s="62" t="s">
        <v>54</v>
      </c>
      <c r="J587" s="62" t="s">
        <v>54</v>
      </c>
      <c r="K587" s="62" t="s">
        <v>54</v>
      </c>
      <c r="L587" s="63">
        <f>SUM(L585:L586)</f>
        <v>0</v>
      </c>
      <c r="M587" s="63">
        <f>SUM(M585:M586)</f>
        <v>3.888888889196096E-2</v>
      </c>
      <c r="N587" s="63">
        <f>SUM(N585:N586)</f>
        <v>0</v>
      </c>
      <c r="O587" s="63">
        <f>SUM(O585:O586)</f>
        <v>0.62152777777373558</v>
      </c>
      <c r="P587" s="62" t="s">
        <v>54</v>
      </c>
      <c r="Q587" s="62" t="s">
        <v>54</v>
      </c>
      <c r="R587" s="62" t="s">
        <v>54</v>
      </c>
      <c r="S587" s="478"/>
      <c r="T587" s="448"/>
      <c r="U587" s="60"/>
      <c r="V587" s="440">
        <f>$AB$15-((N587*24))</f>
        <v>744</v>
      </c>
      <c r="W587" s="441">
        <v>132</v>
      </c>
      <c r="X587" s="100">
        <v>42.5</v>
      </c>
      <c r="Y587" s="442">
        <f>W587*X587</f>
        <v>5610</v>
      </c>
      <c r="Z587" s="440">
        <f>(Y587*(V587-L587*24))/V587</f>
        <v>5610</v>
      </c>
      <c r="AA587" s="443">
        <f>(Z587/Y587)*100</f>
        <v>100</v>
      </c>
      <c r="AB587" s="59"/>
    </row>
    <row r="588" spans="1:44" s="51" customFormat="1" ht="30" customHeight="1">
      <c r="A588" s="289"/>
      <c r="B588" s="290"/>
      <c r="C588" s="291"/>
      <c r="D588" s="292"/>
      <c r="E588" s="589"/>
      <c r="F588" s="52" t="s">
        <v>54</v>
      </c>
      <c r="G588" s="292"/>
      <c r="H588" s="292"/>
      <c r="I588" s="291"/>
      <c r="J588" s="291"/>
      <c r="K588" s="291"/>
      <c r="L588" s="293"/>
      <c r="M588" s="293"/>
      <c r="N588" s="293"/>
      <c r="O588" s="293"/>
      <c r="P588" s="293"/>
      <c r="Q588" s="293"/>
      <c r="R588" s="293"/>
      <c r="S588" s="293"/>
      <c r="T588" s="415"/>
      <c r="U588" s="293"/>
      <c r="V588" s="231"/>
      <c r="W588" s="232"/>
      <c r="X588" s="233">
        <f>SUM(X428:X587)</f>
        <v>3441.8390000000004</v>
      </c>
      <c r="Y588" s="234"/>
      <c r="Z588" s="231"/>
      <c r="AA588" s="231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</row>
    <row r="589" spans="1:44" s="51" customFormat="1" ht="30" customHeight="1" thickBot="1">
      <c r="A589" s="235" t="s">
        <v>448</v>
      </c>
      <c r="B589" s="235"/>
      <c r="C589" s="294" t="s">
        <v>449</v>
      </c>
      <c r="D589" s="295"/>
      <c r="E589" s="140"/>
      <c r="F589" s="296" t="s">
        <v>54</v>
      </c>
      <c r="G589" s="295"/>
      <c r="H589" s="295"/>
      <c r="I589" s="297"/>
      <c r="J589" s="297"/>
      <c r="K589" s="297"/>
      <c r="L589" s="298"/>
      <c r="M589" s="299"/>
      <c r="N589" s="300"/>
      <c r="O589" s="300"/>
      <c r="P589" s="300"/>
      <c r="Q589" s="300"/>
      <c r="R589" s="300"/>
      <c r="S589" s="301"/>
      <c r="T589" s="237"/>
      <c r="U589" s="300"/>
      <c r="V589" s="218"/>
      <c r="W589" s="219"/>
      <c r="X589" s="302"/>
      <c r="Y589" s="221"/>
      <c r="Z589" s="218"/>
      <c r="AA589" s="218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</row>
    <row r="590" spans="1:44" s="51" customFormat="1" ht="30" customHeight="1" thickBot="1">
      <c r="A590" s="101">
        <v>1</v>
      </c>
      <c r="B590" s="102" t="s">
        <v>450</v>
      </c>
      <c r="C590" s="303" t="s">
        <v>451</v>
      </c>
      <c r="D590" s="304">
        <v>58</v>
      </c>
      <c r="E590" s="590" t="s">
        <v>53</v>
      </c>
      <c r="F590" s="105" t="s">
        <v>54</v>
      </c>
      <c r="G590" s="400"/>
      <c r="H590" s="400"/>
      <c r="I590" s="305"/>
      <c r="J590" s="305"/>
      <c r="K590" s="305"/>
      <c r="L590" s="306"/>
      <c r="M590" s="307"/>
      <c r="N590" s="308"/>
      <c r="O590" s="308"/>
      <c r="P590" s="308"/>
      <c r="Q590" s="308"/>
      <c r="R590" s="308"/>
      <c r="S590" s="309"/>
      <c r="T590" s="103"/>
      <c r="U590" s="308"/>
      <c r="V590" s="64">
        <f>$AB$15-((N590*24))</f>
        <v>744</v>
      </c>
      <c r="W590" s="65">
        <v>50</v>
      </c>
      <c r="X590" s="304">
        <v>58</v>
      </c>
      <c r="Y590" s="67">
        <f>W590*X590</f>
        <v>2900</v>
      </c>
      <c r="Z590" s="64">
        <f>(Y590*(V590-L590*24))/V590</f>
        <v>2900</v>
      </c>
      <c r="AA590" s="68">
        <f>(Z590/Y590)*100</f>
        <v>100</v>
      </c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</row>
    <row r="591" spans="1:44" s="51" customFormat="1" ht="30" customHeight="1">
      <c r="A591" s="227"/>
      <c r="B591" s="310"/>
      <c r="C591" s="291"/>
      <c r="D591" s="292"/>
      <c r="E591" s="70"/>
      <c r="F591" s="52"/>
      <c r="G591" s="292"/>
      <c r="H591" s="292"/>
      <c r="I591" s="291"/>
      <c r="J591" s="291"/>
      <c r="K591" s="291"/>
      <c r="L591" s="311"/>
      <c r="M591" s="311"/>
      <c r="N591" s="312"/>
      <c r="O591" s="312"/>
      <c r="P591" s="312"/>
      <c r="Q591" s="312"/>
      <c r="R591" s="312"/>
      <c r="S591" s="313"/>
      <c r="T591" s="577"/>
      <c r="U591" s="312"/>
      <c r="V591" s="231"/>
      <c r="W591" s="232"/>
      <c r="X591" s="233"/>
      <c r="Y591" s="234"/>
      <c r="Z591" s="231"/>
      <c r="AA591" s="231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  <c r="AQ591" s="50"/>
      <c r="AR591" s="50"/>
    </row>
    <row r="592" spans="1:44" s="51" customFormat="1" ht="30" customHeight="1">
      <c r="A592" s="314"/>
      <c r="B592" s="315" t="s">
        <v>452</v>
      </c>
      <c r="C592" s="316" t="s">
        <v>453</v>
      </c>
      <c r="D592" s="317"/>
      <c r="E592" s="588"/>
      <c r="F592" s="77"/>
      <c r="G592" s="317"/>
      <c r="H592" s="317"/>
      <c r="I592" s="316"/>
      <c r="J592" s="316"/>
      <c r="K592" s="316"/>
      <c r="L592" s="318">
        <f>SUM(L15:L591)</f>
        <v>13.17361111108039</v>
      </c>
      <c r="M592" s="318">
        <f>SUM(M15:M591)</f>
        <v>5.2777777777519077</v>
      </c>
      <c r="N592" s="318">
        <f>SUM(N15:N591)</f>
        <v>0.12361111112113576</v>
      </c>
      <c r="O592" s="318">
        <f>SUM(O15:O591)</f>
        <v>310.08888888890215</v>
      </c>
      <c r="P592" s="318"/>
      <c r="Q592" s="318"/>
      <c r="R592" s="318"/>
      <c r="S592" s="318"/>
      <c r="T592" s="416"/>
      <c r="U592" s="318"/>
      <c r="V592" s="148"/>
      <c r="W592" s="318"/>
      <c r="X592" s="319">
        <f>X590+X588+X425</f>
        <v>21694.832000000006</v>
      </c>
      <c r="Y592" s="320">
        <f>SUM(Y15:Y590)</f>
        <v>10512484.840999996</v>
      </c>
      <c r="Z592" s="320">
        <f>SUM(Z15:Z590)</f>
        <v>10484633.027628763</v>
      </c>
      <c r="AA592" s="251">
        <f>(Z592/Y592)*100</f>
        <v>99.735059657231488</v>
      </c>
      <c r="AB592" s="321" t="s">
        <v>454</v>
      </c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</row>
    <row r="593" spans="1:44" s="51" customFormat="1" ht="30" customHeight="1">
      <c r="A593" s="322"/>
      <c r="B593" s="323"/>
      <c r="C593" s="324" t="s">
        <v>455</v>
      </c>
      <c r="D593" s="325"/>
      <c r="E593" s="620"/>
      <c r="F593" s="77"/>
      <c r="G593" s="325"/>
      <c r="H593" s="325"/>
      <c r="I593" s="324"/>
      <c r="J593" s="324"/>
      <c r="K593" s="324"/>
      <c r="L593" s="325"/>
      <c r="M593" s="326">
        <f>(205*AA592+78*AA715+2*AA746+68*AA848)/(205+78+2+68)</f>
        <v>99.768627530612321</v>
      </c>
      <c r="N593" s="327" t="s">
        <v>456</v>
      </c>
      <c r="O593" s="326">
        <f>(4*AA734+2*AA740)/(4+2)</f>
        <v>99.56212626228141</v>
      </c>
      <c r="P593" s="326"/>
      <c r="Q593" s="326"/>
      <c r="R593" s="326"/>
      <c r="S593" s="150"/>
      <c r="T593" s="417"/>
      <c r="U593" s="326"/>
      <c r="V593" s="328" t="s">
        <v>457</v>
      </c>
      <c r="W593" s="150"/>
      <c r="X593" s="328"/>
      <c r="Y593" s="325"/>
      <c r="Z593" s="150"/>
      <c r="AA593" s="1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</row>
    <row r="594" spans="1:44" s="51" customFormat="1" ht="30" customHeight="1" thickBot="1">
      <c r="A594" s="235" t="s">
        <v>45</v>
      </c>
      <c r="B594" s="235"/>
      <c r="C594" s="294" t="s">
        <v>458</v>
      </c>
      <c r="D594" s="295"/>
      <c r="E594" s="61"/>
      <c r="F594" s="296" t="s">
        <v>54</v>
      </c>
      <c r="G594" s="366"/>
      <c r="H594" s="366"/>
      <c r="I594" s="297"/>
      <c r="J594" s="297"/>
      <c r="K594" s="297"/>
      <c r="L594" s="329"/>
      <c r="M594" s="329"/>
      <c r="N594" s="329"/>
      <c r="O594" s="329"/>
      <c r="P594" s="329"/>
      <c r="Q594" s="329"/>
      <c r="R594" s="329"/>
      <c r="S594" s="359"/>
      <c r="T594" s="424"/>
      <c r="U594" s="329"/>
      <c r="V594" s="218"/>
      <c r="W594" s="236" t="s">
        <v>459</v>
      </c>
      <c r="X594" s="236"/>
      <c r="Y594" s="330" t="s">
        <v>460</v>
      </c>
      <c r="Z594" s="330"/>
      <c r="AA594" s="243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</row>
    <row r="595" spans="1:44" s="51" customFormat="1" ht="30" customHeight="1">
      <c r="A595" s="580">
        <v>1</v>
      </c>
      <c r="B595" s="578" t="s">
        <v>461</v>
      </c>
      <c r="C595" s="594" t="s">
        <v>462</v>
      </c>
      <c r="D595" s="332">
        <v>1500</v>
      </c>
      <c r="E595" s="585" t="s">
        <v>53</v>
      </c>
      <c r="F595" s="38" t="s">
        <v>54</v>
      </c>
      <c r="G595" s="434"/>
      <c r="H595" s="434"/>
      <c r="I595" s="264"/>
      <c r="J595" s="264"/>
      <c r="K595" s="264"/>
      <c r="L595" s="622">
        <f>IF(RIGHT(S595)="T",(+H595-G595),0)</f>
        <v>0</v>
      </c>
      <c r="M595" s="622">
        <f>IF(RIGHT(S595)="U",(+H595-G595),0)</f>
        <v>0</v>
      </c>
      <c r="N595" s="622">
        <f>IF(RIGHT(S595)="C",(+H595-G595),0)</f>
        <v>0</v>
      </c>
      <c r="O595" s="622">
        <f>IF(RIGHT(S595)="D",(+H595-G595),0)</f>
        <v>0</v>
      </c>
      <c r="P595" s="44"/>
      <c r="Q595" s="44"/>
      <c r="R595" s="44"/>
      <c r="S595" s="428"/>
      <c r="T595" s="429"/>
      <c r="U595" s="44"/>
      <c r="V595" s="109"/>
      <c r="W595" s="332"/>
      <c r="X595" s="574"/>
      <c r="Y595" s="111"/>
      <c r="Z595" s="109"/>
      <c r="AA595" s="112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</row>
    <row r="596" spans="1:44" s="69" customFormat="1" ht="30" customHeight="1" thickBot="1">
      <c r="A596" s="458"/>
      <c r="B596" s="60"/>
      <c r="C596" s="459" t="s">
        <v>58</v>
      </c>
      <c r="D596" s="139"/>
      <c r="E596" s="61"/>
      <c r="F596" s="141" t="s">
        <v>54</v>
      </c>
      <c r="G596" s="460"/>
      <c r="H596" s="460"/>
      <c r="I596" s="141" t="s">
        <v>54</v>
      </c>
      <c r="J596" s="141" t="s">
        <v>54</v>
      </c>
      <c r="K596" s="141" t="s">
        <v>54</v>
      </c>
      <c r="L596" s="142">
        <f>SUM(L595:L595)</f>
        <v>0</v>
      </c>
      <c r="M596" s="142">
        <f>SUM(M595:M595)</f>
        <v>0</v>
      </c>
      <c r="N596" s="142">
        <f>SUM(N595:N595)</f>
        <v>0</v>
      </c>
      <c r="O596" s="142">
        <f>SUM(O595:O595)</f>
        <v>0</v>
      </c>
      <c r="P596" s="141" t="s">
        <v>54</v>
      </c>
      <c r="Q596" s="141" t="s">
        <v>54</v>
      </c>
      <c r="R596" s="141" t="s">
        <v>54</v>
      </c>
      <c r="S596" s="139"/>
      <c r="T596" s="461"/>
      <c r="U596" s="139"/>
      <c r="V596" s="440">
        <f t="shared" ref="V596" si="647">$AB$15-((N596*24))</f>
        <v>744</v>
      </c>
      <c r="W596" s="559">
        <v>1500</v>
      </c>
      <c r="X596" s="100"/>
      <c r="Y596" s="442">
        <f>W596</f>
        <v>1500</v>
      </c>
      <c r="Z596" s="440">
        <f t="shared" ref="Z596" si="648">(Y596*(V596-L596*24))/V596</f>
        <v>1500</v>
      </c>
      <c r="AA596" s="443">
        <f t="shared" ref="AA596" si="649">(Z596/Y596)*100</f>
        <v>100</v>
      </c>
    </row>
    <row r="597" spans="1:44" s="51" customFormat="1" ht="30" customHeight="1">
      <c r="A597" s="1003">
        <v>2</v>
      </c>
      <c r="B597" s="973" t="s">
        <v>463</v>
      </c>
      <c r="C597" s="1012" t="s">
        <v>464</v>
      </c>
      <c r="D597" s="1139">
        <v>1500</v>
      </c>
      <c r="E597" s="970" t="s">
        <v>53</v>
      </c>
      <c r="F597" s="38" t="s">
        <v>54</v>
      </c>
      <c r="G597" s="434"/>
      <c r="H597" s="434"/>
      <c r="I597" s="264"/>
      <c r="J597" s="264"/>
      <c r="K597" s="264"/>
      <c r="L597" s="622">
        <f>IF(RIGHT(S597)="T",(+H597-G597),0)</f>
        <v>0</v>
      </c>
      <c r="M597" s="622">
        <f>IF(RIGHT(S597)="U",(+H597-G597),0)</f>
        <v>0</v>
      </c>
      <c r="N597" s="622">
        <f>IF(RIGHT(S597)="C",(+H597-G597),0)</f>
        <v>0</v>
      </c>
      <c r="O597" s="622">
        <f>IF(RIGHT(S597)="D",(+H597-G597),0)</f>
        <v>0</v>
      </c>
      <c r="P597" s="44"/>
      <c r="Q597" s="44"/>
      <c r="R597" s="44"/>
      <c r="S597" s="428"/>
      <c r="T597" s="429"/>
      <c r="U597" s="44"/>
      <c r="V597" s="109"/>
      <c r="W597" s="332"/>
      <c r="X597" s="574"/>
      <c r="Y597" s="111"/>
      <c r="Z597" s="109"/>
      <c r="AA597" s="112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</row>
    <row r="598" spans="1:44" s="51" customFormat="1" ht="30" customHeight="1">
      <c r="A598" s="1004"/>
      <c r="B598" s="974"/>
      <c r="C598" s="992"/>
      <c r="D598" s="1140"/>
      <c r="E598" s="971"/>
      <c r="F598" s="88"/>
      <c r="G598" s="434"/>
      <c r="H598" s="434"/>
      <c r="I598" s="288"/>
      <c r="J598" s="288"/>
      <c r="K598" s="288"/>
      <c r="L598" s="624">
        <f t="shared" ref="L598:L599" si="650">IF(RIGHT(S598)="T",(+H598-G598),0)</f>
        <v>0</v>
      </c>
      <c r="M598" s="624">
        <f t="shared" ref="M598:M599" si="651">IF(RIGHT(S598)="U",(+H598-G598),0)</f>
        <v>0</v>
      </c>
      <c r="N598" s="624">
        <f t="shared" ref="N598:N599" si="652">IF(RIGHT(S598)="C",(+H598-G598),0)</f>
        <v>0</v>
      </c>
      <c r="O598" s="624">
        <f t="shared" ref="O598:O599" si="653">IF(RIGHT(S598)="D",(+H598-G598),0)</f>
        <v>0</v>
      </c>
      <c r="P598" s="42"/>
      <c r="Q598" s="42"/>
      <c r="R598" s="42"/>
      <c r="S598" s="428"/>
      <c r="T598" s="429"/>
      <c r="U598" s="42"/>
      <c r="V598" s="198"/>
      <c r="W598" s="341"/>
      <c r="X598" s="581"/>
      <c r="Y598" s="200"/>
      <c r="Z598" s="198"/>
      <c r="AA598" s="479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</row>
    <row r="599" spans="1:44" s="51" customFormat="1" ht="30" customHeight="1">
      <c r="A599" s="1005"/>
      <c r="B599" s="975"/>
      <c r="C599" s="1013"/>
      <c r="D599" s="1141"/>
      <c r="E599" s="972"/>
      <c r="F599" s="88"/>
      <c r="G599" s="434"/>
      <c r="H599" s="434"/>
      <c r="I599" s="288"/>
      <c r="J599" s="288"/>
      <c r="K599" s="288"/>
      <c r="L599" s="624">
        <f t="shared" si="650"/>
        <v>0</v>
      </c>
      <c r="M599" s="624">
        <f t="shared" si="651"/>
        <v>0</v>
      </c>
      <c r="N599" s="624">
        <f t="shared" si="652"/>
        <v>0</v>
      </c>
      <c r="O599" s="624">
        <f t="shared" si="653"/>
        <v>0</v>
      </c>
      <c r="P599" s="42"/>
      <c r="Q599" s="42"/>
      <c r="R599" s="42"/>
      <c r="S599" s="428"/>
      <c r="T599" s="429"/>
      <c r="U599" s="42"/>
      <c r="V599" s="198"/>
      <c r="W599" s="341"/>
      <c r="X599" s="581"/>
      <c r="Y599" s="200"/>
      <c r="Z599" s="198"/>
      <c r="AA599" s="479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</row>
    <row r="600" spans="1:44" s="69" customFormat="1" ht="30" customHeight="1" thickBot="1">
      <c r="A600" s="458"/>
      <c r="B600" s="60"/>
      <c r="C600" s="459" t="s">
        <v>58</v>
      </c>
      <c r="D600" s="139"/>
      <c r="E600" s="61"/>
      <c r="F600" s="141" t="s">
        <v>54</v>
      </c>
      <c r="G600" s="460"/>
      <c r="H600" s="460"/>
      <c r="I600" s="141" t="s">
        <v>54</v>
      </c>
      <c r="J600" s="141" t="s">
        <v>54</v>
      </c>
      <c r="K600" s="141" t="s">
        <v>54</v>
      </c>
      <c r="L600" s="142">
        <f>SUM(L597:L599)</f>
        <v>0</v>
      </c>
      <c r="M600" s="142">
        <f t="shared" ref="M600:O600" si="654">SUM(M597:M599)</f>
        <v>0</v>
      </c>
      <c r="N600" s="142">
        <f t="shared" si="654"/>
        <v>0</v>
      </c>
      <c r="O600" s="142">
        <f t="shared" si="654"/>
        <v>0</v>
      </c>
      <c r="P600" s="141" t="s">
        <v>54</v>
      </c>
      <c r="Q600" s="141" t="s">
        <v>54</v>
      </c>
      <c r="R600" s="141" t="s">
        <v>54</v>
      </c>
      <c r="S600" s="139"/>
      <c r="T600" s="461"/>
      <c r="U600" s="139"/>
      <c r="V600" s="440">
        <f t="shared" ref="V600" si="655">$AB$15-((N600*24))</f>
        <v>744</v>
      </c>
      <c r="W600" s="559">
        <v>1500</v>
      </c>
      <c r="X600" s="100"/>
      <c r="Y600" s="442">
        <f t="shared" ref="Y600" si="656">W600</f>
        <v>1500</v>
      </c>
      <c r="Z600" s="440">
        <f t="shared" ref="Z600" si="657">(Y600*(V600-L600*24))/V600</f>
        <v>1500</v>
      </c>
      <c r="AA600" s="443">
        <f t="shared" ref="AA600" si="658">(Z600/Y600)*100</f>
        <v>100</v>
      </c>
    </row>
    <row r="601" spans="1:44" s="51" customFormat="1" ht="30" customHeight="1" thickBot="1">
      <c r="A601" s="101">
        <v>3</v>
      </c>
      <c r="B601" s="102" t="s">
        <v>465</v>
      </c>
      <c r="C601" s="262" t="s">
        <v>466</v>
      </c>
      <c r="D601" s="331">
        <v>1500</v>
      </c>
      <c r="E601" s="104" t="s">
        <v>53</v>
      </c>
      <c r="F601" s="105" t="s">
        <v>54</v>
      </c>
      <c r="G601" s="399"/>
      <c r="H601" s="399"/>
      <c r="I601" s="263"/>
      <c r="J601" s="263"/>
      <c r="K601" s="263"/>
      <c r="L601" s="107"/>
      <c r="M601" s="107"/>
      <c r="N601" s="277"/>
      <c r="O601" s="277"/>
      <c r="P601" s="277"/>
      <c r="Q601" s="277"/>
      <c r="R601" s="277"/>
      <c r="S601" s="277"/>
      <c r="T601" s="419"/>
      <c r="U601" s="277"/>
      <c r="V601" s="64">
        <f t="shared" ref="V601:V613" si="659">$AB$15-((N601*24))</f>
        <v>744</v>
      </c>
      <c r="W601" s="331">
        <v>1500</v>
      </c>
      <c r="X601" s="66"/>
      <c r="Y601" s="67">
        <f t="shared" ref="Y601:Y694" si="660">W601</f>
        <v>1500</v>
      </c>
      <c r="Z601" s="64">
        <f t="shared" ref="Z601:Z613" si="661">(Y601*(V601-L601*24))/V601</f>
        <v>1500</v>
      </c>
      <c r="AA601" s="68">
        <f t="shared" ref="AA601:AA613" si="662">(Z601/Y601)*100</f>
        <v>100</v>
      </c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</row>
    <row r="602" spans="1:44" s="51" customFormat="1" ht="30" customHeight="1" thickBot="1">
      <c r="A602" s="101">
        <v>4</v>
      </c>
      <c r="B602" s="102" t="s">
        <v>467</v>
      </c>
      <c r="C602" s="262" t="s">
        <v>468</v>
      </c>
      <c r="D602" s="331">
        <v>1500</v>
      </c>
      <c r="E602" s="590" t="s">
        <v>53</v>
      </c>
      <c r="F602" s="105" t="s">
        <v>54</v>
      </c>
      <c r="G602" s="399"/>
      <c r="H602" s="399"/>
      <c r="I602" s="263"/>
      <c r="J602" s="263"/>
      <c r="K602" s="263"/>
      <c r="L602" s="107"/>
      <c r="M602" s="107"/>
      <c r="N602" s="277"/>
      <c r="O602" s="277"/>
      <c r="P602" s="277"/>
      <c r="Q602" s="277"/>
      <c r="R602" s="277"/>
      <c r="S602" s="277"/>
      <c r="T602" s="419"/>
      <c r="U602" s="277"/>
      <c r="V602" s="64">
        <f t="shared" si="659"/>
        <v>744</v>
      </c>
      <c r="W602" s="331">
        <v>1500</v>
      </c>
      <c r="X602" s="66"/>
      <c r="Y602" s="67">
        <f t="shared" si="660"/>
        <v>1500</v>
      </c>
      <c r="Z602" s="64">
        <f t="shared" si="661"/>
        <v>1500</v>
      </c>
      <c r="AA602" s="68">
        <f t="shared" si="662"/>
        <v>100</v>
      </c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</row>
    <row r="603" spans="1:44" s="51" customFormat="1" ht="30" customHeight="1" thickBot="1">
      <c r="A603" s="101">
        <v>5</v>
      </c>
      <c r="B603" s="102" t="s">
        <v>469</v>
      </c>
      <c r="C603" s="262" t="s">
        <v>470</v>
      </c>
      <c r="D603" s="331">
        <v>1500</v>
      </c>
      <c r="E603" s="104" t="s">
        <v>53</v>
      </c>
      <c r="F603" s="105" t="s">
        <v>54</v>
      </c>
      <c r="G603" s="399"/>
      <c r="H603" s="399"/>
      <c r="I603" s="263"/>
      <c r="J603" s="263"/>
      <c r="K603" s="263"/>
      <c r="L603" s="107"/>
      <c r="M603" s="107"/>
      <c r="N603" s="277"/>
      <c r="O603" s="277"/>
      <c r="P603" s="277"/>
      <c r="Q603" s="277"/>
      <c r="R603" s="277"/>
      <c r="S603" s="277"/>
      <c r="T603" s="419"/>
      <c r="U603" s="277"/>
      <c r="V603" s="64">
        <f t="shared" si="659"/>
        <v>744</v>
      </c>
      <c r="W603" s="331">
        <v>1500</v>
      </c>
      <c r="X603" s="66"/>
      <c r="Y603" s="67">
        <f t="shared" si="660"/>
        <v>1500</v>
      </c>
      <c r="Z603" s="64">
        <f t="shared" si="661"/>
        <v>1500</v>
      </c>
      <c r="AA603" s="68">
        <f t="shared" si="662"/>
        <v>100</v>
      </c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</row>
    <row r="604" spans="1:44" s="51" customFormat="1" ht="30" customHeight="1">
      <c r="A604" s="580">
        <v>6</v>
      </c>
      <c r="B604" s="578" t="s">
        <v>471</v>
      </c>
      <c r="C604" s="594" t="s">
        <v>472</v>
      </c>
      <c r="D604" s="332">
        <v>1500</v>
      </c>
      <c r="E604" s="589" t="s">
        <v>53</v>
      </c>
      <c r="F604" s="38" t="s">
        <v>54</v>
      </c>
      <c r="G604" s="53"/>
      <c r="H604" s="53"/>
      <c r="I604" s="264"/>
      <c r="J604" s="264"/>
      <c r="K604" s="264"/>
      <c r="L604" s="155">
        <f>IF(RIGHT(S604)="T",(+H604-G604),0)</f>
        <v>0</v>
      </c>
      <c r="M604" s="155">
        <f>IF(RIGHT(S604)="U",(+H604-G604),0)</f>
        <v>0</v>
      </c>
      <c r="N604" s="155">
        <f>IF(RIGHT(S604)="C",(+H604-G604),0)</f>
        <v>0</v>
      </c>
      <c r="O604" s="155">
        <f>IF(RIGHT(S604)="D",(+H604-G604),0)</f>
        <v>0</v>
      </c>
      <c r="P604" s="333"/>
      <c r="Q604" s="333"/>
      <c r="R604" s="333"/>
      <c r="S604" s="54"/>
      <c r="T604" s="405"/>
      <c r="U604" s="333"/>
      <c r="V604" s="109"/>
      <c r="W604" s="332"/>
      <c r="X604" s="574"/>
      <c r="Y604" s="111"/>
      <c r="Z604" s="109"/>
      <c r="AA604" s="112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</row>
    <row r="605" spans="1:44" s="69" customFormat="1" ht="30" customHeight="1" thickBot="1">
      <c r="A605" s="467"/>
      <c r="B605" s="175"/>
      <c r="C605" s="468" t="s">
        <v>58</v>
      </c>
      <c r="D605" s="151"/>
      <c r="E605" s="61"/>
      <c r="F605" s="152" t="s">
        <v>54</v>
      </c>
      <c r="G605" s="469"/>
      <c r="H605" s="469"/>
      <c r="I605" s="152" t="s">
        <v>54</v>
      </c>
      <c r="J605" s="152" t="s">
        <v>54</v>
      </c>
      <c r="K605" s="152" t="s">
        <v>54</v>
      </c>
      <c r="L605" s="153">
        <f>SUM(L604:L604)</f>
        <v>0</v>
      </c>
      <c r="M605" s="153">
        <f>SUM(M604:M604)</f>
        <v>0</v>
      </c>
      <c r="N605" s="153">
        <f>SUM(N604:N604)</f>
        <v>0</v>
      </c>
      <c r="O605" s="153">
        <f>SUM(O604:O604)</f>
        <v>0</v>
      </c>
      <c r="P605" s="152" t="s">
        <v>54</v>
      </c>
      <c r="Q605" s="152" t="s">
        <v>54</v>
      </c>
      <c r="R605" s="152" t="s">
        <v>54</v>
      </c>
      <c r="S605" s="151"/>
      <c r="T605" s="470"/>
      <c r="U605" s="151"/>
      <c r="V605" s="431">
        <f t="shared" ref="V605" si="663">$AB$15-((N605*24))</f>
        <v>744</v>
      </c>
      <c r="W605" s="430">
        <v>1500</v>
      </c>
      <c r="X605" s="154"/>
      <c r="Y605" s="432">
        <f t="shared" ref="Y605" si="664">W605</f>
        <v>1500</v>
      </c>
      <c r="Z605" s="431">
        <f t="shared" ref="Z605" si="665">(Y605*(V605-L605*24))/V605</f>
        <v>1500</v>
      </c>
      <c r="AA605" s="433">
        <f t="shared" ref="AA605" si="666">(Z605/Y605)*100</f>
        <v>100</v>
      </c>
    </row>
    <row r="606" spans="1:44" s="51" customFormat="1" ht="30" customHeight="1" thickBot="1">
      <c r="A606" s="101">
        <v>7</v>
      </c>
      <c r="B606" s="102" t="s">
        <v>473</v>
      </c>
      <c r="C606" s="262" t="s">
        <v>474</v>
      </c>
      <c r="D606" s="331">
        <v>1500</v>
      </c>
      <c r="E606" s="104" t="s">
        <v>53</v>
      </c>
      <c r="F606" s="105" t="s">
        <v>54</v>
      </c>
      <c r="G606" s="399"/>
      <c r="H606" s="399"/>
      <c r="I606" s="263"/>
      <c r="J606" s="263"/>
      <c r="K606" s="263"/>
      <c r="L606" s="107"/>
      <c r="M606" s="107"/>
      <c r="N606" s="277"/>
      <c r="O606" s="277"/>
      <c r="P606" s="277"/>
      <c r="Q606" s="277"/>
      <c r="R606" s="277"/>
      <c r="S606" s="277"/>
      <c r="T606" s="419"/>
      <c r="U606" s="277"/>
      <c r="V606" s="64">
        <f t="shared" si="659"/>
        <v>744</v>
      </c>
      <c r="W606" s="331">
        <v>1500</v>
      </c>
      <c r="X606" s="66"/>
      <c r="Y606" s="67">
        <f t="shared" si="660"/>
        <v>1500</v>
      </c>
      <c r="Z606" s="64">
        <f t="shared" si="661"/>
        <v>1500</v>
      </c>
      <c r="AA606" s="68">
        <f t="shared" si="662"/>
        <v>100</v>
      </c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</row>
    <row r="607" spans="1:44" s="51" customFormat="1" ht="30" customHeight="1" thickBot="1">
      <c r="A607" s="101">
        <v>8</v>
      </c>
      <c r="B607" s="102" t="s">
        <v>475</v>
      </c>
      <c r="C607" s="262" t="s">
        <v>476</v>
      </c>
      <c r="D607" s="331">
        <v>1500</v>
      </c>
      <c r="E607" s="590" t="s">
        <v>53</v>
      </c>
      <c r="F607" s="105" t="s">
        <v>54</v>
      </c>
      <c r="G607" s="399"/>
      <c r="H607" s="399"/>
      <c r="I607" s="263"/>
      <c r="J607" s="263"/>
      <c r="K607" s="263"/>
      <c r="L607" s="107"/>
      <c r="M607" s="107"/>
      <c r="N607" s="277"/>
      <c r="O607" s="277"/>
      <c r="P607" s="277"/>
      <c r="Q607" s="277"/>
      <c r="R607" s="277"/>
      <c r="S607" s="277"/>
      <c r="T607" s="419"/>
      <c r="U607" s="277"/>
      <c r="V607" s="64">
        <f t="shared" si="659"/>
        <v>744</v>
      </c>
      <c r="W607" s="331">
        <v>1500</v>
      </c>
      <c r="X607" s="66"/>
      <c r="Y607" s="67">
        <f t="shared" si="660"/>
        <v>1500</v>
      </c>
      <c r="Z607" s="64">
        <f t="shared" si="661"/>
        <v>1500</v>
      </c>
      <c r="AA607" s="68">
        <f t="shared" si="662"/>
        <v>100</v>
      </c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</row>
    <row r="608" spans="1:44" s="51" customFormat="1" ht="30" customHeight="1" thickBot="1">
      <c r="A608" s="101">
        <v>9</v>
      </c>
      <c r="B608" s="102" t="s">
        <v>477</v>
      </c>
      <c r="C608" s="262" t="s">
        <v>478</v>
      </c>
      <c r="D608" s="331">
        <v>1500</v>
      </c>
      <c r="E608" s="70" t="s">
        <v>53</v>
      </c>
      <c r="F608" s="105" t="s">
        <v>54</v>
      </c>
      <c r="G608" s="399"/>
      <c r="H608" s="399"/>
      <c r="I608" s="263"/>
      <c r="J608" s="263"/>
      <c r="K608" s="263"/>
      <c r="L608" s="107"/>
      <c r="M608" s="107"/>
      <c r="N608" s="277"/>
      <c r="O608" s="277"/>
      <c r="P608" s="277"/>
      <c r="Q608" s="277"/>
      <c r="R608" s="277"/>
      <c r="S608" s="277"/>
      <c r="T608" s="419"/>
      <c r="U608" s="277"/>
      <c r="V608" s="64">
        <f t="shared" si="659"/>
        <v>744</v>
      </c>
      <c r="W608" s="331">
        <v>1500</v>
      </c>
      <c r="X608" s="66"/>
      <c r="Y608" s="67">
        <f t="shared" si="660"/>
        <v>1500</v>
      </c>
      <c r="Z608" s="64">
        <f t="shared" si="661"/>
        <v>1500</v>
      </c>
      <c r="AA608" s="68">
        <f t="shared" si="662"/>
        <v>100</v>
      </c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</row>
    <row r="609" spans="1:44" s="51" customFormat="1" ht="30" customHeight="1" thickBot="1">
      <c r="A609" s="101">
        <v>10</v>
      </c>
      <c r="B609" s="102" t="s">
        <v>479</v>
      </c>
      <c r="C609" s="262" t="s">
        <v>480</v>
      </c>
      <c r="D609" s="331">
        <v>1500</v>
      </c>
      <c r="E609" s="61" t="s">
        <v>53</v>
      </c>
      <c r="F609" s="105" t="s">
        <v>54</v>
      </c>
      <c r="G609" s="399"/>
      <c r="H609" s="399"/>
      <c r="I609" s="263"/>
      <c r="J609" s="263"/>
      <c r="K609" s="263"/>
      <c r="L609" s="107"/>
      <c r="M609" s="107"/>
      <c r="N609" s="277"/>
      <c r="O609" s="277"/>
      <c r="P609" s="277"/>
      <c r="Q609" s="277"/>
      <c r="R609" s="277"/>
      <c r="S609" s="277"/>
      <c r="T609" s="419"/>
      <c r="U609" s="277"/>
      <c r="V609" s="64">
        <f t="shared" si="659"/>
        <v>744</v>
      </c>
      <c r="W609" s="331">
        <v>1500</v>
      </c>
      <c r="X609" s="66"/>
      <c r="Y609" s="67">
        <f t="shared" si="660"/>
        <v>1500</v>
      </c>
      <c r="Z609" s="64">
        <f t="shared" si="661"/>
        <v>1500</v>
      </c>
      <c r="AA609" s="68">
        <f t="shared" si="662"/>
        <v>100</v>
      </c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</row>
    <row r="610" spans="1:44" s="51" customFormat="1" ht="30" customHeight="1" thickBot="1">
      <c r="A610" s="101">
        <v>11</v>
      </c>
      <c r="B610" s="102" t="s">
        <v>481</v>
      </c>
      <c r="C610" s="262" t="s">
        <v>482</v>
      </c>
      <c r="D610" s="331">
        <v>1500</v>
      </c>
      <c r="E610" s="70" t="s">
        <v>53</v>
      </c>
      <c r="F610" s="105" t="s">
        <v>54</v>
      </c>
      <c r="G610" s="399"/>
      <c r="H610" s="399"/>
      <c r="I610" s="263"/>
      <c r="J610" s="263"/>
      <c r="K610" s="263"/>
      <c r="L610" s="107"/>
      <c r="M610" s="107"/>
      <c r="N610" s="277"/>
      <c r="O610" s="277"/>
      <c r="P610" s="277"/>
      <c r="Q610" s="277"/>
      <c r="R610" s="277"/>
      <c r="S610" s="277"/>
      <c r="T610" s="419"/>
      <c r="U610" s="277"/>
      <c r="V610" s="64">
        <f t="shared" si="659"/>
        <v>744</v>
      </c>
      <c r="W610" s="331">
        <v>1500</v>
      </c>
      <c r="X610" s="66"/>
      <c r="Y610" s="67">
        <f t="shared" si="660"/>
        <v>1500</v>
      </c>
      <c r="Z610" s="64">
        <f t="shared" si="661"/>
        <v>1500</v>
      </c>
      <c r="AA610" s="68">
        <f t="shared" si="662"/>
        <v>100</v>
      </c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</row>
    <row r="611" spans="1:44" s="51" customFormat="1" ht="30" customHeight="1" thickBot="1">
      <c r="A611" s="101">
        <v>12</v>
      </c>
      <c r="B611" s="102" t="s">
        <v>483</v>
      </c>
      <c r="C611" s="262" t="s">
        <v>484</v>
      </c>
      <c r="D611" s="331">
        <v>1500</v>
      </c>
      <c r="E611" s="61" t="s">
        <v>53</v>
      </c>
      <c r="F611" s="105" t="s">
        <v>54</v>
      </c>
      <c r="G611" s="399"/>
      <c r="H611" s="399"/>
      <c r="I611" s="263"/>
      <c r="J611" s="263"/>
      <c r="K611" s="263"/>
      <c r="L611" s="107"/>
      <c r="M611" s="107"/>
      <c r="N611" s="277"/>
      <c r="O611" s="277"/>
      <c r="P611" s="277"/>
      <c r="Q611" s="277"/>
      <c r="R611" s="277"/>
      <c r="S611" s="277"/>
      <c r="T611" s="419"/>
      <c r="U611" s="277"/>
      <c r="V611" s="64">
        <f t="shared" si="659"/>
        <v>744</v>
      </c>
      <c r="W611" s="331">
        <v>1500</v>
      </c>
      <c r="X611" s="66"/>
      <c r="Y611" s="67">
        <f t="shared" si="660"/>
        <v>1500</v>
      </c>
      <c r="Z611" s="64">
        <f t="shared" si="661"/>
        <v>1500</v>
      </c>
      <c r="AA611" s="68">
        <f t="shared" si="662"/>
        <v>100</v>
      </c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</row>
    <row r="612" spans="1:44" s="51" customFormat="1" ht="30" customHeight="1" thickBot="1">
      <c r="A612" s="101">
        <v>13</v>
      </c>
      <c r="B612" s="102" t="s">
        <v>485</v>
      </c>
      <c r="C612" s="262" t="s">
        <v>486</v>
      </c>
      <c r="D612" s="331">
        <v>1500</v>
      </c>
      <c r="E612" s="70" t="s">
        <v>53</v>
      </c>
      <c r="F612" s="105" t="s">
        <v>54</v>
      </c>
      <c r="G612" s="399"/>
      <c r="H612" s="399"/>
      <c r="I612" s="263"/>
      <c r="J612" s="263"/>
      <c r="K612" s="263"/>
      <c r="L612" s="107"/>
      <c r="M612" s="107"/>
      <c r="N612" s="277"/>
      <c r="O612" s="277"/>
      <c r="P612" s="277"/>
      <c r="Q612" s="277"/>
      <c r="R612" s="277"/>
      <c r="S612" s="277"/>
      <c r="T612" s="419"/>
      <c r="U612" s="277"/>
      <c r="V612" s="64">
        <f t="shared" si="659"/>
        <v>744</v>
      </c>
      <c r="W612" s="331">
        <v>1500</v>
      </c>
      <c r="X612" s="66"/>
      <c r="Y612" s="67">
        <f t="shared" si="660"/>
        <v>1500</v>
      </c>
      <c r="Z612" s="64">
        <f t="shared" si="661"/>
        <v>1500</v>
      </c>
      <c r="AA612" s="68">
        <f t="shared" si="662"/>
        <v>100</v>
      </c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</row>
    <row r="613" spans="1:44" s="51" customFormat="1" ht="30" customHeight="1" thickBot="1">
      <c r="A613" s="101">
        <v>14</v>
      </c>
      <c r="B613" s="102" t="s">
        <v>487</v>
      </c>
      <c r="C613" s="262" t="s">
        <v>488</v>
      </c>
      <c r="D613" s="331">
        <v>1500</v>
      </c>
      <c r="E613" s="61" t="s">
        <v>53</v>
      </c>
      <c r="F613" s="105" t="s">
        <v>54</v>
      </c>
      <c r="G613" s="399"/>
      <c r="H613" s="399"/>
      <c r="I613" s="263"/>
      <c r="J613" s="263"/>
      <c r="K613" s="263"/>
      <c r="L613" s="107"/>
      <c r="M613" s="107"/>
      <c r="N613" s="277"/>
      <c r="O613" s="277"/>
      <c r="P613" s="277"/>
      <c r="Q613" s="277"/>
      <c r="R613" s="277"/>
      <c r="S613" s="277"/>
      <c r="T613" s="419"/>
      <c r="U613" s="277"/>
      <c r="V613" s="64">
        <f t="shared" si="659"/>
        <v>744</v>
      </c>
      <c r="W613" s="331">
        <v>1500</v>
      </c>
      <c r="X613" s="66"/>
      <c r="Y613" s="67">
        <f t="shared" si="660"/>
        <v>1500</v>
      </c>
      <c r="Z613" s="64">
        <f t="shared" si="661"/>
        <v>1500</v>
      </c>
      <c r="AA613" s="68">
        <f t="shared" si="662"/>
        <v>100</v>
      </c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</row>
    <row r="614" spans="1:44" s="51" customFormat="1" ht="35.25" customHeight="1" thickBot="1">
      <c r="A614" s="101">
        <v>15</v>
      </c>
      <c r="B614" s="102" t="s">
        <v>803</v>
      </c>
      <c r="C614" s="262" t="s">
        <v>804</v>
      </c>
      <c r="D614" s="331">
        <v>1500</v>
      </c>
      <c r="E614" s="61" t="s">
        <v>53</v>
      </c>
      <c r="F614" s="38" t="s">
        <v>54</v>
      </c>
      <c r="G614" s="434">
        <v>42209.874305555553</v>
      </c>
      <c r="H614" s="434">
        <v>42213.000694444447</v>
      </c>
      <c r="I614" s="38" t="s">
        <v>54</v>
      </c>
      <c r="J614" s="38" t="s">
        <v>54</v>
      </c>
      <c r="K614" s="954"/>
      <c r="L614" s="84">
        <f>IF(RIGHT(S614)="T",(+H614-G614),0)</f>
        <v>3.1263888888934162</v>
      </c>
      <c r="M614" s="84">
        <f>IF(RIGHT(S614)="U",(+H614-G614),0)</f>
        <v>0</v>
      </c>
      <c r="N614" s="84">
        <f>IF(RIGHT(S614)="C",(+H614-G614),0)</f>
        <v>0</v>
      </c>
      <c r="O614" s="84">
        <f>IF(RIGHT(S614)="D",(+H614-G614),0)</f>
        <v>0</v>
      </c>
      <c r="P614" s="38" t="s">
        <v>54</v>
      </c>
      <c r="Q614" s="38" t="s">
        <v>54</v>
      </c>
      <c r="R614" s="38" t="s">
        <v>54</v>
      </c>
      <c r="S614" s="428" t="s">
        <v>976</v>
      </c>
      <c r="T614" s="774" t="s">
        <v>977</v>
      </c>
      <c r="U614" s="201"/>
      <c r="V614" s="74"/>
      <c r="W614" s="75"/>
      <c r="X614" s="75"/>
      <c r="Y614" s="75"/>
      <c r="Z614" s="75"/>
      <c r="AA614" s="76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</row>
    <row r="615" spans="1:44" s="51" customFormat="1" ht="30" customHeight="1" thickBot="1">
      <c r="A615" s="956"/>
      <c r="B615" s="102"/>
      <c r="C615" s="957" t="s">
        <v>58</v>
      </c>
      <c r="D615" s="958"/>
      <c r="E615" s="140"/>
      <c r="F615" s="62" t="s">
        <v>54</v>
      </c>
      <c r="G615" s="438"/>
      <c r="H615" s="438"/>
      <c r="I615" s="62" t="s">
        <v>54</v>
      </c>
      <c r="J615" s="62" t="s">
        <v>54</v>
      </c>
      <c r="K615" s="170"/>
      <c r="L615" s="63">
        <f>SUM(L614:L614)</f>
        <v>3.1263888888934162</v>
      </c>
      <c r="M615" s="63">
        <f>SUM(M614:M614)</f>
        <v>0</v>
      </c>
      <c r="N615" s="63">
        <f>SUM(N614:N614)</f>
        <v>0</v>
      </c>
      <c r="O615" s="63">
        <f>SUM(O614:O614)</f>
        <v>0</v>
      </c>
      <c r="P615" s="62" t="s">
        <v>54</v>
      </c>
      <c r="Q615" s="62" t="s">
        <v>54</v>
      </c>
      <c r="R615" s="62" t="s">
        <v>54</v>
      </c>
      <c r="S615" s="478"/>
      <c r="T615" s="448"/>
      <c r="U615" s="60"/>
      <c r="V615" s="64">
        <f t="shared" ref="V615" si="667">$AB$15-((N615*24))</f>
        <v>744</v>
      </c>
      <c r="W615" s="331">
        <v>1500</v>
      </c>
      <c r="X615" s="66"/>
      <c r="Y615" s="67">
        <f>W615</f>
        <v>1500</v>
      </c>
      <c r="Z615" s="64">
        <f>(Y615*(V615-L615*24))/V615</f>
        <v>1348.7231182793507</v>
      </c>
      <c r="AA615" s="68">
        <f>(Z615/Y615)*100</f>
        <v>89.914874551956714</v>
      </c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</row>
    <row r="616" spans="1:44" s="51" customFormat="1" ht="30" customHeight="1" thickBot="1">
      <c r="A616" s="334" t="s">
        <v>46</v>
      </c>
      <c r="B616" s="334"/>
      <c r="C616" s="335" t="s">
        <v>489</v>
      </c>
      <c r="D616" s="336"/>
      <c r="E616" s="587" t="s">
        <v>53</v>
      </c>
      <c r="F616" s="88" t="s">
        <v>54</v>
      </c>
      <c r="G616" s="118"/>
      <c r="H616" s="118"/>
      <c r="I616" s="337"/>
      <c r="J616" s="337"/>
      <c r="K616" s="337"/>
      <c r="L616" s="338"/>
      <c r="M616" s="338"/>
      <c r="N616" s="338"/>
      <c r="O616" s="338"/>
      <c r="P616" s="338"/>
      <c r="Q616" s="338"/>
      <c r="R616" s="338"/>
      <c r="S616" s="339"/>
      <c r="T616" s="420"/>
      <c r="U616" s="338"/>
      <c r="V616" s="198"/>
      <c r="W616" s="336"/>
      <c r="X616" s="593"/>
      <c r="Y616" s="200"/>
      <c r="Z616" s="340"/>
      <c r="AA616" s="339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</row>
    <row r="617" spans="1:44" s="51" customFormat="1" ht="30" customHeight="1" thickBot="1">
      <c r="A617" s="101">
        <v>1</v>
      </c>
      <c r="B617" s="102" t="s">
        <v>490</v>
      </c>
      <c r="C617" s="262" t="s">
        <v>491</v>
      </c>
      <c r="D617" s="331">
        <v>315</v>
      </c>
      <c r="E617" s="61" t="s">
        <v>53</v>
      </c>
      <c r="F617" s="105" t="s">
        <v>54</v>
      </c>
      <c r="G617" s="399"/>
      <c r="H617" s="399"/>
      <c r="I617" s="263"/>
      <c r="J617" s="263"/>
      <c r="K617" s="263"/>
      <c r="L617" s="107"/>
      <c r="M617" s="107"/>
      <c r="N617" s="277"/>
      <c r="O617" s="277"/>
      <c r="P617" s="277"/>
      <c r="Q617" s="277"/>
      <c r="R617" s="277"/>
      <c r="S617" s="277"/>
      <c r="T617" s="419"/>
      <c r="U617" s="277"/>
      <c r="V617" s="64">
        <f t="shared" ref="V617:V636" si="668">$AB$15-((N617*24))</f>
        <v>744</v>
      </c>
      <c r="W617" s="331">
        <v>315</v>
      </c>
      <c r="X617" s="66"/>
      <c r="Y617" s="67">
        <f t="shared" si="660"/>
        <v>315</v>
      </c>
      <c r="Z617" s="64">
        <f t="shared" ref="Z617:Z636" si="669">(Y617*(V617-L617*24))/V617</f>
        <v>315</v>
      </c>
      <c r="AA617" s="68">
        <f t="shared" ref="AA617:AA704" si="670">(Z617/Y617)*100</f>
        <v>100</v>
      </c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</row>
    <row r="618" spans="1:44" s="51" customFormat="1" ht="30" customHeight="1" thickBot="1">
      <c r="A618" s="101">
        <v>2</v>
      </c>
      <c r="B618" s="102" t="s">
        <v>492</v>
      </c>
      <c r="C618" s="262" t="s">
        <v>493</v>
      </c>
      <c r="D618" s="331">
        <v>315</v>
      </c>
      <c r="E618" s="70" t="s">
        <v>53</v>
      </c>
      <c r="F618" s="105" t="s">
        <v>54</v>
      </c>
      <c r="G618" s="399"/>
      <c r="H618" s="399"/>
      <c r="I618" s="263"/>
      <c r="J618" s="263"/>
      <c r="K618" s="263"/>
      <c r="L618" s="107"/>
      <c r="M618" s="107"/>
      <c r="N618" s="277"/>
      <c r="O618" s="277"/>
      <c r="P618" s="277"/>
      <c r="Q618" s="277"/>
      <c r="R618" s="277"/>
      <c r="S618" s="277"/>
      <c r="T618" s="419"/>
      <c r="U618" s="277"/>
      <c r="V618" s="64">
        <f t="shared" si="668"/>
        <v>744</v>
      </c>
      <c r="W618" s="331">
        <v>315</v>
      </c>
      <c r="X618" s="66"/>
      <c r="Y618" s="67">
        <f t="shared" si="660"/>
        <v>315</v>
      </c>
      <c r="Z618" s="64">
        <f t="shared" si="669"/>
        <v>315</v>
      </c>
      <c r="AA618" s="68">
        <f t="shared" si="670"/>
        <v>100</v>
      </c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</row>
    <row r="619" spans="1:44" s="51" customFormat="1" ht="30" customHeight="1" thickBot="1">
      <c r="A619" s="580">
        <v>3</v>
      </c>
      <c r="B619" s="102" t="s">
        <v>811</v>
      </c>
      <c r="C619" s="262" t="s">
        <v>812</v>
      </c>
      <c r="D619" s="331">
        <v>315</v>
      </c>
      <c r="E619" s="70" t="s">
        <v>53</v>
      </c>
      <c r="F619" s="38"/>
      <c r="G619" s="171"/>
      <c r="H619" s="171"/>
      <c r="I619" s="264"/>
      <c r="J619" s="264"/>
      <c r="K619" s="264"/>
      <c r="L619" s="44"/>
      <c r="M619" s="44"/>
      <c r="N619" s="333"/>
      <c r="O619" s="333"/>
      <c r="P619" s="333"/>
      <c r="Q619" s="333"/>
      <c r="R619" s="333"/>
      <c r="S619" s="685"/>
      <c r="T619" s="686"/>
      <c r="U619" s="333"/>
      <c r="V619" s="64">
        <f t="shared" si="668"/>
        <v>744</v>
      </c>
      <c r="W619" s="331">
        <v>315</v>
      </c>
      <c r="X619" s="66"/>
      <c r="Y619" s="67">
        <f>W619</f>
        <v>315</v>
      </c>
      <c r="Z619" s="64">
        <f>(Y619*(V619-L619*24))/V619</f>
        <v>315</v>
      </c>
      <c r="AA619" s="68">
        <f>(Z619/Y619)*100</f>
        <v>100</v>
      </c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</row>
    <row r="620" spans="1:44" s="51" customFormat="1" ht="30" customHeight="1">
      <c r="A620" s="580">
        <v>4</v>
      </c>
      <c r="B620" s="578" t="s">
        <v>494</v>
      </c>
      <c r="C620" s="594" t="s">
        <v>495</v>
      </c>
      <c r="D620" s="332">
        <v>315</v>
      </c>
      <c r="E620" s="588" t="s">
        <v>53</v>
      </c>
      <c r="F620" s="38" t="s">
        <v>54</v>
      </c>
      <c r="G620" s="178"/>
      <c r="H620" s="178"/>
      <c r="I620" s="264"/>
      <c r="J620" s="264"/>
      <c r="K620" s="264"/>
      <c r="L620" s="134">
        <f>IF(RIGHT(S620)="T",(+H620-G620),0)</f>
        <v>0</v>
      </c>
      <c r="M620" s="134">
        <f>IF(RIGHT(S620)="U",(+H620-G620),0)</f>
        <v>0</v>
      </c>
      <c r="N620" s="134">
        <f>IF(RIGHT(S620)="C",(+H620-G620),0)</f>
        <v>0</v>
      </c>
      <c r="O620" s="134">
        <f>IF(RIGHT(S620)="D",(+H620-G620),0)</f>
        <v>0</v>
      </c>
      <c r="P620" s="44"/>
      <c r="Q620" s="44"/>
      <c r="R620" s="44"/>
      <c r="S620" s="179"/>
      <c r="T620" s="410"/>
      <c r="U620" s="44"/>
      <c r="V620" s="109"/>
      <c r="W620" s="332"/>
      <c r="X620" s="574"/>
      <c r="Y620" s="111"/>
      <c r="Z620" s="109"/>
      <c r="AA620" s="112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</row>
    <row r="621" spans="1:44" s="69" customFormat="1" ht="30" customHeight="1" thickBot="1">
      <c r="A621" s="458"/>
      <c r="B621" s="60"/>
      <c r="C621" s="459" t="s">
        <v>58</v>
      </c>
      <c r="D621" s="139"/>
      <c r="E621" s="61"/>
      <c r="F621" s="141" t="s">
        <v>54</v>
      </c>
      <c r="G621" s="460"/>
      <c r="H621" s="460"/>
      <c r="I621" s="141" t="s">
        <v>54</v>
      </c>
      <c r="J621" s="141" t="s">
        <v>54</v>
      </c>
      <c r="K621" s="141" t="s">
        <v>54</v>
      </c>
      <c r="L621" s="142">
        <f>SUM(L620:L620)</f>
        <v>0</v>
      </c>
      <c r="M621" s="142">
        <f>SUM(M620:M620)</f>
        <v>0</v>
      </c>
      <c r="N621" s="142">
        <f>SUM(N620:N620)</f>
        <v>0</v>
      </c>
      <c r="O621" s="142">
        <f>SUM(O620:O620)</f>
        <v>0</v>
      </c>
      <c r="P621" s="141" t="s">
        <v>54</v>
      </c>
      <c r="Q621" s="141" t="s">
        <v>54</v>
      </c>
      <c r="R621" s="141" t="s">
        <v>54</v>
      </c>
      <c r="S621" s="139"/>
      <c r="T621" s="461"/>
      <c r="U621" s="139"/>
      <c r="V621" s="440">
        <f t="shared" ref="V621" si="671">$AB$15-((N621*24))</f>
        <v>744</v>
      </c>
      <c r="W621" s="559">
        <v>315</v>
      </c>
      <c r="X621" s="100"/>
      <c r="Y621" s="442">
        <f t="shared" ref="Y621" si="672">W621</f>
        <v>315</v>
      </c>
      <c r="Z621" s="440">
        <f t="shared" ref="Z621" si="673">(Y621*(V621-L621*24))/V621</f>
        <v>315</v>
      </c>
      <c r="AA621" s="443">
        <f t="shared" ref="AA621" si="674">(Z621/Y621)*100</f>
        <v>100</v>
      </c>
    </row>
    <row r="622" spans="1:44" s="51" customFormat="1" ht="30" customHeight="1">
      <c r="A622" s="580">
        <v>5</v>
      </c>
      <c r="B622" s="578" t="s">
        <v>496</v>
      </c>
      <c r="C622" s="594" t="s">
        <v>497</v>
      </c>
      <c r="D622" s="332">
        <v>315</v>
      </c>
      <c r="E622" s="585" t="s">
        <v>53</v>
      </c>
      <c r="F622" s="38" t="s">
        <v>54</v>
      </c>
      <c r="G622" s="178"/>
      <c r="H622" s="178"/>
      <c r="I622" s="264"/>
      <c r="J622" s="264"/>
      <c r="K622" s="264"/>
      <c r="L622" s="134">
        <f>IF(RIGHT(S622)="T",(+H622-G622),0)</f>
        <v>0</v>
      </c>
      <c r="M622" s="134">
        <f>IF(RIGHT(S622)="U",(+H622-G622),0)</f>
        <v>0</v>
      </c>
      <c r="N622" s="134">
        <f>IF(RIGHT(S622)="C",(+H622-G622),0)</f>
        <v>0</v>
      </c>
      <c r="O622" s="134">
        <f>IF(RIGHT(S622)="D",(+H622-G622),0)</f>
        <v>0</v>
      </c>
      <c r="P622" s="44"/>
      <c r="Q622" s="44"/>
      <c r="R622" s="44"/>
      <c r="S622" s="179"/>
      <c r="T622" s="410"/>
      <c r="U622" s="44"/>
      <c r="V622" s="109"/>
      <c r="W622" s="332"/>
      <c r="X622" s="574"/>
      <c r="Y622" s="111"/>
      <c r="Z622" s="109"/>
      <c r="AA622" s="112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</row>
    <row r="623" spans="1:44" s="69" customFormat="1" ht="30" customHeight="1" thickBot="1">
      <c r="A623" s="458"/>
      <c r="B623" s="60"/>
      <c r="C623" s="459" t="s">
        <v>58</v>
      </c>
      <c r="D623" s="139"/>
      <c r="E623" s="61"/>
      <c r="F623" s="141" t="s">
        <v>54</v>
      </c>
      <c r="G623" s="460"/>
      <c r="H623" s="460"/>
      <c r="I623" s="141" t="s">
        <v>54</v>
      </c>
      <c r="J623" s="141" t="s">
        <v>54</v>
      </c>
      <c r="K623" s="141" t="s">
        <v>54</v>
      </c>
      <c r="L623" s="142">
        <f>SUM(L622:L622)</f>
        <v>0</v>
      </c>
      <c r="M623" s="142">
        <f>SUM(M622:M622)</f>
        <v>0</v>
      </c>
      <c r="N623" s="142">
        <f>SUM(N622:N622)</f>
        <v>0</v>
      </c>
      <c r="O623" s="142">
        <f>SUM(O622:O622)</f>
        <v>0</v>
      </c>
      <c r="P623" s="141" t="s">
        <v>54</v>
      </c>
      <c r="Q623" s="141" t="s">
        <v>54</v>
      </c>
      <c r="R623" s="141" t="s">
        <v>54</v>
      </c>
      <c r="S623" s="139"/>
      <c r="T623" s="461"/>
      <c r="U623" s="139"/>
      <c r="V623" s="440">
        <f t="shared" ref="V623" si="675">$AB$15-((N623*24))</f>
        <v>744</v>
      </c>
      <c r="W623" s="559">
        <v>315</v>
      </c>
      <c r="X623" s="100"/>
      <c r="Y623" s="442">
        <f t="shared" ref="Y623" si="676">W623</f>
        <v>315</v>
      </c>
      <c r="Z623" s="440">
        <f t="shared" ref="Z623" si="677">(Y623*(V623-L623*24))/V623</f>
        <v>315</v>
      </c>
      <c r="AA623" s="443">
        <f t="shared" ref="AA623" si="678">(Z623/Y623)*100</f>
        <v>100</v>
      </c>
    </row>
    <row r="624" spans="1:44" s="69" customFormat="1" ht="30" customHeight="1">
      <c r="A624" s="580">
        <v>6</v>
      </c>
      <c r="B624" s="578" t="s">
        <v>789</v>
      </c>
      <c r="C624" s="594" t="s">
        <v>790</v>
      </c>
      <c r="D624" s="332">
        <v>315</v>
      </c>
      <c r="E624" s="585" t="s">
        <v>53</v>
      </c>
      <c r="F624" s="136"/>
      <c r="G624" s="434"/>
      <c r="H624" s="434"/>
      <c r="I624" s="136"/>
      <c r="J624" s="136"/>
      <c r="K624" s="136"/>
      <c r="L624" s="134">
        <f>IF(RIGHT(S624)="T",(+H624-G624),0)</f>
        <v>0</v>
      </c>
      <c r="M624" s="134">
        <f>IF(RIGHT(S624)="U",(+H624-G624),0)</f>
        <v>0</v>
      </c>
      <c r="N624" s="134">
        <f>IF(RIGHT(S624)="C",(+H624-G624),0)</f>
        <v>0</v>
      </c>
      <c r="O624" s="134">
        <f>IF(RIGHT(S624)="D",(+H624-G624),0)</f>
        <v>0</v>
      </c>
      <c r="P624" s="136"/>
      <c r="Q624" s="136"/>
      <c r="R624" s="136"/>
      <c r="S624" s="428"/>
      <c r="T624" s="429"/>
      <c r="U624" s="560"/>
      <c r="V624" s="218"/>
      <c r="W624" s="356"/>
      <c r="X624" s="220"/>
      <c r="Y624" s="221"/>
      <c r="Z624" s="218"/>
      <c r="AA624" s="479"/>
    </row>
    <row r="625" spans="1:44" s="69" customFormat="1" ht="30" customHeight="1" thickBot="1">
      <c r="A625" s="458"/>
      <c r="B625" s="60"/>
      <c r="C625" s="459" t="s">
        <v>58</v>
      </c>
      <c r="D625" s="139"/>
      <c r="E625" s="61"/>
      <c r="F625" s="141" t="s">
        <v>54</v>
      </c>
      <c r="G625" s="460"/>
      <c r="H625" s="460"/>
      <c r="I625" s="141" t="s">
        <v>54</v>
      </c>
      <c r="J625" s="141" t="s">
        <v>54</v>
      </c>
      <c r="K625" s="141" t="s">
        <v>54</v>
      </c>
      <c r="L625" s="142">
        <f>SUM(L624:L624)</f>
        <v>0</v>
      </c>
      <c r="M625" s="142">
        <f>SUM(M624:M624)</f>
        <v>0</v>
      </c>
      <c r="N625" s="142">
        <f>SUM(N624:N624)</f>
        <v>0</v>
      </c>
      <c r="O625" s="142">
        <f>SUM(O624:O624)</f>
        <v>0</v>
      </c>
      <c r="P625" s="141" t="s">
        <v>54</v>
      </c>
      <c r="Q625" s="141" t="s">
        <v>54</v>
      </c>
      <c r="R625" s="141" t="s">
        <v>54</v>
      </c>
      <c r="S625" s="139"/>
      <c r="T625" s="461"/>
      <c r="U625" s="139"/>
      <c r="V625" s="440">
        <f t="shared" ref="V625" si="679">$AB$15-((N625*24))</f>
        <v>744</v>
      </c>
      <c r="W625" s="559">
        <v>500</v>
      </c>
      <c r="X625" s="100"/>
      <c r="Y625" s="442">
        <f t="shared" ref="Y625" si="680">W625</f>
        <v>500</v>
      </c>
      <c r="Z625" s="440">
        <f t="shared" ref="Z625" si="681">(Y625*(V625-L625*24))/V625</f>
        <v>500</v>
      </c>
      <c r="AA625" s="443">
        <f t="shared" ref="AA625" si="682">(Z625/Y625)*100</f>
        <v>100</v>
      </c>
    </row>
    <row r="626" spans="1:44" s="51" customFormat="1" ht="30" customHeight="1" thickBot="1">
      <c r="A626" s="101">
        <v>7</v>
      </c>
      <c r="B626" s="102" t="s">
        <v>498</v>
      </c>
      <c r="C626" s="262" t="s">
        <v>499</v>
      </c>
      <c r="D626" s="331">
        <v>315</v>
      </c>
      <c r="E626" s="61" t="s">
        <v>53</v>
      </c>
      <c r="F626" s="105" t="s">
        <v>54</v>
      </c>
      <c r="G626" s="399"/>
      <c r="H626" s="399"/>
      <c r="I626" s="263"/>
      <c r="J626" s="263"/>
      <c r="K626" s="263"/>
      <c r="L626" s="107"/>
      <c r="M626" s="107"/>
      <c r="N626" s="277"/>
      <c r="O626" s="107"/>
      <c r="P626" s="107"/>
      <c r="Q626" s="107"/>
      <c r="R626" s="107"/>
      <c r="S626" s="107"/>
      <c r="T626" s="409"/>
      <c r="U626" s="107"/>
      <c r="V626" s="64">
        <f t="shared" si="668"/>
        <v>744</v>
      </c>
      <c r="W626" s="331">
        <v>315</v>
      </c>
      <c r="X626" s="66"/>
      <c r="Y626" s="67">
        <f t="shared" si="660"/>
        <v>315</v>
      </c>
      <c r="Z626" s="64">
        <f t="shared" si="669"/>
        <v>315</v>
      </c>
      <c r="AA626" s="68">
        <f t="shared" si="670"/>
        <v>100</v>
      </c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</row>
    <row r="627" spans="1:44" s="51" customFormat="1" ht="39" thickBot="1">
      <c r="A627" s="101">
        <v>8</v>
      </c>
      <c r="B627" s="593" t="s">
        <v>500</v>
      </c>
      <c r="C627" s="597" t="s">
        <v>501</v>
      </c>
      <c r="D627" s="341">
        <v>315</v>
      </c>
      <c r="E627" s="70" t="s">
        <v>53</v>
      </c>
      <c r="F627" s="38" t="s">
        <v>54</v>
      </c>
      <c r="G627" s="434">
        <v>42213.194444444445</v>
      </c>
      <c r="H627" s="434">
        <v>42213.321527777778</v>
      </c>
      <c r="I627" s="264"/>
      <c r="J627" s="264"/>
      <c r="K627" s="264"/>
      <c r="L627" s="134">
        <f>IF(RIGHT(S627)="T",(+H627-G627),0)</f>
        <v>0</v>
      </c>
      <c r="M627" s="134">
        <f>IF(RIGHT(S627)="U",(+H627-G627),0)</f>
        <v>0</v>
      </c>
      <c r="N627" s="134">
        <f>IF(RIGHT(S627)="C",(+H627-G627),0)</f>
        <v>0.12708333333284827</v>
      </c>
      <c r="O627" s="134">
        <f>IF(RIGHT(S627)="D",(+H627-G627),0)</f>
        <v>0</v>
      </c>
      <c r="P627" s="44"/>
      <c r="Q627" s="44"/>
      <c r="R627" s="44"/>
      <c r="S627" s="428" t="s">
        <v>981</v>
      </c>
      <c r="T627" s="774" t="s">
        <v>982</v>
      </c>
      <c r="U627" s="44"/>
      <c r="V627" s="109"/>
      <c r="W627" s="935"/>
      <c r="X627" s="926"/>
      <c r="Y627" s="111"/>
      <c r="Z627" s="109"/>
      <c r="AA627" s="112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</row>
    <row r="628" spans="1:44" s="51" customFormat="1" ht="30" customHeight="1" thickBot="1">
      <c r="A628" s="101"/>
      <c r="B628" s="930"/>
      <c r="C628" s="459" t="s">
        <v>58</v>
      </c>
      <c r="D628" s="139"/>
      <c r="E628" s="61"/>
      <c r="F628" s="141" t="s">
        <v>54</v>
      </c>
      <c r="G628" s="460"/>
      <c r="H628" s="460"/>
      <c r="I628" s="141" t="s">
        <v>54</v>
      </c>
      <c r="J628" s="141" t="s">
        <v>54</v>
      </c>
      <c r="K628" s="141" t="s">
        <v>54</v>
      </c>
      <c r="L628" s="142">
        <f>SUM(L627:L627)</f>
        <v>0</v>
      </c>
      <c r="M628" s="142">
        <f>SUM(M627:M627)</f>
        <v>0</v>
      </c>
      <c r="N628" s="142">
        <f>SUM(N627:N627)</f>
        <v>0.12708333333284827</v>
      </c>
      <c r="O628" s="142">
        <f>SUM(O627:O627)</f>
        <v>0</v>
      </c>
      <c r="P628" s="141" t="s">
        <v>54</v>
      </c>
      <c r="Q628" s="141" t="s">
        <v>54</v>
      </c>
      <c r="R628" s="141" t="s">
        <v>54</v>
      </c>
      <c r="S628" s="139"/>
      <c r="T628" s="461"/>
      <c r="U628" s="139"/>
      <c r="V628" s="198">
        <f t="shared" ref="V628" si="683">$AB$15-((N628*24))</f>
        <v>740.95000000001164</v>
      </c>
      <c r="W628" s="936">
        <v>315</v>
      </c>
      <c r="X628" s="927"/>
      <c r="Y628" s="200">
        <f t="shared" ref="Y628" si="684">W628</f>
        <v>315</v>
      </c>
      <c r="Z628" s="198">
        <f t="shared" ref="Z628" si="685">(Y628*(V628-L628*24))/V628</f>
        <v>315</v>
      </c>
      <c r="AA628" s="343">
        <f t="shared" ref="AA628" si="686">(Z628/Y628)*100</f>
        <v>100</v>
      </c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  <c r="AQ628" s="50"/>
      <c r="AR628" s="50"/>
    </row>
    <row r="629" spans="1:44" s="51" customFormat="1" ht="39" thickBot="1">
      <c r="A629" s="101">
        <v>9</v>
      </c>
      <c r="B629" s="102" t="s">
        <v>502</v>
      </c>
      <c r="C629" s="262" t="s">
        <v>503</v>
      </c>
      <c r="D629" s="331">
        <v>315</v>
      </c>
      <c r="E629" s="61" t="s">
        <v>53</v>
      </c>
      <c r="F629" s="38" t="s">
        <v>54</v>
      </c>
      <c r="G629" s="434">
        <v>42213.181944444441</v>
      </c>
      <c r="H629" s="434">
        <v>42213.321527777778</v>
      </c>
      <c r="I629" s="264"/>
      <c r="J629" s="264"/>
      <c r="K629" s="264"/>
      <c r="L629" s="134">
        <f>IF(RIGHT(S629)="T",(+H629-G629),0)</f>
        <v>0</v>
      </c>
      <c r="M629" s="134">
        <f>IF(RIGHT(S629)="U",(+H629-G629),0)</f>
        <v>0</v>
      </c>
      <c r="N629" s="134">
        <f>IF(RIGHT(S629)="C",(+H629-G629),0)</f>
        <v>0.13958333333721384</v>
      </c>
      <c r="O629" s="134">
        <f>IF(RIGHT(S629)="D",(+H629-G629),0)</f>
        <v>0</v>
      </c>
      <c r="P629" s="44"/>
      <c r="Q629" s="44"/>
      <c r="R629" s="44"/>
      <c r="S629" s="428" t="s">
        <v>981</v>
      </c>
      <c r="T629" s="774" t="s">
        <v>982</v>
      </c>
      <c r="U629" s="44"/>
      <c r="V629" s="109"/>
      <c r="W629" s="935"/>
      <c r="X629" s="926"/>
      <c r="Y629" s="111"/>
      <c r="Z629" s="109"/>
      <c r="AA629" s="112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  <c r="AQ629" s="50"/>
      <c r="AR629" s="50"/>
    </row>
    <row r="630" spans="1:44" s="51" customFormat="1" ht="30" customHeight="1" thickBot="1">
      <c r="A630" s="931"/>
      <c r="B630" s="929"/>
      <c r="C630" s="459" t="s">
        <v>58</v>
      </c>
      <c r="D630" s="139"/>
      <c r="E630" s="61"/>
      <c r="F630" s="141" t="s">
        <v>54</v>
      </c>
      <c r="G630" s="460"/>
      <c r="H630" s="460"/>
      <c r="I630" s="141" t="s">
        <v>54</v>
      </c>
      <c r="J630" s="141" t="s">
        <v>54</v>
      </c>
      <c r="K630" s="141" t="s">
        <v>54</v>
      </c>
      <c r="L630" s="142">
        <f>SUM(L629:L629)</f>
        <v>0</v>
      </c>
      <c r="M630" s="142">
        <f>SUM(M629:M629)</f>
        <v>0</v>
      </c>
      <c r="N630" s="142">
        <f>SUM(N629:N629)</f>
        <v>0.13958333333721384</v>
      </c>
      <c r="O630" s="142">
        <f>SUM(O629:O629)</f>
        <v>0</v>
      </c>
      <c r="P630" s="141" t="s">
        <v>54</v>
      </c>
      <c r="Q630" s="141" t="s">
        <v>54</v>
      </c>
      <c r="R630" s="141" t="s">
        <v>54</v>
      </c>
      <c r="S630" s="139"/>
      <c r="T630" s="461"/>
      <c r="U630" s="139"/>
      <c r="V630" s="64">
        <f t="shared" ref="V630" si="687">$AB$15-((N630*24))</f>
        <v>740.64999999990687</v>
      </c>
      <c r="W630" s="331">
        <v>315</v>
      </c>
      <c r="X630" s="66"/>
      <c r="Y630" s="67">
        <f t="shared" ref="Y630" si="688">W630</f>
        <v>315</v>
      </c>
      <c r="Z630" s="64">
        <f t="shared" ref="Z630" si="689">(Y630*(V630-L630*24))/V630</f>
        <v>315</v>
      </c>
      <c r="AA630" s="68">
        <f t="shared" ref="AA630" si="690">(Z630/Y630)*100</f>
        <v>100</v>
      </c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</row>
    <row r="631" spans="1:44" ht="30" customHeight="1">
      <c r="A631" s="580">
        <v>10</v>
      </c>
      <c r="B631" s="91" t="s">
        <v>504</v>
      </c>
      <c r="C631" s="265" t="s">
        <v>505</v>
      </c>
      <c r="D631" s="344">
        <v>315</v>
      </c>
      <c r="E631" s="70" t="s">
        <v>53</v>
      </c>
      <c r="F631" s="133" t="s">
        <v>54</v>
      </c>
      <c r="G631" s="163"/>
      <c r="H631" s="163"/>
      <c r="I631" s="252"/>
      <c r="J631" s="252"/>
      <c r="K631" s="252"/>
      <c r="L631" s="155">
        <f>IF(RIGHT(S631)="T",(+H631-G631),0)</f>
        <v>0</v>
      </c>
      <c r="M631" s="155">
        <f>IF(RIGHT(S631)="U",(+H631-G631),0)</f>
        <v>0</v>
      </c>
      <c r="N631" s="155">
        <f>IF(RIGHT(S631)="C",(+H631-G631),0)</f>
        <v>0</v>
      </c>
      <c r="O631" s="155">
        <f>IF(RIGHT(S631)="D",(+H631-G631),0)</f>
        <v>0</v>
      </c>
      <c r="P631" s="94"/>
      <c r="Q631" s="94"/>
      <c r="R631" s="94"/>
      <c r="S631" s="164"/>
      <c r="T631" s="422"/>
      <c r="U631" s="94"/>
      <c r="V631" s="165"/>
      <c r="W631" s="166"/>
      <c r="X631" s="166"/>
      <c r="Y631" s="166"/>
      <c r="Z631" s="166"/>
      <c r="AA631" s="167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s="69" customFormat="1" ht="30" customHeight="1" thickBot="1">
      <c r="A632" s="458"/>
      <c r="B632" s="60"/>
      <c r="C632" s="459" t="s">
        <v>58</v>
      </c>
      <c r="D632" s="139"/>
      <c r="E632" s="61"/>
      <c r="F632" s="141" t="s">
        <v>54</v>
      </c>
      <c r="G632" s="460"/>
      <c r="H632" s="460"/>
      <c r="I632" s="141" t="s">
        <v>54</v>
      </c>
      <c r="J632" s="141" t="s">
        <v>54</v>
      </c>
      <c r="K632" s="141" t="s">
        <v>54</v>
      </c>
      <c r="L632" s="142">
        <f>SUM(L631:L631)</f>
        <v>0</v>
      </c>
      <c r="M632" s="142">
        <f>SUM(M631:M631)</f>
        <v>0</v>
      </c>
      <c r="N632" s="142">
        <f>SUM(N631:N631)</f>
        <v>0</v>
      </c>
      <c r="O632" s="142">
        <f>SUM(O631:O631)</f>
        <v>0</v>
      </c>
      <c r="P632" s="141" t="s">
        <v>54</v>
      </c>
      <c r="Q632" s="141" t="s">
        <v>54</v>
      </c>
      <c r="R632" s="141" t="s">
        <v>54</v>
      </c>
      <c r="S632" s="139"/>
      <c r="T632" s="461"/>
      <c r="U632" s="139"/>
      <c r="V632" s="462">
        <f t="shared" si="668"/>
        <v>744</v>
      </c>
      <c r="W632" s="561">
        <v>315</v>
      </c>
      <c r="X632" s="100"/>
      <c r="Y632" s="464">
        <f t="shared" si="660"/>
        <v>315</v>
      </c>
      <c r="Z632" s="465">
        <f t="shared" si="669"/>
        <v>315</v>
      </c>
      <c r="AA632" s="466">
        <f t="shared" si="670"/>
        <v>100</v>
      </c>
    </row>
    <row r="633" spans="1:44" ht="30" customHeight="1">
      <c r="A633" s="162">
        <v>11</v>
      </c>
      <c r="B633" s="91" t="s">
        <v>506</v>
      </c>
      <c r="C633" s="265" t="s">
        <v>507</v>
      </c>
      <c r="D633" s="344">
        <v>315</v>
      </c>
      <c r="E633" s="70" t="s">
        <v>53</v>
      </c>
      <c r="F633" s="133" t="s">
        <v>54</v>
      </c>
      <c r="G633" s="211"/>
      <c r="H633" s="211"/>
      <c r="I633" s="252"/>
      <c r="J633" s="252"/>
      <c r="K633" s="252"/>
      <c r="L633" s="155">
        <f>IF(RIGHT(S633)="T",(+H633-G633),0)</f>
        <v>0</v>
      </c>
      <c r="M633" s="155">
        <f>IF(RIGHT(S633)="U",(+H633-G633),0)</f>
        <v>0</v>
      </c>
      <c r="N633" s="155">
        <f>IF(RIGHT(S633)="C",(+H633-G633),0)</f>
        <v>0</v>
      </c>
      <c r="O633" s="155">
        <f>IF(RIGHT(S633)="D",(+H633-G633),0)</f>
        <v>0</v>
      </c>
      <c r="P633" s="94"/>
      <c r="Q633" s="94"/>
      <c r="R633" s="94"/>
      <c r="S633" s="212"/>
      <c r="T633" s="411"/>
      <c r="U633" s="94"/>
      <c r="V633" s="165"/>
      <c r="W633" s="166"/>
      <c r="X633" s="166"/>
      <c r="Y633" s="166"/>
      <c r="Z633" s="166"/>
      <c r="AA633" s="167"/>
      <c r="AB633" s="2"/>
      <c r="AC633" s="2"/>
      <c r="AD633" s="2"/>
      <c r="AE633" s="2"/>
      <c r="AF633" s="2"/>
      <c r="AG633" s="2"/>
      <c r="AH633" s="345"/>
      <c r="AI633" s="345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s="69" customFormat="1" ht="30" customHeight="1" thickBot="1">
      <c r="A634" s="458"/>
      <c r="B634" s="60"/>
      <c r="C634" s="459" t="s">
        <v>58</v>
      </c>
      <c r="D634" s="139"/>
      <c r="E634" s="61" t="s">
        <v>53</v>
      </c>
      <c r="F634" s="141" t="s">
        <v>54</v>
      </c>
      <c r="G634" s="460"/>
      <c r="H634" s="460"/>
      <c r="I634" s="141" t="s">
        <v>54</v>
      </c>
      <c r="J634" s="141" t="s">
        <v>54</v>
      </c>
      <c r="K634" s="141" t="s">
        <v>54</v>
      </c>
      <c r="L634" s="142">
        <f>SUM(L633:L633)</f>
        <v>0</v>
      </c>
      <c r="M634" s="142">
        <f>SUM(M633:M633)</f>
        <v>0</v>
      </c>
      <c r="N634" s="142">
        <f>SUM(N633:N633)</f>
        <v>0</v>
      </c>
      <c r="O634" s="142">
        <f>SUM(O633:O633)</f>
        <v>0</v>
      </c>
      <c r="P634" s="141" t="s">
        <v>54</v>
      </c>
      <c r="Q634" s="141" t="s">
        <v>54</v>
      </c>
      <c r="R634" s="141" t="s">
        <v>54</v>
      </c>
      <c r="S634" s="139"/>
      <c r="T634" s="461"/>
      <c r="U634" s="139"/>
      <c r="V634" s="462">
        <f t="shared" si="668"/>
        <v>744</v>
      </c>
      <c r="W634" s="561">
        <v>315</v>
      </c>
      <c r="X634" s="100"/>
      <c r="Y634" s="464">
        <f t="shared" si="660"/>
        <v>315</v>
      </c>
      <c r="Z634" s="465">
        <f t="shared" si="669"/>
        <v>315</v>
      </c>
      <c r="AA634" s="466">
        <f t="shared" si="670"/>
        <v>100</v>
      </c>
    </row>
    <row r="635" spans="1:44" ht="30" customHeight="1">
      <c r="A635" s="162">
        <v>12</v>
      </c>
      <c r="B635" s="91" t="s">
        <v>508</v>
      </c>
      <c r="C635" s="265" t="s">
        <v>509</v>
      </c>
      <c r="D635" s="344">
        <v>315</v>
      </c>
      <c r="E635" s="70" t="s">
        <v>53</v>
      </c>
      <c r="F635" s="133" t="s">
        <v>54</v>
      </c>
      <c r="G635" s="163"/>
      <c r="H635" s="163"/>
      <c r="I635" s="252"/>
      <c r="J635" s="252"/>
      <c r="K635" s="252"/>
      <c r="L635" s="155">
        <f>IF(RIGHT(S635)="T",(+H635-G635),0)</f>
        <v>0</v>
      </c>
      <c r="M635" s="155">
        <f>IF(RIGHT(S635)="U",(+H635-G635),0)</f>
        <v>0</v>
      </c>
      <c r="N635" s="155">
        <f>IF(RIGHT(S635)="C",(+H635-G635),0)</f>
        <v>0</v>
      </c>
      <c r="O635" s="155">
        <f>IF(RIGHT(S635)="D",(+H635-G635),0)</f>
        <v>0</v>
      </c>
      <c r="P635" s="94"/>
      <c r="Q635" s="94"/>
      <c r="R635" s="94"/>
      <c r="S635" s="164"/>
      <c r="T635" s="408"/>
      <c r="U635" s="94"/>
      <c r="V635" s="165"/>
      <c r="W635" s="166"/>
      <c r="X635" s="166"/>
      <c r="Y635" s="166"/>
      <c r="Z635" s="166"/>
      <c r="AA635" s="167"/>
      <c r="AB635" s="2"/>
      <c r="AC635" s="2"/>
      <c r="AD635" s="2"/>
      <c r="AE635" s="2"/>
      <c r="AF635" s="2"/>
      <c r="AG635" s="2"/>
      <c r="AH635" s="345"/>
      <c r="AI635" s="345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s="69" customFormat="1" ht="30" customHeight="1" thickBot="1">
      <c r="A636" s="458"/>
      <c r="B636" s="139"/>
      <c r="C636" s="459" t="s">
        <v>58</v>
      </c>
      <c r="D636" s="139"/>
      <c r="E636" s="61"/>
      <c r="F636" s="141" t="s">
        <v>54</v>
      </c>
      <c r="G636" s="460"/>
      <c r="H636" s="460"/>
      <c r="I636" s="141" t="s">
        <v>54</v>
      </c>
      <c r="J636" s="141" t="s">
        <v>54</v>
      </c>
      <c r="K636" s="141" t="s">
        <v>54</v>
      </c>
      <c r="L636" s="142">
        <f>SUM(L635:L635)</f>
        <v>0</v>
      </c>
      <c r="M636" s="142">
        <f>SUM(M635:M635)</f>
        <v>0</v>
      </c>
      <c r="N636" s="142">
        <f>SUM(N635:N635)</f>
        <v>0</v>
      </c>
      <c r="O636" s="142">
        <f>SUM(O635:O635)</f>
        <v>0</v>
      </c>
      <c r="P636" s="141" t="s">
        <v>54</v>
      </c>
      <c r="Q636" s="141" t="s">
        <v>54</v>
      </c>
      <c r="R636" s="141" t="s">
        <v>54</v>
      </c>
      <c r="S636" s="139"/>
      <c r="T636" s="461"/>
      <c r="U636" s="139"/>
      <c r="V636" s="462">
        <f t="shared" si="668"/>
        <v>744</v>
      </c>
      <c r="W636" s="561">
        <v>315</v>
      </c>
      <c r="X636" s="100"/>
      <c r="Y636" s="464">
        <f t="shared" si="660"/>
        <v>315</v>
      </c>
      <c r="Z636" s="465">
        <f t="shared" si="669"/>
        <v>315</v>
      </c>
      <c r="AA636" s="466">
        <f t="shared" si="670"/>
        <v>100</v>
      </c>
    </row>
    <row r="637" spans="1:44" s="51" customFormat="1" ht="30" customHeight="1" thickBot="1">
      <c r="A637" s="1003">
        <v>13</v>
      </c>
      <c r="B637" s="973" t="s">
        <v>510</v>
      </c>
      <c r="C637" s="1012" t="s">
        <v>511</v>
      </c>
      <c r="D637" s="1139">
        <v>315</v>
      </c>
      <c r="E637" s="993" t="s">
        <v>53</v>
      </c>
      <c r="F637" s="38" t="s">
        <v>54</v>
      </c>
      <c r="G637" s="434"/>
      <c r="H637" s="434"/>
      <c r="I637" s="264"/>
      <c r="J637" s="264"/>
      <c r="K637" s="264"/>
      <c r="L637" s="134">
        <f>IF(RIGHT(S637)="T",(+H637-G637),0)</f>
        <v>0</v>
      </c>
      <c r="M637" s="134">
        <f>IF(RIGHT(S637)="U",(+H637-G637),0)</f>
        <v>0</v>
      </c>
      <c r="N637" s="134">
        <f>IF(RIGHT(S637)="C",(+H637-G637),0)</f>
        <v>0</v>
      </c>
      <c r="O637" s="134">
        <f>IF(RIGHT(S637)="D",(+H637-G637),0)</f>
        <v>0</v>
      </c>
      <c r="P637" s="44"/>
      <c r="Q637" s="44"/>
      <c r="R637" s="44"/>
      <c r="S637" s="428"/>
      <c r="T637" s="774"/>
      <c r="U637" s="44"/>
      <c r="V637" s="109"/>
      <c r="W637" s="332"/>
      <c r="X637" s="574"/>
      <c r="Y637" s="111"/>
      <c r="Z637" s="109"/>
      <c r="AA637" s="112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  <c r="AQ637" s="50"/>
      <c r="AR637" s="50"/>
    </row>
    <row r="638" spans="1:44" s="51" customFormat="1" ht="30" customHeight="1">
      <c r="A638" s="1005"/>
      <c r="B638" s="975"/>
      <c r="C638" s="1013"/>
      <c r="D638" s="1141"/>
      <c r="E638" s="995"/>
      <c r="F638" s="88"/>
      <c r="G638" s="434"/>
      <c r="H638" s="434"/>
      <c r="I638" s="264"/>
      <c r="J638" s="264"/>
      <c r="K638" s="264"/>
      <c r="L638" s="134">
        <f>IF(RIGHT(S638)="T",(+H638-G638),0)</f>
        <v>0</v>
      </c>
      <c r="M638" s="134">
        <f>IF(RIGHT(S638)="U",(+H638-G638),0)</f>
        <v>0</v>
      </c>
      <c r="N638" s="134">
        <f>IF(RIGHT(S638)="C",(+H638-G638),0)</f>
        <v>0</v>
      </c>
      <c r="O638" s="134">
        <f>IF(RIGHT(S638)="D",(+H638-G638),0)</f>
        <v>0</v>
      </c>
      <c r="P638" s="44"/>
      <c r="Q638" s="44"/>
      <c r="R638" s="44"/>
      <c r="S638" s="428"/>
      <c r="T638" s="774"/>
      <c r="U638" s="44"/>
      <c r="V638" s="109"/>
      <c r="W638" s="758"/>
      <c r="X638" s="738"/>
      <c r="Y638" s="111"/>
      <c r="Z638" s="109"/>
      <c r="AA638" s="112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/>
      <c r="AL638" s="50"/>
      <c r="AM638" s="50"/>
      <c r="AN638" s="50"/>
      <c r="AO638" s="50"/>
      <c r="AP638" s="50"/>
      <c r="AQ638" s="50"/>
      <c r="AR638" s="50"/>
    </row>
    <row r="639" spans="1:44" s="69" customFormat="1" ht="30" customHeight="1" thickBot="1">
      <c r="A639" s="458"/>
      <c r="B639" s="139"/>
      <c r="C639" s="459" t="s">
        <v>58</v>
      </c>
      <c r="D639" s="139"/>
      <c r="E639" s="61"/>
      <c r="F639" s="141" t="s">
        <v>54</v>
      </c>
      <c r="G639" s="460"/>
      <c r="H639" s="460"/>
      <c r="I639" s="141" t="s">
        <v>54</v>
      </c>
      <c r="J639" s="141" t="s">
        <v>54</v>
      </c>
      <c r="K639" s="141" t="s">
        <v>54</v>
      </c>
      <c r="L639" s="142">
        <f>SUM(L637:L638)</f>
        <v>0</v>
      </c>
      <c r="M639" s="142">
        <f>SUM(M637:M638)</f>
        <v>0</v>
      </c>
      <c r="N639" s="142">
        <f>SUM(N637:N638)</f>
        <v>0</v>
      </c>
      <c r="O639" s="142">
        <f>SUM(O637:O638)</f>
        <v>0</v>
      </c>
      <c r="P639" s="141" t="s">
        <v>54</v>
      </c>
      <c r="Q639" s="141" t="s">
        <v>54</v>
      </c>
      <c r="R639" s="141" t="s">
        <v>54</v>
      </c>
      <c r="S639" s="139"/>
      <c r="T639" s="461"/>
      <c r="U639" s="139"/>
      <c r="V639" s="440">
        <f t="shared" ref="V639" si="691">$AB$15-((N639*24))</f>
        <v>744</v>
      </c>
      <c r="W639" s="559">
        <v>315</v>
      </c>
      <c r="X639" s="100"/>
      <c r="Y639" s="442">
        <f t="shared" ref="Y639" si="692">W639</f>
        <v>315</v>
      </c>
      <c r="Z639" s="440">
        <f t="shared" ref="Z639" si="693">(Y639*(V639-L639*24))/V639</f>
        <v>315</v>
      </c>
      <c r="AA639" s="443">
        <f t="shared" ref="AA639" si="694">(Z639/Y639)*100</f>
        <v>100</v>
      </c>
    </row>
    <row r="640" spans="1:44" s="51" customFormat="1" ht="27.75" customHeight="1">
      <c r="A640" s="580">
        <v>14</v>
      </c>
      <c r="B640" s="578" t="s">
        <v>512</v>
      </c>
      <c r="C640" s="594" t="s">
        <v>513</v>
      </c>
      <c r="D640" s="332">
        <v>315</v>
      </c>
      <c r="E640" s="588" t="s">
        <v>53</v>
      </c>
      <c r="F640" s="38" t="s">
        <v>54</v>
      </c>
      <c r="G640" s="434">
        <v>42199.4375</v>
      </c>
      <c r="H640" s="434">
        <v>42199.614583333336</v>
      </c>
      <c r="I640" s="264"/>
      <c r="J640" s="264"/>
      <c r="K640" s="264"/>
      <c r="L640" s="134">
        <f>IF(RIGHT(S640)="T",(+H640-G640),0)</f>
        <v>0.17708333333575865</v>
      </c>
      <c r="M640" s="134">
        <f>IF(RIGHT(S640)="U",(+H640-G640),0)</f>
        <v>0</v>
      </c>
      <c r="N640" s="134">
        <f>IF(RIGHT(S640)="C",(+H640-G640),0)</f>
        <v>0</v>
      </c>
      <c r="O640" s="134">
        <f>IF(RIGHT(S640)="D",(+H640-G640),0)</f>
        <v>0</v>
      </c>
      <c r="P640" s="44"/>
      <c r="Q640" s="44"/>
      <c r="R640" s="44"/>
      <c r="S640" s="428" t="s">
        <v>104</v>
      </c>
      <c r="T640" s="774" t="s">
        <v>978</v>
      </c>
      <c r="U640" s="44"/>
      <c r="V640" s="109"/>
      <c r="W640" s="332"/>
      <c r="X640" s="574"/>
      <c r="Y640" s="111"/>
      <c r="Z640" s="109"/>
      <c r="AA640" s="112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</row>
    <row r="641" spans="1:44" s="69" customFormat="1" ht="30" customHeight="1" thickBot="1">
      <c r="A641" s="458"/>
      <c r="B641" s="139"/>
      <c r="C641" s="459" t="s">
        <v>58</v>
      </c>
      <c r="D641" s="139"/>
      <c r="E641" s="61"/>
      <c r="F641" s="141" t="s">
        <v>54</v>
      </c>
      <c r="G641" s="460"/>
      <c r="H641" s="460"/>
      <c r="I641" s="141" t="s">
        <v>54</v>
      </c>
      <c r="J641" s="141" t="s">
        <v>54</v>
      </c>
      <c r="K641" s="141" t="s">
        <v>54</v>
      </c>
      <c r="L641" s="142">
        <f>SUM(L640:L640)</f>
        <v>0.17708333333575865</v>
      </c>
      <c r="M641" s="142">
        <f>SUM(M640:M640)</f>
        <v>0</v>
      </c>
      <c r="N641" s="142">
        <f>SUM(N640:N640)</f>
        <v>0</v>
      </c>
      <c r="O641" s="142">
        <f>SUM(O640:O640)</f>
        <v>0</v>
      </c>
      <c r="P641" s="141" t="s">
        <v>54</v>
      </c>
      <c r="Q641" s="141" t="s">
        <v>54</v>
      </c>
      <c r="R641" s="141" t="s">
        <v>54</v>
      </c>
      <c r="S641" s="139"/>
      <c r="T641" s="461"/>
      <c r="U641" s="139"/>
      <c r="V641" s="440">
        <f t="shared" ref="V641" si="695">$AB$15-((N641*24))</f>
        <v>744</v>
      </c>
      <c r="W641" s="559">
        <v>315</v>
      </c>
      <c r="X641" s="100"/>
      <c r="Y641" s="442">
        <f t="shared" ref="Y641" si="696">W641</f>
        <v>315</v>
      </c>
      <c r="Z641" s="440">
        <f t="shared" ref="Z641" si="697">(Y641*(V641-L641*24))/V641</f>
        <v>313.20060483868502</v>
      </c>
      <c r="AA641" s="443">
        <f t="shared" ref="AA641" si="698">(Z641/Y641)*100</f>
        <v>99.428763440852379</v>
      </c>
    </row>
    <row r="642" spans="1:44" s="51" customFormat="1" ht="30" customHeight="1" thickBot="1">
      <c r="A642" s="1003">
        <v>15</v>
      </c>
      <c r="B642" s="973" t="s">
        <v>514</v>
      </c>
      <c r="C642" s="1012" t="s">
        <v>515</v>
      </c>
      <c r="D642" s="1139">
        <v>315</v>
      </c>
      <c r="E642" s="993" t="s">
        <v>53</v>
      </c>
      <c r="F642" s="38" t="s">
        <v>54</v>
      </c>
      <c r="G642" s="434"/>
      <c r="H642" s="434"/>
      <c r="I642" s="264"/>
      <c r="J642" s="264"/>
      <c r="K642" s="264"/>
      <c r="L642" s="134">
        <f>IF(RIGHT(S642)="T",(+H642-G642),0)</f>
        <v>0</v>
      </c>
      <c r="M642" s="134">
        <f>IF(RIGHT(S642)="U",(+H642-G642),0)</f>
        <v>0</v>
      </c>
      <c r="N642" s="134">
        <f>IF(RIGHT(S642)="C",(+H642-G642),0)</f>
        <v>0</v>
      </c>
      <c r="O642" s="134">
        <f>IF(RIGHT(S642)="D",(+H642-G642),0)</f>
        <v>0</v>
      </c>
      <c r="P642" s="44"/>
      <c r="Q642" s="44"/>
      <c r="R642" s="44"/>
      <c r="S642" s="428"/>
      <c r="T642" s="774"/>
      <c r="U642" s="44"/>
      <c r="V642" s="109"/>
      <c r="W642" s="332"/>
      <c r="X642" s="574"/>
      <c r="Y642" s="111"/>
      <c r="Z642" s="109"/>
      <c r="AA642" s="112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</row>
    <row r="643" spans="1:44" s="51" customFormat="1" ht="30" customHeight="1">
      <c r="A643" s="1005"/>
      <c r="B643" s="975"/>
      <c r="C643" s="1013"/>
      <c r="D643" s="1141"/>
      <c r="E643" s="995"/>
      <c r="F643" s="88"/>
      <c r="G643" s="434"/>
      <c r="H643" s="434"/>
      <c r="I643" s="264"/>
      <c r="J643" s="264"/>
      <c r="K643" s="264"/>
      <c r="L643" s="134">
        <f>IF(RIGHT(S643)="T",(+H643-G643),0)</f>
        <v>0</v>
      </c>
      <c r="M643" s="134">
        <f>IF(RIGHT(S643)="U",(+H643-G643),0)</f>
        <v>0</v>
      </c>
      <c r="N643" s="134">
        <f>IF(RIGHT(S643)="C",(+H643-G643),0)</f>
        <v>0</v>
      </c>
      <c r="O643" s="134">
        <f>IF(RIGHT(S643)="D",(+H643-G643),0)</f>
        <v>0</v>
      </c>
      <c r="P643" s="44"/>
      <c r="Q643" s="44"/>
      <c r="R643" s="44"/>
      <c r="S643" s="428"/>
      <c r="T643" s="774"/>
      <c r="U643" s="44"/>
      <c r="V643" s="109"/>
      <c r="W643" s="758"/>
      <c r="X643" s="738"/>
      <c r="Y643" s="111"/>
      <c r="Z643" s="109"/>
      <c r="AA643" s="112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</row>
    <row r="644" spans="1:44" s="69" customFormat="1" ht="30" customHeight="1" thickBot="1">
      <c r="A644" s="458"/>
      <c r="B644" s="139"/>
      <c r="C644" s="459" t="s">
        <v>58</v>
      </c>
      <c r="D644" s="139"/>
      <c r="E644" s="61"/>
      <c r="F644" s="141" t="s">
        <v>54</v>
      </c>
      <c r="G644" s="460"/>
      <c r="H644" s="460"/>
      <c r="I644" s="141" t="s">
        <v>54</v>
      </c>
      <c r="J644" s="141" t="s">
        <v>54</v>
      </c>
      <c r="K644" s="141" t="s">
        <v>54</v>
      </c>
      <c r="L644" s="142">
        <f>SUM(L642:L643)</f>
        <v>0</v>
      </c>
      <c r="M644" s="142">
        <f>SUM(M642:M643)</f>
        <v>0</v>
      </c>
      <c r="N644" s="142">
        <f>SUM(N642:N643)</f>
        <v>0</v>
      </c>
      <c r="O644" s="142">
        <f>SUM(O642:O643)</f>
        <v>0</v>
      </c>
      <c r="P644" s="141" t="s">
        <v>54</v>
      </c>
      <c r="Q644" s="141" t="s">
        <v>54</v>
      </c>
      <c r="R644" s="141" t="s">
        <v>54</v>
      </c>
      <c r="S644" s="139"/>
      <c r="T644" s="461"/>
      <c r="U644" s="139"/>
      <c r="V644" s="440">
        <f t="shared" ref="V644" si="699">$AB$15-((N644*24))</f>
        <v>744</v>
      </c>
      <c r="W644" s="559">
        <v>315</v>
      </c>
      <c r="X644" s="100"/>
      <c r="Y644" s="442">
        <f t="shared" ref="Y644" si="700">W644</f>
        <v>315</v>
      </c>
      <c r="Z644" s="440">
        <f t="shared" ref="Z644" si="701">(Y644*(V644-L644*24))/V644</f>
        <v>315</v>
      </c>
      <c r="AA644" s="443">
        <f t="shared" ref="AA644" si="702">(Z644/Y644)*100</f>
        <v>100</v>
      </c>
    </row>
    <row r="645" spans="1:44" s="59" customFormat="1" ht="30" customHeight="1" thickBot="1">
      <c r="A645" s="584">
        <v>16</v>
      </c>
      <c r="B645" s="583" t="s">
        <v>516</v>
      </c>
      <c r="C645" s="582" t="s">
        <v>517</v>
      </c>
      <c r="D645" s="606">
        <v>315</v>
      </c>
      <c r="E645" s="588" t="s">
        <v>53</v>
      </c>
      <c r="F645" s="38" t="s">
        <v>54</v>
      </c>
      <c r="G645" s="434">
        <v>42189.427083333336</v>
      </c>
      <c r="H645" s="434">
        <v>42189.551388888889</v>
      </c>
      <c r="I645" s="38" t="s">
        <v>54</v>
      </c>
      <c r="J645" s="38" t="s">
        <v>54</v>
      </c>
      <c r="K645" s="38" t="s">
        <v>54</v>
      </c>
      <c r="L645" s="84">
        <f>IF(RIGHT(S645)="T",(+H645-G645),0)</f>
        <v>0.12430555555329192</v>
      </c>
      <c r="M645" s="84">
        <f>IF(RIGHT(S645)="U",(+H645-G645),0)</f>
        <v>0</v>
      </c>
      <c r="N645" s="84">
        <f>IF(RIGHT(S645)="C",(+H645-G645),0)</f>
        <v>0</v>
      </c>
      <c r="O645" s="84">
        <f>IF(RIGHT(S645)="D",(+H645-G645),0)</f>
        <v>0</v>
      </c>
      <c r="P645" s="38" t="s">
        <v>54</v>
      </c>
      <c r="Q645" s="38" t="s">
        <v>54</v>
      </c>
      <c r="R645" s="38" t="s">
        <v>54</v>
      </c>
      <c r="S645" s="428" t="s">
        <v>104</v>
      </c>
      <c r="T645" s="774" t="s">
        <v>979</v>
      </c>
      <c r="U645" s="201"/>
      <c r="V645" s="74"/>
      <c r="W645" s="75"/>
      <c r="X645" s="75"/>
      <c r="Y645" s="75"/>
      <c r="Z645" s="75"/>
      <c r="AA645" s="76"/>
    </row>
    <row r="646" spans="1:44" s="59" customFormat="1" ht="30" customHeight="1">
      <c r="A646" s="928"/>
      <c r="B646" s="924"/>
      <c r="C646" s="932"/>
      <c r="D646" s="925"/>
      <c r="E646" s="934"/>
      <c r="F646" s="38" t="s">
        <v>54</v>
      </c>
      <c r="G646" s="434">
        <v>42200.347916666666</v>
      </c>
      <c r="H646" s="434">
        <v>42200.50277777778</v>
      </c>
      <c r="I646" s="38" t="s">
        <v>54</v>
      </c>
      <c r="J646" s="38" t="s">
        <v>54</v>
      </c>
      <c r="K646" s="38" t="s">
        <v>54</v>
      </c>
      <c r="L646" s="84">
        <f>IF(RIGHT(S646)="T",(+H646-G646),0)</f>
        <v>0.15486111111385981</v>
      </c>
      <c r="M646" s="84">
        <f>IF(RIGHT(S646)="U",(+H646-G646),0)</f>
        <v>0</v>
      </c>
      <c r="N646" s="84">
        <f>IF(RIGHT(S646)="C",(+H646-G646),0)</f>
        <v>0</v>
      </c>
      <c r="O646" s="84">
        <f>IF(RIGHT(S646)="D",(+H646-G646),0)</f>
        <v>0</v>
      </c>
      <c r="P646" s="38" t="s">
        <v>54</v>
      </c>
      <c r="Q646" s="38" t="s">
        <v>54</v>
      </c>
      <c r="R646" s="38" t="s">
        <v>54</v>
      </c>
      <c r="S646" s="428" t="s">
        <v>104</v>
      </c>
      <c r="T646" s="774" t="s">
        <v>980</v>
      </c>
      <c r="U646" s="201"/>
      <c r="V646" s="74"/>
      <c r="W646" s="75"/>
      <c r="X646" s="75"/>
      <c r="Y646" s="75"/>
      <c r="Z646" s="75"/>
      <c r="AA646" s="76"/>
    </row>
    <row r="647" spans="1:44" s="69" customFormat="1" ht="30" customHeight="1" thickBot="1">
      <c r="A647" s="436"/>
      <c r="B647" s="60"/>
      <c r="C647" s="437" t="s">
        <v>58</v>
      </c>
      <c r="D647" s="60"/>
      <c r="E647" s="61"/>
      <c r="F647" s="62" t="s">
        <v>54</v>
      </c>
      <c r="G647" s="438"/>
      <c r="H647" s="438"/>
      <c r="I647" s="62" t="s">
        <v>54</v>
      </c>
      <c r="J647" s="62" t="s">
        <v>54</v>
      </c>
      <c r="K647" s="62" t="s">
        <v>54</v>
      </c>
      <c r="L647" s="63">
        <f>SUM(L645:L646)</f>
        <v>0.27916666666715173</v>
      </c>
      <c r="M647" s="63">
        <f>SUM(M645:M646)</f>
        <v>0</v>
      </c>
      <c r="N647" s="63">
        <f>SUM(N645:N646)</f>
        <v>0</v>
      </c>
      <c r="O647" s="63">
        <f>SUM(O645:O646)</f>
        <v>0</v>
      </c>
      <c r="P647" s="62" t="s">
        <v>54</v>
      </c>
      <c r="Q647" s="62" t="s">
        <v>54</v>
      </c>
      <c r="R647" s="62" t="s">
        <v>54</v>
      </c>
      <c r="S647" s="478"/>
      <c r="T647" s="448"/>
      <c r="U647" s="60"/>
      <c r="V647" s="440">
        <f t="shared" ref="V647:V704" si="703">$AB$15-((N647*24))</f>
        <v>744</v>
      </c>
      <c r="W647" s="559">
        <v>315</v>
      </c>
      <c r="X647" s="100"/>
      <c r="Y647" s="442">
        <f t="shared" ref="Y647" si="704">W647</f>
        <v>315</v>
      </c>
      <c r="Z647" s="440">
        <f t="shared" ref="Z647:Z704" si="705">(Y647*(V647-L647*24))/V647</f>
        <v>312.16330645160798</v>
      </c>
      <c r="AA647" s="443">
        <f t="shared" ref="AA647" si="706">(Z647/Y647)*100</f>
        <v>99.099462365589829</v>
      </c>
      <c r="AB647" s="59"/>
    </row>
    <row r="648" spans="1:44" s="51" customFormat="1" ht="30" customHeight="1" thickBot="1">
      <c r="A648" s="101">
        <v>17</v>
      </c>
      <c r="B648" s="102" t="s">
        <v>518</v>
      </c>
      <c r="C648" s="262" t="s">
        <v>519</v>
      </c>
      <c r="D648" s="331">
        <v>315</v>
      </c>
      <c r="E648" s="70" t="s">
        <v>53</v>
      </c>
      <c r="F648" s="105" t="s">
        <v>54</v>
      </c>
      <c r="G648" s="399"/>
      <c r="H648" s="399"/>
      <c r="I648" s="263"/>
      <c r="J648" s="263"/>
      <c r="K648" s="263"/>
      <c r="L648" s="107"/>
      <c r="M648" s="277"/>
      <c r="N648" s="277"/>
      <c r="O648" s="107"/>
      <c r="P648" s="107"/>
      <c r="Q648" s="107"/>
      <c r="R648" s="107"/>
      <c r="S648" s="107"/>
      <c r="T648" s="409"/>
      <c r="U648" s="107"/>
      <c r="V648" s="64">
        <f t="shared" si="703"/>
        <v>744</v>
      </c>
      <c r="W648" s="331">
        <v>315</v>
      </c>
      <c r="X648" s="66"/>
      <c r="Y648" s="67">
        <f t="shared" si="660"/>
        <v>315</v>
      </c>
      <c r="Z648" s="64">
        <f t="shared" si="705"/>
        <v>315</v>
      </c>
      <c r="AA648" s="68">
        <f t="shared" si="670"/>
        <v>100</v>
      </c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</row>
    <row r="649" spans="1:44" s="51" customFormat="1" ht="30" customHeight="1" thickBot="1">
      <c r="A649" s="101">
        <v>18</v>
      </c>
      <c r="B649" s="102" t="s">
        <v>520</v>
      </c>
      <c r="C649" s="262" t="s">
        <v>521</v>
      </c>
      <c r="D649" s="331">
        <v>315</v>
      </c>
      <c r="E649" s="61" t="s">
        <v>53</v>
      </c>
      <c r="F649" s="105" t="s">
        <v>54</v>
      </c>
      <c r="G649" s="399"/>
      <c r="H649" s="399"/>
      <c r="I649" s="263"/>
      <c r="J649" s="263"/>
      <c r="K649" s="263"/>
      <c r="L649" s="107"/>
      <c r="M649" s="277"/>
      <c r="N649" s="277"/>
      <c r="O649" s="107"/>
      <c r="P649" s="107"/>
      <c r="Q649" s="107"/>
      <c r="R649" s="107"/>
      <c r="S649" s="107"/>
      <c r="T649" s="409"/>
      <c r="U649" s="107"/>
      <c r="V649" s="64">
        <f t="shared" si="703"/>
        <v>744</v>
      </c>
      <c r="W649" s="331">
        <v>315</v>
      </c>
      <c r="X649" s="66"/>
      <c r="Y649" s="67">
        <f t="shared" si="660"/>
        <v>315</v>
      </c>
      <c r="Z649" s="64">
        <f t="shared" si="705"/>
        <v>315</v>
      </c>
      <c r="AA649" s="68">
        <f t="shared" si="670"/>
        <v>100</v>
      </c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</row>
    <row r="650" spans="1:44" s="51" customFormat="1" ht="30" customHeight="1" thickBot="1">
      <c r="A650" s="101">
        <v>19</v>
      </c>
      <c r="B650" s="102" t="s">
        <v>522</v>
      </c>
      <c r="C650" s="262" t="s">
        <v>523</v>
      </c>
      <c r="D650" s="331">
        <v>315</v>
      </c>
      <c r="E650" s="70" t="s">
        <v>53</v>
      </c>
      <c r="F650" s="105" t="s">
        <v>54</v>
      </c>
      <c r="G650" s="399"/>
      <c r="H650" s="399"/>
      <c r="I650" s="263"/>
      <c r="J650" s="263"/>
      <c r="K650" s="263"/>
      <c r="L650" s="107"/>
      <c r="M650" s="277"/>
      <c r="N650" s="107"/>
      <c r="O650" s="107"/>
      <c r="P650" s="107"/>
      <c r="Q650" s="107"/>
      <c r="R650" s="107"/>
      <c r="S650" s="107"/>
      <c r="T650" s="409"/>
      <c r="U650" s="107"/>
      <c r="V650" s="64">
        <f t="shared" si="703"/>
        <v>744</v>
      </c>
      <c r="W650" s="331">
        <v>315</v>
      </c>
      <c r="X650" s="66"/>
      <c r="Y650" s="67">
        <f t="shared" si="660"/>
        <v>315</v>
      </c>
      <c r="Z650" s="64">
        <f t="shared" si="705"/>
        <v>315</v>
      </c>
      <c r="AA650" s="68">
        <f t="shared" si="670"/>
        <v>100</v>
      </c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</row>
    <row r="651" spans="1:44" s="51" customFormat="1" ht="30" customHeight="1" thickBot="1">
      <c r="A651" s="101">
        <v>20</v>
      </c>
      <c r="B651" s="102" t="s">
        <v>524</v>
      </c>
      <c r="C651" s="262" t="s">
        <v>525</v>
      </c>
      <c r="D651" s="331">
        <v>315</v>
      </c>
      <c r="E651" s="61" t="s">
        <v>53</v>
      </c>
      <c r="F651" s="105" t="s">
        <v>54</v>
      </c>
      <c r="G651" s="399"/>
      <c r="H651" s="399"/>
      <c r="I651" s="263"/>
      <c r="J651" s="263"/>
      <c r="K651" s="263"/>
      <c r="L651" s="107"/>
      <c r="M651" s="277"/>
      <c r="N651" s="107"/>
      <c r="O651" s="107"/>
      <c r="P651" s="107"/>
      <c r="Q651" s="107"/>
      <c r="R651" s="107"/>
      <c r="S651" s="107"/>
      <c r="T651" s="409"/>
      <c r="U651" s="107"/>
      <c r="V651" s="64">
        <f t="shared" si="703"/>
        <v>744</v>
      </c>
      <c r="W651" s="331">
        <v>315</v>
      </c>
      <c r="X651" s="66"/>
      <c r="Y651" s="67">
        <f t="shared" si="660"/>
        <v>315</v>
      </c>
      <c r="Z651" s="64">
        <f t="shared" si="705"/>
        <v>315</v>
      </c>
      <c r="AA651" s="68">
        <f t="shared" si="670"/>
        <v>100</v>
      </c>
      <c r="AB651" s="186"/>
      <c r="AC651" s="186"/>
      <c r="AD651" s="186"/>
      <c r="AE651" s="186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</row>
    <row r="652" spans="1:44" s="51" customFormat="1" ht="30" customHeight="1">
      <c r="A652" s="580">
        <v>21</v>
      </c>
      <c r="B652" s="578" t="s">
        <v>526</v>
      </c>
      <c r="C652" s="594" t="s">
        <v>527</v>
      </c>
      <c r="D652" s="332">
        <v>315</v>
      </c>
      <c r="E652" s="585" t="s">
        <v>53</v>
      </c>
      <c r="F652" s="38" t="s">
        <v>54</v>
      </c>
      <c r="G652" s="434"/>
      <c r="H652" s="434"/>
      <c r="I652" s="264"/>
      <c r="J652" s="264"/>
      <c r="K652" s="264"/>
      <c r="L652" s="84">
        <f>IF(RIGHT(S652)="T",(+H652-G652),0)</f>
        <v>0</v>
      </c>
      <c r="M652" s="84">
        <f>IF(RIGHT(S652)="U",(+H652-G652),0)</f>
        <v>0</v>
      </c>
      <c r="N652" s="84">
        <f>IF(RIGHT(S652)="C",(+H652-G652),0)</f>
        <v>0</v>
      </c>
      <c r="O652" s="84">
        <f>IF(RIGHT(S652)="D",(+H652-G652),0)</f>
        <v>0</v>
      </c>
      <c r="P652" s="44"/>
      <c r="Q652" s="44"/>
      <c r="R652" s="44"/>
      <c r="S652" s="428"/>
      <c r="T652" s="429"/>
      <c r="U652" s="44"/>
      <c r="V652" s="109"/>
      <c r="W652" s="332"/>
      <c r="X652" s="574"/>
      <c r="Y652" s="111"/>
      <c r="Z652" s="109"/>
      <c r="AA652" s="112"/>
      <c r="AB652" s="186"/>
      <c r="AC652" s="186"/>
      <c r="AD652" s="186"/>
      <c r="AE652" s="186"/>
      <c r="AF652" s="50"/>
      <c r="AG652" s="50"/>
      <c r="AH652" s="50"/>
      <c r="AI652" s="50"/>
      <c r="AJ652" s="50"/>
      <c r="AK652" s="50"/>
      <c r="AL652" s="50"/>
      <c r="AM652" s="50"/>
      <c r="AN652" s="50"/>
      <c r="AO652" s="50"/>
      <c r="AP652" s="50"/>
      <c r="AQ652" s="50"/>
      <c r="AR652" s="50"/>
    </row>
    <row r="653" spans="1:44" s="69" customFormat="1" ht="30" customHeight="1" thickBot="1">
      <c r="A653" s="436"/>
      <c r="B653" s="60"/>
      <c r="C653" s="437" t="s">
        <v>58</v>
      </c>
      <c r="D653" s="60"/>
      <c r="E653" s="61"/>
      <c r="F653" s="62" t="s">
        <v>54</v>
      </c>
      <c r="G653" s="438"/>
      <c r="H653" s="438"/>
      <c r="I653" s="62" t="s">
        <v>54</v>
      </c>
      <c r="J653" s="62" t="s">
        <v>54</v>
      </c>
      <c r="K653" s="62" t="s">
        <v>54</v>
      </c>
      <c r="L653" s="63">
        <f>SUM(L652:L652)</f>
        <v>0</v>
      </c>
      <c r="M653" s="63">
        <f>SUM(M652:M652)</f>
        <v>0</v>
      </c>
      <c r="N653" s="63">
        <f>SUM(N652:N652)</f>
        <v>0</v>
      </c>
      <c r="O653" s="63">
        <f>SUM(O652:O652)</f>
        <v>0</v>
      </c>
      <c r="P653" s="62" t="s">
        <v>54</v>
      </c>
      <c r="Q653" s="62" t="s">
        <v>54</v>
      </c>
      <c r="R653" s="62" t="s">
        <v>54</v>
      </c>
      <c r="S653" s="478"/>
      <c r="T653" s="448"/>
      <c r="U653" s="60"/>
      <c r="V653" s="440">
        <f t="shared" ref="V653" si="707">$AB$15-((N653*24))</f>
        <v>744</v>
      </c>
      <c r="W653" s="559">
        <v>315</v>
      </c>
      <c r="X653" s="100"/>
      <c r="Y653" s="442">
        <f t="shared" ref="Y653" si="708">W653</f>
        <v>315</v>
      </c>
      <c r="Z653" s="440">
        <f t="shared" ref="Z653" si="709">(Y653*(V653-L653*24))/V653</f>
        <v>315</v>
      </c>
      <c r="AA653" s="443">
        <f t="shared" ref="AA653" si="710">(Z653/Y653)*100</f>
        <v>100</v>
      </c>
      <c r="AB653" s="59"/>
    </row>
    <row r="654" spans="1:44" s="51" customFormat="1" ht="30" customHeight="1" thickBot="1">
      <c r="A654" s="101">
        <v>22</v>
      </c>
      <c r="B654" s="102" t="s">
        <v>528</v>
      </c>
      <c r="C654" s="262" t="s">
        <v>529</v>
      </c>
      <c r="D654" s="331">
        <v>315</v>
      </c>
      <c r="E654" s="61" t="s">
        <v>53</v>
      </c>
      <c r="F654" s="105" t="s">
        <v>54</v>
      </c>
      <c r="G654" s="399"/>
      <c r="H654" s="399"/>
      <c r="I654" s="263"/>
      <c r="J654" s="263"/>
      <c r="K654" s="263"/>
      <c r="L654" s="107"/>
      <c r="M654" s="277"/>
      <c r="N654" s="277"/>
      <c r="O654" s="107"/>
      <c r="P654" s="107"/>
      <c r="Q654" s="107"/>
      <c r="R654" s="107"/>
      <c r="S654" s="107"/>
      <c r="T654" s="409"/>
      <c r="U654" s="107"/>
      <c r="V654" s="64">
        <f t="shared" si="703"/>
        <v>744</v>
      </c>
      <c r="W654" s="331">
        <v>315</v>
      </c>
      <c r="X654" s="66"/>
      <c r="Y654" s="67">
        <f t="shared" si="660"/>
        <v>315</v>
      </c>
      <c r="Z654" s="64">
        <f t="shared" si="705"/>
        <v>315</v>
      </c>
      <c r="AA654" s="68">
        <f t="shared" si="670"/>
        <v>100</v>
      </c>
      <c r="AB654" s="186"/>
      <c r="AC654" s="186"/>
      <c r="AD654" s="186"/>
      <c r="AE654" s="186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</row>
    <row r="655" spans="1:44" s="51" customFormat="1" ht="30" customHeight="1" thickBot="1">
      <c r="A655" s="101">
        <v>23</v>
      </c>
      <c r="B655" s="102" t="s">
        <v>530</v>
      </c>
      <c r="C655" s="262" t="s">
        <v>531</v>
      </c>
      <c r="D655" s="331">
        <v>500</v>
      </c>
      <c r="E655" s="70" t="s">
        <v>53</v>
      </c>
      <c r="F655" s="105" t="s">
        <v>54</v>
      </c>
      <c r="G655" s="399"/>
      <c r="H655" s="399"/>
      <c r="I655" s="263"/>
      <c r="J655" s="263"/>
      <c r="K655" s="263"/>
      <c r="L655" s="107"/>
      <c r="M655" s="277"/>
      <c r="N655" s="277"/>
      <c r="O655" s="107"/>
      <c r="P655" s="107"/>
      <c r="Q655" s="107"/>
      <c r="R655" s="107"/>
      <c r="S655" s="107"/>
      <c r="T655" s="409"/>
      <c r="U655" s="107"/>
      <c r="V655" s="64">
        <f t="shared" si="703"/>
        <v>744</v>
      </c>
      <c r="W655" s="331">
        <v>500</v>
      </c>
      <c r="X655" s="66"/>
      <c r="Y655" s="67">
        <f t="shared" si="660"/>
        <v>500</v>
      </c>
      <c r="Z655" s="64">
        <f t="shared" si="705"/>
        <v>500</v>
      </c>
      <c r="AA655" s="68">
        <f t="shared" si="670"/>
        <v>100</v>
      </c>
      <c r="AB655" s="186"/>
      <c r="AC655" s="186"/>
      <c r="AD655" s="186"/>
      <c r="AE655" s="186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</row>
    <row r="656" spans="1:44" s="51" customFormat="1" ht="30" customHeight="1" thickBot="1">
      <c r="A656" s="101">
        <v>24</v>
      </c>
      <c r="B656" s="102" t="s">
        <v>532</v>
      </c>
      <c r="C656" s="262" t="s">
        <v>533</v>
      </c>
      <c r="D656" s="331">
        <v>500</v>
      </c>
      <c r="E656" s="61" t="s">
        <v>53</v>
      </c>
      <c r="F656" s="105" t="s">
        <v>54</v>
      </c>
      <c r="G656" s="399"/>
      <c r="H656" s="399"/>
      <c r="I656" s="263"/>
      <c r="J656" s="263"/>
      <c r="K656" s="263"/>
      <c r="L656" s="107"/>
      <c r="M656" s="277"/>
      <c r="N656" s="277"/>
      <c r="O656" s="107"/>
      <c r="P656" s="107"/>
      <c r="Q656" s="107"/>
      <c r="R656" s="107"/>
      <c r="S656" s="107"/>
      <c r="T656" s="409"/>
      <c r="U656" s="107"/>
      <c r="V656" s="64">
        <f t="shared" si="703"/>
        <v>744</v>
      </c>
      <c r="W656" s="331">
        <v>500</v>
      </c>
      <c r="X656" s="66"/>
      <c r="Y656" s="67">
        <f t="shared" si="660"/>
        <v>500</v>
      </c>
      <c r="Z656" s="64">
        <f t="shared" si="705"/>
        <v>500</v>
      </c>
      <c r="AA656" s="68">
        <f t="shared" si="670"/>
        <v>100</v>
      </c>
      <c r="AB656" s="186"/>
      <c r="AC656" s="186"/>
      <c r="AD656" s="186"/>
      <c r="AE656" s="186"/>
      <c r="AF656" s="50"/>
      <c r="AG656" s="50"/>
      <c r="AH656" s="50"/>
      <c r="AI656" s="50"/>
      <c r="AJ656" s="50"/>
      <c r="AK656" s="50"/>
      <c r="AL656" s="50"/>
      <c r="AM656" s="50"/>
      <c r="AN656" s="50"/>
      <c r="AO656" s="50"/>
      <c r="AP656" s="50"/>
      <c r="AQ656" s="50"/>
      <c r="AR656" s="50"/>
    </row>
    <row r="657" spans="1:44" s="51" customFormat="1" ht="30" customHeight="1" thickBot="1">
      <c r="A657" s="101">
        <v>25</v>
      </c>
      <c r="B657" s="102" t="s">
        <v>534</v>
      </c>
      <c r="C657" s="262" t="s">
        <v>535</v>
      </c>
      <c r="D657" s="331">
        <v>315</v>
      </c>
      <c r="E657" s="70" t="s">
        <v>53</v>
      </c>
      <c r="F657" s="105" t="s">
        <v>54</v>
      </c>
      <c r="G657" s="399"/>
      <c r="H657" s="399"/>
      <c r="I657" s="263"/>
      <c r="J657" s="263"/>
      <c r="K657" s="263"/>
      <c r="L657" s="107"/>
      <c r="M657" s="277"/>
      <c r="N657" s="277"/>
      <c r="O657" s="107"/>
      <c r="P657" s="107"/>
      <c r="Q657" s="107"/>
      <c r="R657" s="107"/>
      <c r="S657" s="107"/>
      <c r="T657" s="409"/>
      <c r="U657" s="107"/>
      <c r="V657" s="64">
        <f t="shared" si="703"/>
        <v>744</v>
      </c>
      <c r="W657" s="331">
        <v>315</v>
      </c>
      <c r="X657" s="66"/>
      <c r="Y657" s="67">
        <f t="shared" si="660"/>
        <v>315</v>
      </c>
      <c r="Z657" s="64">
        <f t="shared" si="705"/>
        <v>315</v>
      </c>
      <c r="AA657" s="68">
        <f t="shared" si="670"/>
        <v>100</v>
      </c>
      <c r="AB657" s="186"/>
      <c r="AC657" s="186"/>
      <c r="AD657" s="186"/>
      <c r="AE657" s="186"/>
      <c r="AF657" s="50"/>
      <c r="AG657" s="50"/>
      <c r="AH657" s="50"/>
      <c r="AI657" s="50"/>
      <c r="AJ657" s="50"/>
      <c r="AK657" s="50"/>
      <c r="AL657" s="50"/>
      <c r="AM657" s="50"/>
      <c r="AN657" s="50"/>
      <c r="AO657" s="50"/>
      <c r="AP657" s="50"/>
      <c r="AQ657" s="50"/>
      <c r="AR657" s="50"/>
    </row>
    <row r="658" spans="1:44" s="51" customFormat="1" ht="30" customHeight="1" thickBot="1">
      <c r="A658" s="101">
        <v>26</v>
      </c>
      <c r="B658" s="102" t="s">
        <v>536</v>
      </c>
      <c r="C658" s="262" t="s">
        <v>537</v>
      </c>
      <c r="D658" s="331">
        <v>315</v>
      </c>
      <c r="E658" s="61" t="s">
        <v>53</v>
      </c>
      <c r="F658" s="105" t="s">
        <v>54</v>
      </c>
      <c r="G658" s="399"/>
      <c r="H658" s="399"/>
      <c r="I658" s="263"/>
      <c r="J658" s="263"/>
      <c r="K658" s="263"/>
      <c r="L658" s="107"/>
      <c r="M658" s="277"/>
      <c r="N658" s="277"/>
      <c r="O658" s="107"/>
      <c r="P658" s="107"/>
      <c r="Q658" s="107"/>
      <c r="R658" s="107"/>
      <c r="S658" s="107"/>
      <c r="T658" s="409"/>
      <c r="U658" s="107"/>
      <c r="V658" s="64">
        <f t="shared" si="703"/>
        <v>744</v>
      </c>
      <c r="W658" s="331">
        <v>315</v>
      </c>
      <c r="X658" s="66"/>
      <c r="Y658" s="67">
        <f t="shared" si="660"/>
        <v>315</v>
      </c>
      <c r="Z658" s="64">
        <f t="shared" si="705"/>
        <v>315</v>
      </c>
      <c r="AA658" s="68">
        <f t="shared" si="670"/>
        <v>100</v>
      </c>
      <c r="AB658" s="186"/>
      <c r="AC658" s="186"/>
      <c r="AD658" s="186"/>
      <c r="AE658" s="186"/>
      <c r="AF658" s="50"/>
      <c r="AG658" s="50"/>
      <c r="AH658" s="50"/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</row>
    <row r="659" spans="1:44" s="51" customFormat="1" ht="30" customHeight="1" thickBot="1">
      <c r="A659" s="101">
        <v>27</v>
      </c>
      <c r="B659" s="102" t="s">
        <v>538</v>
      </c>
      <c r="C659" s="262" t="s">
        <v>539</v>
      </c>
      <c r="D659" s="331">
        <v>315</v>
      </c>
      <c r="E659" s="70" t="s">
        <v>53</v>
      </c>
      <c r="F659" s="105" t="s">
        <v>54</v>
      </c>
      <c r="G659" s="399"/>
      <c r="H659" s="399"/>
      <c r="I659" s="263"/>
      <c r="J659" s="263"/>
      <c r="K659" s="263"/>
      <c r="L659" s="107"/>
      <c r="M659" s="277"/>
      <c r="N659" s="107"/>
      <c r="O659" s="107"/>
      <c r="P659" s="107"/>
      <c r="Q659" s="107"/>
      <c r="R659" s="107"/>
      <c r="S659" s="107"/>
      <c r="T659" s="409"/>
      <c r="U659" s="107"/>
      <c r="V659" s="64">
        <f t="shared" si="703"/>
        <v>744</v>
      </c>
      <c r="W659" s="331">
        <v>315</v>
      </c>
      <c r="X659" s="66"/>
      <c r="Y659" s="67">
        <f t="shared" si="660"/>
        <v>315</v>
      </c>
      <c r="Z659" s="64">
        <f t="shared" si="705"/>
        <v>315</v>
      </c>
      <c r="AA659" s="68">
        <f t="shared" si="670"/>
        <v>100</v>
      </c>
      <c r="AB659" s="186"/>
      <c r="AC659" s="186"/>
      <c r="AD659" s="186"/>
      <c r="AE659" s="186"/>
      <c r="AF659" s="50"/>
      <c r="AG659" s="50"/>
      <c r="AH659" s="50"/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</row>
    <row r="660" spans="1:44" s="51" customFormat="1" ht="30" customHeight="1">
      <c r="A660" s="630">
        <v>28</v>
      </c>
      <c r="B660" s="578" t="s">
        <v>540</v>
      </c>
      <c r="C660" s="594" t="s">
        <v>541</v>
      </c>
      <c r="D660" s="332">
        <v>315</v>
      </c>
      <c r="E660" s="588" t="s">
        <v>53</v>
      </c>
      <c r="F660" s="38" t="s">
        <v>54</v>
      </c>
      <c r="G660" s="178"/>
      <c r="H660" s="178"/>
      <c r="I660" s="264"/>
      <c r="J660" s="264"/>
      <c r="K660" s="264"/>
      <c r="L660" s="346">
        <f>IF(RIGHT(S660)="T",(+H660-G660),0)</f>
        <v>0</v>
      </c>
      <c r="M660" s="346">
        <f>IF(RIGHT(S660)="U",(+H660-G660),0)</f>
        <v>0</v>
      </c>
      <c r="N660" s="346">
        <f>IF(RIGHT(S660)="C",(+H660-G660),0)</f>
        <v>0</v>
      </c>
      <c r="O660" s="346">
        <f>IF(RIGHT(S660)="D",(+H660-G660),0)</f>
        <v>0</v>
      </c>
      <c r="P660" s="44"/>
      <c r="Q660" s="44"/>
      <c r="R660" s="44"/>
      <c r="S660" s="179"/>
      <c r="T660" s="410"/>
      <c r="U660" s="44"/>
      <c r="V660" s="109"/>
      <c r="W660" s="332"/>
      <c r="X660" s="574"/>
      <c r="Y660" s="111"/>
      <c r="Z660" s="109"/>
      <c r="AA660" s="112"/>
      <c r="AB660" s="186"/>
      <c r="AC660" s="186"/>
      <c r="AD660" s="186"/>
      <c r="AE660" s="186"/>
      <c r="AF660" s="50"/>
      <c r="AG660" s="50"/>
      <c r="AH660" s="50"/>
      <c r="AI660" s="50"/>
      <c r="AJ660" s="50"/>
      <c r="AK660" s="50"/>
      <c r="AL660" s="50"/>
      <c r="AM660" s="50"/>
      <c r="AN660" s="50"/>
      <c r="AO660" s="50"/>
      <c r="AP660" s="50"/>
      <c r="AQ660" s="50"/>
      <c r="AR660" s="50"/>
    </row>
    <row r="661" spans="1:44" s="69" customFormat="1" ht="30" customHeight="1" thickBot="1">
      <c r="A661" s="436"/>
      <c r="B661" s="60"/>
      <c r="C661" s="437" t="s">
        <v>58</v>
      </c>
      <c r="D661" s="60"/>
      <c r="E661" s="61"/>
      <c r="F661" s="62" t="s">
        <v>54</v>
      </c>
      <c r="G661" s="438"/>
      <c r="H661" s="438"/>
      <c r="I661" s="62" t="s">
        <v>54</v>
      </c>
      <c r="J661" s="62" t="s">
        <v>54</v>
      </c>
      <c r="K661" s="62" t="s">
        <v>54</v>
      </c>
      <c r="L661" s="63">
        <f>SUM(L660:L660)</f>
        <v>0</v>
      </c>
      <c r="M661" s="63">
        <f t="shared" ref="M661:O663" si="711">SUM(M660:M660)</f>
        <v>0</v>
      </c>
      <c r="N661" s="63">
        <f t="shared" si="711"/>
        <v>0</v>
      </c>
      <c r="O661" s="63">
        <f t="shared" si="711"/>
        <v>0</v>
      </c>
      <c r="P661" s="62" t="s">
        <v>54</v>
      </c>
      <c r="Q661" s="62" t="s">
        <v>54</v>
      </c>
      <c r="R661" s="62" t="s">
        <v>54</v>
      </c>
      <c r="S661" s="478"/>
      <c r="T661" s="448"/>
      <c r="U661" s="60"/>
      <c r="V661" s="440">
        <f t="shared" ref="V661" si="712">$AB$15-((N661*24))</f>
        <v>744</v>
      </c>
      <c r="W661" s="559">
        <v>315</v>
      </c>
      <c r="X661" s="100"/>
      <c r="Y661" s="442">
        <f t="shared" ref="Y661" si="713">W661</f>
        <v>315</v>
      </c>
      <c r="Z661" s="440">
        <f t="shared" ref="Z661" si="714">(Y661*(V661-L661*24))/V661</f>
        <v>315</v>
      </c>
      <c r="AA661" s="443">
        <f t="shared" ref="AA661" si="715">(Z661/Y661)*100</f>
        <v>100</v>
      </c>
      <c r="AB661" s="59"/>
    </row>
    <row r="662" spans="1:44" s="51" customFormat="1" ht="30" customHeight="1">
      <c r="A662" s="580">
        <v>29</v>
      </c>
      <c r="B662" s="578" t="s">
        <v>542</v>
      </c>
      <c r="C662" s="594" t="s">
        <v>543</v>
      </c>
      <c r="D662" s="332">
        <v>315</v>
      </c>
      <c r="E662" s="585" t="s">
        <v>53</v>
      </c>
      <c r="F662" s="38" t="s">
        <v>54</v>
      </c>
      <c r="G662" s="53"/>
      <c r="H662" s="53"/>
      <c r="I662" s="264"/>
      <c r="J662" s="264"/>
      <c r="K662" s="264"/>
      <c r="L662" s="346">
        <f>IF(RIGHT(S662)="T",(+H662-G662),0)</f>
        <v>0</v>
      </c>
      <c r="M662" s="346">
        <f>IF(RIGHT(S662)="U",(+H662-G662),0)</f>
        <v>0</v>
      </c>
      <c r="N662" s="346">
        <f>IF(RIGHT(S662)="C",(+H662-G662),0)</f>
        <v>0</v>
      </c>
      <c r="O662" s="346">
        <f>IF(RIGHT(S662)="D",(+H662-G662),0)</f>
        <v>0</v>
      </c>
      <c r="P662" s="44"/>
      <c r="Q662" s="44"/>
      <c r="R662" s="44"/>
      <c r="S662" s="54"/>
      <c r="T662" s="405"/>
      <c r="U662" s="44"/>
      <c r="V662" s="109"/>
      <c r="W662" s="332"/>
      <c r="X662" s="574"/>
      <c r="Y662" s="111"/>
      <c r="Z662" s="109"/>
      <c r="AA662" s="112"/>
      <c r="AB662" s="186"/>
      <c r="AC662" s="186"/>
      <c r="AD662" s="186"/>
      <c r="AE662" s="186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</row>
    <row r="663" spans="1:44" s="69" customFormat="1" ht="30" customHeight="1" thickBot="1">
      <c r="A663" s="481"/>
      <c r="B663" s="175"/>
      <c r="C663" s="482" t="s">
        <v>58</v>
      </c>
      <c r="D663" s="175"/>
      <c r="E663" s="590"/>
      <c r="F663" s="176" t="s">
        <v>54</v>
      </c>
      <c r="G663" s="483"/>
      <c r="H663" s="483"/>
      <c r="I663" s="176" t="s">
        <v>54</v>
      </c>
      <c r="J663" s="176" t="s">
        <v>54</v>
      </c>
      <c r="K663" s="176" t="s">
        <v>54</v>
      </c>
      <c r="L663" s="177">
        <f>SUM(L662:L662)</f>
        <v>0</v>
      </c>
      <c r="M663" s="177">
        <f t="shared" si="711"/>
        <v>0</v>
      </c>
      <c r="N663" s="177">
        <f t="shared" si="711"/>
        <v>0</v>
      </c>
      <c r="O663" s="177">
        <f t="shared" si="711"/>
        <v>0</v>
      </c>
      <c r="P663" s="176" t="s">
        <v>54</v>
      </c>
      <c r="Q663" s="176" t="s">
        <v>54</v>
      </c>
      <c r="R663" s="176" t="s">
        <v>54</v>
      </c>
      <c r="S663" s="484"/>
      <c r="T663" s="485"/>
      <c r="U663" s="175"/>
      <c r="V663" s="198">
        <f t="shared" ref="V663" si="716">$AB$15-((N663*24))</f>
        <v>744</v>
      </c>
      <c r="W663" s="341">
        <v>315</v>
      </c>
      <c r="X663" s="581"/>
      <c r="Y663" s="200">
        <f t="shared" ref="Y663" si="717">W663</f>
        <v>315</v>
      </c>
      <c r="Z663" s="198">
        <f t="shared" ref="Z663" si="718">(Y663*(V663-L663*24))/V663</f>
        <v>315</v>
      </c>
      <c r="AA663" s="479">
        <f t="shared" ref="AA663" si="719">(Z663/Y663)*100</f>
        <v>100</v>
      </c>
      <c r="AB663" s="59"/>
    </row>
    <row r="664" spans="1:44" s="51" customFormat="1" ht="30" customHeight="1" thickBot="1">
      <c r="A664" s="101">
        <v>30</v>
      </c>
      <c r="B664" s="102" t="s">
        <v>544</v>
      </c>
      <c r="C664" s="262" t="s">
        <v>545</v>
      </c>
      <c r="D664" s="331">
        <v>315</v>
      </c>
      <c r="E664" s="61" t="s">
        <v>53</v>
      </c>
      <c r="F664" s="105" t="s">
        <v>54</v>
      </c>
      <c r="G664" s="399"/>
      <c r="H664" s="399"/>
      <c r="I664" s="263"/>
      <c r="J664" s="263"/>
      <c r="K664" s="263"/>
      <c r="L664" s="107"/>
      <c r="M664" s="107"/>
      <c r="N664" s="107"/>
      <c r="O664" s="107"/>
      <c r="P664" s="107"/>
      <c r="Q664" s="107"/>
      <c r="R664" s="107"/>
      <c r="S664" s="107"/>
      <c r="T664" s="409"/>
      <c r="U664" s="107"/>
      <c r="V664" s="64">
        <f t="shared" si="703"/>
        <v>744</v>
      </c>
      <c r="W664" s="331">
        <v>315</v>
      </c>
      <c r="X664" s="66"/>
      <c r="Y664" s="67">
        <f t="shared" si="660"/>
        <v>315</v>
      </c>
      <c r="Z664" s="64">
        <f t="shared" si="705"/>
        <v>315</v>
      </c>
      <c r="AA664" s="68">
        <f t="shared" si="670"/>
        <v>100</v>
      </c>
      <c r="AB664" s="186"/>
      <c r="AC664" s="186"/>
      <c r="AD664" s="186"/>
      <c r="AE664" s="186"/>
      <c r="AF664" s="50"/>
      <c r="AG664" s="50"/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</row>
    <row r="665" spans="1:44" s="51" customFormat="1" ht="30" customHeight="1" thickBot="1">
      <c r="A665" s="101">
        <v>31</v>
      </c>
      <c r="B665" s="102" t="s">
        <v>546</v>
      </c>
      <c r="C665" s="262" t="s">
        <v>547</v>
      </c>
      <c r="D665" s="331">
        <v>315</v>
      </c>
      <c r="E665" s="70" t="s">
        <v>53</v>
      </c>
      <c r="F665" s="105" t="s">
        <v>54</v>
      </c>
      <c r="G665" s="399"/>
      <c r="H665" s="399"/>
      <c r="I665" s="263"/>
      <c r="J665" s="263"/>
      <c r="K665" s="263"/>
      <c r="L665" s="107"/>
      <c r="M665" s="277"/>
      <c r="N665" s="107"/>
      <c r="O665" s="107"/>
      <c r="P665" s="107"/>
      <c r="Q665" s="107"/>
      <c r="R665" s="107"/>
      <c r="S665" s="107"/>
      <c r="T665" s="409"/>
      <c r="U665" s="107"/>
      <c r="V665" s="64">
        <f t="shared" si="703"/>
        <v>744</v>
      </c>
      <c r="W665" s="331">
        <v>315</v>
      </c>
      <c r="X665" s="66"/>
      <c r="Y665" s="67">
        <f t="shared" si="660"/>
        <v>315</v>
      </c>
      <c r="Z665" s="64">
        <f t="shared" si="705"/>
        <v>315</v>
      </c>
      <c r="AA665" s="68">
        <f t="shared" si="670"/>
        <v>100</v>
      </c>
      <c r="AB665" s="186"/>
      <c r="AC665" s="186"/>
      <c r="AD665" s="186"/>
      <c r="AE665" s="186"/>
      <c r="AF665" s="50"/>
      <c r="AG665" s="50"/>
      <c r="AH665" s="50"/>
      <c r="AI665" s="50"/>
      <c r="AJ665" s="50"/>
      <c r="AK665" s="50"/>
      <c r="AL665" s="50"/>
      <c r="AM665" s="50"/>
      <c r="AN665" s="50"/>
      <c r="AO665" s="50"/>
      <c r="AP665" s="50"/>
      <c r="AQ665" s="50"/>
      <c r="AR665" s="50"/>
    </row>
    <row r="666" spans="1:44" s="51" customFormat="1" ht="30" customHeight="1" thickBot="1">
      <c r="A666" s="101">
        <v>32</v>
      </c>
      <c r="B666" s="347" t="s">
        <v>548</v>
      </c>
      <c r="C666" s="262" t="s">
        <v>549</v>
      </c>
      <c r="D666" s="331">
        <v>315</v>
      </c>
      <c r="E666" s="61" t="s">
        <v>53</v>
      </c>
      <c r="F666" s="105" t="s">
        <v>54</v>
      </c>
      <c r="G666" s="399"/>
      <c r="H666" s="399"/>
      <c r="I666" s="263"/>
      <c r="J666" s="263"/>
      <c r="K666" s="263"/>
      <c r="L666" s="107"/>
      <c r="M666" s="277"/>
      <c r="N666" s="107"/>
      <c r="O666" s="107"/>
      <c r="P666" s="107"/>
      <c r="Q666" s="107"/>
      <c r="R666" s="107"/>
      <c r="S666" s="107"/>
      <c r="T666" s="409"/>
      <c r="U666" s="107"/>
      <c r="V666" s="64">
        <f t="shared" si="703"/>
        <v>744</v>
      </c>
      <c r="W666" s="331">
        <v>315</v>
      </c>
      <c r="X666" s="66"/>
      <c r="Y666" s="67">
        <f t="shared" si="660"/>
        <v>315</v>
      </c>
      <c r="Z666" s="64">
        <f t="shared" si="705"/>
        <v>315</v>
      </c>
      <c r="AA666" s="68">
        <f t="shared" si="670"/>
        <v>100</v>
      </c>
      <c r="AB666" s="186"/>
      <c r="AC666" s="186"/>
      <c r="AD666" s="186"/>
      <c r="AE666" s="186"/>
      <c r="AF666" s="50"/>
      <c r="AG666" s="50"/>
      <c r="AH666" s="50"/>
      <c r="AI666" s="50"/>
      <c r="AJ666" s="50"/>
      <c r="AK666" s="50"/>
      <c r="AL666" s="50"/>
      <c r="AM666" s="50"/>
      <c r="AN666" s="50"/>
      <c r="AO666" s="50"/>
      <c r="AP666" s="50"/>
      <c r="AQ666" s="50"/>
      <c r="AR666" s="50"/>
    </row>
    <row r="667" spans="1:44" s="51" customFormat="1" ht="30" customHeight="1" thickBot="1">
      <c r="A667" s="101">
        <v>33</v>
      </c>
      <c r="B667" s="347" t="s">
        <v>550</v>
      </c>
      <c r="C667" s="262" t="s">
        <v>551</v>
      </c>
      <c r="D667" s="331">
        <v>315</v>
      </c>
      <c r="E667" s="70" t="s">
        <v>53</v>
      </c>
      <c r="F667" s="105" t="s">
        <v>54</v>
      </c>
      <c r="G667" s="399"/>
      <c r="H667" s="399"/>
      <c r="I667" s="263"/>
      <c r="J667" s="263"/>
      <c r="K667" s="263"/>
      <c r="L667" s="107"/>
      <c r="M667" s="277"/>
      <c r="N667" s="107"/>
      <c r="O667" s="107"/>
      <c r="P667" s="107"/>
      <c r="Q667" s="107"/>
      <c r="R667" s="107"/>
      <c r="S667" s="107"/>
      <c r="T667" s="409"/>
      <c r="U667" s="107"/>
      <c r="V667" s="64">
        <f t="shared" si="703"/>
        <v>744</v>
      </c>
      <c r="W667" s="331">
        <v>315</v>
      </c>
      <c r="X667" s="66"/>
      <c r="Y667" s="67">
        <f t="shared" si="660"/>
        <v>315</v>
      </c>
      <c r="Z667" s="64">
        <f t="shared" si="705"/>
        <v>315</v>
      </c>
      <c r="AA667" s="68">
        <f t="shared" si="670"/>
        <v>100</v>
      </c>
      <c r="AB667" s="186"/>
      <c r="AC667" s="186"/>
      <c r="AD667" s="186"/>
      <c r="AE667" s="186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</row>
    <row r="668" spans="1:44" s="51" customFormat="1" ht="30" customHeight="1" thickBot="1">
      <c r="A668" s="101">
        <v>34</v>
      </c>
      <c r="B668" s="102" t="s">
        <v>552</v>
      </c>
      <c r="C668" s="262" t="s">
        <v>553</v>
      </c>
      <c r="D668" s="331">
        <v>315</v>
      </c>
      <c r="E668" s="61" t="s">
        <v>53</v>
      </c>
      <c r="F668" s="105" t="s">
        <v>54</v>
      </c>
      <c r="G668" s="399"/>
      <c r="H668" s="399"/>
      <c r="I668" s="263"/>
      <c r="J668" s="263"/>
      <c r="K668" s="263"/>
      <c r="L668" s="107"/>
      <c r="M668" s="277"/>
      <c r="N668" s="107"/>
      <c r="O668" s="107"/>
      <c r="P668" s="107"/>
      <c r="Q668" s="107"/>
      <c r="R668" s="107"/>
      <c r="S668" s="107"/>
      <c r="T668" s="409"/>
      <c r="U668" s="107"/>
      <c r="V668" s="64">
        <f t="shared" si="703"/>
        <v>744</v>
      </c>
      <c r="W668" s="331">
        <v>315</v>
      </c>
      <c r="X668" s="66"/>
      <c r="Y668" s="67">
        <f t="shared" si="660"/>
        <v>315</v>
      </c>
      <c r="Z668" s="64">
        <f t="shared" si="705"/>
        <v>315</v>
      </c>
      <c r="AA668" s="68">
        <f t="shared" si="670"/>
        <v>100</v>
      </c>
      <c r="AB668" s="186"/>
      <c r="AC668" s="186"/>
      <c r="AD668" s="186"/>
      <c r="AE668" s="186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</row>
    <row r="669" spans="1:44" s="51" customFormat="1" ht="30" customHeight="1" thickBot="1">
      <c r="A669" s="101">
        <v>35</v>
      </c>
      <c r="B669" s="102" t="s">
        <v>554</v>
      </c>
      <c r="C669" s="262" t="s">
        <v>555</v>
      </c>
      <c r="D669" s="331">
        <v>500</v>
      </c>
      <c r="E669" s="70" t="s">
        <v>53</v>
      </c>
      <c r="F669" s="105" t="s">
        <v>54</v>
      </c>
      <c r="G669" s="399"/>
      <c r="H669" s="399"/>
      <c r="I669" s="263"/>
      <c r="J669" s="263"/>
      <c r="K669" s="263"/>
      <c r="L669" s="107"/>
      <c r="M669" s="277"/>
      <c r="N669" s="277"/>
      <c r="O669" s="107"/>
      <c r="P669" s="107"/>
      <c r="Q669" s="107"/>
      <c r="R669" s="107"/>
      <c r="S669" s="107"/>
      <c r="T669" s="409"/>
      <c r="U669" s="107"/>
      <c r="V669" s="64">
        <f t="shared" si="703"/>
        <v>744</v>
      </c>
      <c r="W669" s="331">
        <v>500</v>
      </c>
      <c r="X669" s="66"/>
      <c r="Y669" s="67">
        <f t="shared" si="660"/>
        <v>500</v>
      </c>
      <c r="Z669" s="64">
        <f t="shared" si="705"/>
        <v>500</v>
      </c>
      <c r="AA669" s="68">
        <f t="shared" si="670"/>
        <v>100</v>
      </c>
      <c r="AB669" s="186"/>
      <c r="AC669" s="186"/>
      <c r="AD669" s="186"/>
      <c r="AE669" s="186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</row>
    <row r="670" spans="1:44" s="51" customFormat="1" ht="30" customHeight="1" thickBot="1">
      <c r="A670" s="101">
        <v>36</v>
      </c>
      <c r="B670" s="102" t="s">
        <v>556</v>
      </c>
      <c r="C670" s="262" t="s">
        <v>557</v>
      </c>
      <c r="D670" s="331">
        <v>315</v>
      </c>
      <c r="E670" s="573" t="s">
        <v>53</v>
      </c>
      <c r="F670" s="105" t="s">
        <v>54</v>
      </c>
      <c r="G670" s="434">
        <v>42205.23541666667</v>
      </c>
      <c r="H670" s="434">
        <v>42205.409722222219</v>
      </c>
      <c r="I670" s="350"/>
      <c r="J670" s="350"/>
      <c r="K670" s="350"/>
      <c r="L670" s="41">
        <f>IF(RIGHT(S670)="T",(+H670-G670),0)</f>
        <v>0.17430555554892635</v>
      </c>
      <c r="M670" s="41">
        <f>IF(RIGHT(S670)="U",(+H670-G670),0)</f>
        <v>0</v>
      </c>
      <c r="N670" s="41">
        <f>IF(RIGHT(S670)="C",(+H670-G670),0)</f>
        <v>0</v>
      </c>
      <c r="O670" s="41">
        <f>IF(RIGHT(S670)="D",(+H670-G670),0)</f>
        <v>0</v>
      </c>
      <c r="P670" s="230"/>
      <c r="Q670" s="230"/>
      <c r="R670" s="230"/>
      <c r="S670" s="428" t="s">
        <v>976</v>
      </c>
      <c r="T670" s="774" t="s">
        <v>983</v>
      </c>
      <c r="U670" s="230"/>
      <c r="V670" s="231"/>
      <c r="W670" s="937"/>
      <c r="X670" s="933"/>
      <c r="Y670" s="234"/>
      <c r="Z670" s="231"/>
      <c r="AA670" s="365"/>
      <c r="AB670" s="186"/>
      <c r="AC670" s="186"/>
      <c r="AD670" s="186"/>
      <c r="AE670" s="186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</row>
    <row r="671" spans="1:44" s="51" customFormat="1" ht="30" customHeight="1" thickBot="1">
      <c r="A671" s="481"/>
      <c r="B671" s="175"/>
      <c r="C671" s="482" t="s">
        <v>58</v>
      </c>
      <c r="D671" s="175"/>
      <c r="E671" s="760"/>
      <c r="F671" s="176" t="s">
        <v>54</v>
      </c>
      <c r="G671" s="438"/>
      <c r="H671" s="438"/>
      <c r="I671" s="176" t="s">
        <v>54</v>
      </c>
      <c r="J671" s="176" t="s">
        <v>54</v>
      </c>
      <c r="K671" s="176" t="s">
        <v>54</v>
      </c>
      <c r="L671" s="177">
        <f>SUM(L670:L670)</f>
        <v>0.17430555554892635</v>
      </c>
      <c r="M671" s="177">
        <f t="shared" ref="M671:O671" si="720">SUM(M670:M670)</f>
        <v>0</v>
      </c>
      <c r="N671" s="177">
        <f t="shared" si="720"/>
        <v>0</v>
      </c>
      <c r="O671" s="177">
        <f t="shared" si="720"/>
        <v>0</v>
      </c>
      <c r="P671" s="176" t="s">
        <v>54</v>
      </c>
      <c r="Q671" s="176" t="s">
        <v>54</v>
      </c>
      <c r="R671" s="176" t="s">
        <v>54</v>
      </c>
      <c r="S671" s="484"/>
      <c r="T671" s="485"/>
      <c r="U671" s="175"/>
      <c r="V671" s="198">
        <f t="shared" ref="V671" si="721">$AB$15-((N671*24))</f>
        <v>744</v>
      </c>
      <c r="W671" s="759">
        <v>315</v>
      </c>
      <c r="X671" s="739"/>
      <c r="Y671" s="200">
        <f t="shared" ref="Y671" si="722">W671</f>
        <v>315</v>
      </c>
      <c r="Z671" s="198">
        <f t="shared" ref="Z671" si="723">(Y671*(V671-L671*24))/V671</f>
        <v>313.22883064522864</v>
      </c>
      <c r="AA671" s="479">
        <f t="shared" ref="AA671" si="724">(Z671/Y671)*100</f>
        <v>99.437724014358295</v>
      </c>
      <c r="AB671" s="186"/>
      <c r="AC671" s="186"/>
      <c r="AD671" s="186"/>
      <c r="AE671" s="186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</row>
    <row r="672" spans="1:44" s="51" customFormat="1" ht="30" customHeight="1" thickBot="1">
      <c r="A672" s="101">
        <v>37</v>
      </c>
      <c r="B672" s="102" t="s">
        <v>558</v>
      </c>
      <c r="C672" s="262" t="s">
        <v>559</v>
      </c>
      <c r="D672" s="331">
        <v>315</v>
      </c>
      <c r="E672" s="70" t="s">
        <v>53</v>
      </c>
      <c r="F672" s="105" t="s">
        <v>54</v>
      </c>
      <c r="G672" s="399"/>
      <c r="H672" s="399"/>
      <c r="I672" s="263"/>
      <c r="J672" s="263"/>
      <c r="K672" s="263"/>
      <c r="L672" s="107"/>
      <c r="M672" s="107"/>
      <c r="N672" s="107"/>
      <c r="O672" s="107"/>
      <c r="P672" s="107"/>
      <c r="Q672" s="107"/>
      <c r="R672" s="107"/>
      <c r="S672" s="107"/>
      <c r="T672" s="409"/>
      <c r="U672" s="107"/>
      <c r="V672" s="64">
        <f t="shared" si="703"/>
        <v>744</v>
      </c>
      <c r="W672" s="331">
        <v>315</v>
      </c>
      <c r="X672" s="66"/>
      <c r="Y672" s="67">
        <f t="shared" si="660"/>
        <v>315</v>
      </c>
      <c r="Z672" s="64">
        <f t="shared" si="705"/>
        <v>315</v>
      </c>
      <c r="AA672" s="68">
        <f t="shared" si="670"/>
        <v>100</v>
      </c>
      <c r="AB672" s="186"/>
      <c r="AC672" s="186"/>
      <c r="AD672" s="186"/>
      <c r="AE672" s="186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</row>
    <row r="673" spans="1:44" s="51" customFormat="1" ht="30" customHeight="1" thickBot="1">
      <c r="A673" s="101">
        <v>38</v>
      </c>
      <c r="B673" s="102" t="s">
        <v>560</v>
      </c>
      <c r="C673" s="262" t="s">
        <v>561</v>
      </c>
      <c r="D673" s="331">
        <v>500</v>
      </c>
      <c r="E673" s="61" t="s">
        <v>53</v>
      </c>
      <c r="F673" s="105" t="s">
        <v>54</v>
      </c>
      <c r="G673" s="399"/>
      <c r="H673" s="399"/>
      <c r="I673" s="263"/>
      <c r="J673" s="263"/>
      <c r="K673" s="263"/>
      <c r="L673" s="107"/>
      <c r="M673" s="277"/>
      <c r="N673" s="277"/>
      <c r="O673" s="107"/>
      <c r="P673" s="107"/>
      <c r="Q673" s="107"/>
      <c r="R673" s="107"/>
      <c r="S673" s="107"/>
      <c r="T673" s="409"/>
      <c r="U673" s="107"/>
      <c r="V673" s="64">
        <f t="shared" si="703"/>
        <v>744</v>
      </c>
      <c r="W673" s="331">
        <v>500</v>
      </c>
      <c r="X673" s="66"/>
      <c r="Y673" s="67">
        <f t="shared" si="660"/>
        <v>500</v>
      </c>
      <c r="Z673" s="64">
        <f t="shared" si="705"/>
        <v>500</v>
      </c>
      <c r="AA673" s="68">
        <f t="shared" si="670"/>
        <v>100</v>
      </c>
      <c r="AB673" s="186"/>
      <c r="AC673" s="186"/>
      <c r="AD673" s="186"/>
      <c r="AE673" s="186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</row>
    <row r="674" spans="1:44" s="51" customFormat="1" ht="30" customHeight="1" thickBot="1">
      <c r="A674" s="101">
        <v>39</v>
      </c>
      <c r="B674" s="102" t="s">
        <v>562</v>
      </c>
      <c r="C674" s="262" t="s">
        <v>563</v>
      </c>
      <c r="D674" s="331">
        <v>500</v>
      </c>
      <c r="E674" s="70" t="s">
        <v>53</v>
      </c>
      <c r="F674" s="105" t="s">
        <v>54</v>
      </c>
      <c r="G674" s="399"/>
      <c r="H674" s="399"/>
      <c r="I674" s="263"/>
      <c r="J674" s="263"/>
      <c r="K674" s="263"/>
      <c r="L674" s="107"/>
      <c r="M674" s="277"/>
      <c r="N674" s="277"/>
      <c r="O674" s="107"/>
      <c r="P674" s="107"/>
      <c r="Q674" s="107"/>
      <c r="R674" s="107"/>
      <c r="S674" s="107"/>
      <c r="T674" s="409"/>
      <c r="U674" s="107"/>
      <c r="V674" s="64">
        <f t="shared" si="703"/>
        <v>744</v>
      </c>
      <c r="W674" s="331">
        <v>500</v>
      </c>
      <c r="X674" s="66"/>
      <c r="Y674" s="67">
        <f t="shared" si="660"/>
        <v>500</v>
      </c>
      <c r="Z674" s="64">
        <f t="shared" si="705"/>
        <v>500</v>
      </c>
      <c r="AA674" s="68">
        <f t="shared" si="670"/>
        <v>100</v>
      </c>
      <c r="AB674" s="186"/>
      <c r="AC674" s="186"/>
      <c r="AD674" s="186"/>
      <c r="AE674" s="186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</row>
    <row r="675" spans="1:44" s="51" customFormat="1" ht="30" customHeight="1" thickBot="1">
      <c r="A675" s="101">
        <v>40</v>
      </c>
      <c r="B675" s="102" t="s">
        <v>564</v>
      </c>
      <c r="C675" s="262" t="s">
        <v>565</v>
      </c>
      <c r="D675" s="331">
        <v>315</v>
      </c>
      <c r="E675" s="61" t="s">
        <v>53</v>
      </c>
      <c r="F675" s="105" t="s">
        <v>54</v>
      </c>
      <c r="G675" s="399"/>
      <c r="H675" s="399"/>
      <c r="I675" s="263"/>
      <c r="J675" s="263"/>
      <c r="K675" s="263"/>
      <c r="L675" s="107"/>
      <c r="M675" s="107"/>
      <c r="N675" s="107"/>
      <c r="O675" s="107"/>
      <c r="P675" s="107"/>
      <c r="Q675" s="107"/>
      <c r="R675" s="107"/>
      <c r="S675" s="107"/>
      <c r="T675" s="409"/>
      <c r="U675" s="107"/>
      <c r="V675" s="64">
        <f t="shared" si="703"/>
        <v>744</v>
      </c>
      <c r="W675" s="331">
        <v>315</v>
      </c>
      <c r="X675" s="66"/>
      <c r="Y675" s="67">
        <f t="shared" si="660"/>
        <v>315</v>
      </c>
      <c r="Z675" s="64">
        <f t="shared" si="705"/>
        <v>315</v>
      </c>
      <c r="AA675" s="68">
        <f t="shared" si="670"/>
        <v>100</v>
      </c>
      <c r="AB675" s="186"/>
      <c r="AC675" s="186"/>
      <c r="AD675" s="186"/>
      <c r="AE675" s="186"/>
      <c r="AF675" s="50"/>
      <c r="AG675" s="50"/>
      <c r="AH675" s="50"/>
      <c r="AI675" s="50"/>
      <c r="AJ675" s="50"/>
      <c r="AK675" s="50"/>
      <c r="AL675" s="50"/>
      <c r="AM675" s="50"/>
      <c r="AN675" s="50"/>
      <c r="AO675" s="50"/>
      <c r="AP675" s="50"/>
      <c r="AQ675" s="50"/>
      <c r="AR675" s="50"/>
    </row>
    <row r="676" spans="1:44" s="51" customFormat="1" ht="30" customHeight="1" thickBot="1">
      <c r="A676" s="101">
        <v>41</v>
      </c>
      <c r="B676" s="102" t="s">
        <v>566</v>
      </c>
      <c r="C676" s="262" t="s">
        <v>567</v>
      </c>
      <c r="D676" s="331">
        <v>315</v>
      </c>
      <c r="E676" s="70" t="s">
        <v>53</v>
      </c>
      <c r="F676" s="105" t="s">
        <v>54</v>
      </c>
      <c r="G676" s="399"/>
      <c r="H676" s="399"/>
      <c r="I676" s="263"/>
      <c r="J676" s="263"/>
      <c r="K676" s="263"/>
      <c r="L676" s="107"/>
      <c r="M676" s="107"/>
      <c r="N676" s="107"/>
      <c r="O676" s="107"/>
      <c r="P676" s="107"/>
      <c r="Q676" s="107"/>
      <c r="R676" s="107"/>
      <c r="S676" s="107"/>
      <c r="T676" s="409"/>
      <c r="U676" s="107"/>
      <c r="V676" s="64">
        <f t="shared" si="703"/>
        <v>744</v>
      </c>
      <c r="W676" s="331">
        <v>315</v>
      </c>
      <c r="X676" s="66"/>
      <c r="Y676" s="67">
        <f t="shared" si="660"/>
        <v>315</v>
      </c>
      <c r="Z676" s="64">
        <f t="shared" si="705"/>
        <v>315</v>
      </c>
      <c r="AA676" s="68">
        <f t="shared" si="670"/>
        <v>100</v>
      </c>
      <c r="AB676" s="186"/>
      <c r="AC676" s="186"/>
      <c r="AD676" s="186"/>
      <c r="AE676" s="186"/>
      <c r="AF676" s="50"/>
      <c r="AG676" s="50"/>
      <c r="AH676" s="50"/>
      <c r="AI676" s="50"/>
      <c r="AJ676" s="50"/>
      <c r="AK676" s="50"/>
      <c r="AL676" s="50"/>
      <c r="AM676" s="50"/>
      <c r="AN676" s="50"/>
      <c r="AO676" s="50"/>
      <c r="AP676" s="50"/>
      <c r="AQ676" s="50"/>
      <c r="AR676" s="50"/>
    </row>
    <row r="677" spans="1:44" s="51" customFormat="1" ht="30" customHeight="1" thickBot="1">
      <c r="A677" s="1003">
        <v>42</v>
      </c>
      <c r="B677" s="973" t="s">
        <v>568</v>
      </c>
      <c r="C677" s="1012" t="s">
        <v>569</v>
      </c>
      <c r="D677" s="1139">
        <v>315</v>
      </c>
      <c r="E677" s="1127" t="s">
        <v>53</v>
      </c>
      <c r="F677" s="38" t="s">
        <v>54</v>
      </c>
      <c r="G677" s="434">
        <v>42209.533333333333</v>
      </c>
      <c r="H677" s="434">
        <v>42209.724999999999</v>
      </c>
      <c r="I677" s="264"/>
      <c r="J677" s="264"/>
      <c r="K677" s="264"/>
      <c r="L677" s="346">
        <f>IF(RIGHT(S677)="T",(+H677-G677),0)</f>
        <v>0</v>
      </c>
      <c r="M677" s="346">
        <f>IF(RIGHT(S677)="U",(+H677-G677),0)</f>
        <v>0</v>
      </c>
      <c r="N677" s="346">
        <f>IF(RIGHT(S677)="C",(+H677-G677),0)</f>
        <v>0</v>
      </c>
      <c r="O677" s="346">
        <f>IF(RIGHT(S677)="D",(+H677-G677),0)</f>
        <v>0.19166666666569654</v>
      </c>
      <c r="P677" s="44"/>
      <c r="Q677" s="44"/>
      <c r="R677" s="44"/>
      <c r="S677" s="428" t="s">
        <v>145</v>
      </c>
      <c r="T677" s="774" t="s">
        <v>984</v>
      </c>
      <c r="U677" s="44"/>
      <c r="V677" s="109"/>
      <c r="W677" s="332"/>
      <c r="X677" s="574"/>
      <c r="Y677" s="111"/>
      <c r="Z677" s="109"/>
      <c r="AA677" s="112"/>
      <c r="AB677" s="186"/>
      <c r="AC677" s="186"/>
      <c r="AD677" s="186"/>
      <c r="AE677" s="186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/>
      <c r="AR677" s="50"/>
    </row>
    <row r="678" spans="1:44" s="51" customFormat="1" ht="30" customHeight="1">
      <c r="A678" s="1005"/>
      <c r="B678" s="975"/>
      <c r="C678" s="1013"/>
      <c r="D678" s="1141"/>
      <c r="E678" s="972"/>
      <c r="F678" s="88"/>
      <c r="G678" s="434"/>
      <c r="H678" s="434"/>
      <c r="I678" s="264"/>
      <c r="J678" s="264"/>
      <c r="K678" s="264"/>
      <c r="L678" s="346">
        <f>IF(RIGHT(S678)="T",(+H678-G678),0)</f>
        <v>0</v>
      </c>
      <c r="M678" s="346">
        <f>IF(RIGHT(S678)="U",(+H678-G678),0)</f>
        <v>0</v>
      </c>
      <c r="N678" s="346">
        <f>IF(RIGHT(S678)="C",(+H678-G678),0)</f>
        <v>0</v>
      </c>
      <c r="O678" s="346">
        <f>IF(RIGHT(S678)="D",(+H678-G678),0)</f>
        <v>0</v>
      </c>
      <c r="P678" s="44"/>
      <c r="Q678" s="44"/>
      <c r="R678" s="44"/>
      <c r="S678" s="428"/>
      <c r="T678" s="774"/>
      <c r="U678" s="44"/>
      <c r="V678" s="109"/>
      <c r="W678" s="758"/>
      <c r="X678" s="738"/>
      <c r="Y678" s="111"/>
      <c r="Z678" s="109"/>
      <c r="AA678" s="112"/>
      <c r="AB678" s="186"/>
      <c r="AC678" s="186"/>
      <c r="AD678" s="186"/>
      <c r="AE678" s="186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</row>
    <row r="679" spans="1:44" s="69" customFormat="1" ht="30" customHeight="1" thickBot="1">
      <c r="A679" s="436"/>
      <c r="B679" s="60"/>
      <c r="C679" s="437" t="s">
        <v>58</v>
      </c>
      <c r="D679" s="60"/>
      <c r="E679" s="61"/>
      <c r="F679" s="62" t="s">
        <v>54</v>
      </c>
      <c r="G679" s="438"/>
      <c r="H679" s="438"/>
      <c r="I679" s="62" t="s">
        <v>54</v>
      </c>
      <c r="J679" s="62" t="s">
        <v>54</v>
      </c>
      <c r="K679" s="62" t="s">
        <v>54</v>
      </c>
      <c r="L679" s="63">
        <f>SUM(L677:L678)</f>
        <v>0</v>
      </c>
      <c r="M679" s="63">
        <f>SUM(M677:M678)</f>
        <v>0</v>
      </c>
      <c r="N679" s="63">
        <f>SUM(N677:N678)</f>
        <v>0</v>
      </c>
      <c r="O679" s="63">
        <f>SUM(O677:O678)</f>
        <v>0.19166666666569654</v>
      </c>
      <c r="P679" s="62" t="s">
        <v>54</v>
      </c>
      <c r="Q679" s="62" t="s">
        <v>54</v>
      </c>
      <c r="R679" s="62" t="s">
        <v>54</v>
      </c>
      <c r="S679" s="478"/>
      <c r="T679" s="448"/>
      <c r="U679" s="60"/>
      <c r="V679" s="440">
        <f t="shared" ref="V679" si="725">$AB$15-((N679*24))</f>
        <v>744</v>
      </c>
      <c r="W679" s="559">
        <v>315</v>
      </c>
      <c r="X679" s="100"/>
      <c r="Y679" s="442">
        <f t="shared" ref="Y679" si="726">W679</f>
        <v>315</v>
      </c>
      <c r="Z679" s="440">
        <f t="shared" ref="Z679" si="727">(Y679*(V679-L679*24))/V679</f>
        <v>315</v>
      </c>
      <c r="AA679" s="443">
        <f t="shared" ref="AA679" si="728">(Z679/Y679)*100</f>
        <v>100</v>
      </c>
      <c r="AB679" s="59"/>
    </row>
    <row r="680" spans="1:44" s="51" customFormat="1" ht="30" customHeight="1">
      <c r="A680" s="580">
        <v>43</v>
      </c>
      <c r="B680" s="578" t="s">
        <v>570</v>
      </c>
      <c r="C680" s="594" t="s">
        <v>571</v>
      </c>
      <c r="D680" s="332">
        <v>315</v>
      </c>
      <c r="E680" s="585" t="s">
        <v>53</v>
      </c>
      <c r="F680" s="38" t="s">
        <v>54</v>
      </c>
      <c r="G680" s="434"/>
      <c r="H680" s="434"/>
      <c r="I680" s="264"/>
      <c r="J680" s="264"/>
      <c r="K680" s="264"/>
      <c r="L680" s="346">
        <f>IF(RIGHT(S680)="T",(+H680-G680),0)</f>
        <v>0</v>
      </c>
      <c r="M680" s="346">
        <f>IF(RIGHT(S680)="U",(+H680-G680),0)</f>
        <v>0</v>
      </c>
      <c r="N680" s="346">
        <f>IF(RIGHT(S680)="C",(+H680-G680),0)</f>
        <v>0</v>
      </c>
      <c r="O680" s="346">
        <f>IF(RIGHT(S680)="D",(+H680-G680),0)</f>
        <v>0</v>
      </c>
      <c r="P680" s="44"/>
      <c r="Q680" s="44"/>
      <c r="R680" s="44"/>
      <c r="S680" s="428"/>
      <c r="T680" s="678"/>
      <c r="U680" s="44"/>
      <c r="V680" s="109"/>
      <c r="W680" s="332"/>
      <c r="X680" s="574"/>
      <c r="Y680" s="111"/>
      <c r="Z680" s="109"/>
      <c r="AA680" s="112"/>
      <c r="AB680" s="186"/>
      <c r="AC680" s="186"/>
      <c r="AD680" s="186"/>
      <c r="AE680" s="186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</row>
    <row r="681" spans="1:44" s="69" customFormat="1" ht="30" customHeight="1" thickBot="1">
      <c r="A681" s="436"/>
      <c r="B681" s="60"/>
      <c r="C681" s="437" t="s">
        <v>58</v>
      </c>
      <c r="D681" s="60"/>
      <c r="E681" s="61"/>
      <c r="F681" s="62" t="s">
        <v>54</v>
      </c>
      <c r="G681" s="438"/>
      <c r="H681" s="438"/>
      <c r="I681" s="62" t="s">
        <v>54</v>
      </c>
      <c r="J681" s="62" t="s">
        <v>54</v>
      </c>
      <c r="K681" s="62" t="s">
        <v>54</v>
      </c>
      <c r="L681" s="63">
        <f>SUM(L680:L680)</f>
        <v>0</v>
      </c>
      <c r="M681" s="63">
        <f t="shared" ref="M681:N681" si="729">SUM(M680:M680)</f>
        <v>0</v>
      </c>
      <c r="N681" s="63">
        <f t="shared" si="729"/>
        <v>0</v>
      </c>
      <c r="O681" s="63">
        <f>SUM(O680:O680)</f>
        <v>0</v>
      </c>
      <c r="P681" s="62" t="s">
        <v>54</v>
      </c>
      <c r="Q681" s="62" t="s">
        <v>54</v>
      </c>
      <c r="R681" s="62" t="s">
        <v>54</v>
      </c>
      <c r="S681" s="478"/>
      <c r="T681" s="448"/>
      <c r="U681" s="60"/>
      <c r="V681" s="440">
        <f t="shared" ref="V681" si="730">$AB$15-((N681*24))</f>
        <v>744</v>
      </c>
      <c r="W681" s="559">
        <v>315</v>
      </c>
      <c r="X681" s="100"/>
      <c r="Y681" s="442">
        <f t="shared" ref="Y681" si="731">W681</f>
        <v>315</v>
      </c>
      <c r="Z681" s="440">
        <f t="shared" ref="Z681" si="732">(Y681*(V681-L681*24))/V681</f>
        <v>315</v>
      </c>
      <c r="AA681" s="443">
        <f t="shared" ref="AA681" si="733">(Z681/Y681)*100</f>
        <v>100</v>
      </c>
      <c r="AB681" s="59"/>
    </row>
    <row r="682" spans="1:44" s="51" customFormat="1" ht="30" customHeight="1" thickBot="1">
      <c r="A682" s="101">
        <v>44</v>
      </c>
      <c r="B682" s="102" t="s">
        <v>572</v>
      </c>
      <c r="C682" s="262" t="s">
        <v>573</v>
      </c>
      <c r="D682" s="331">
        <v>315</v>
      </c>
      <c r="E682" s="61" t="s">
        <v>53</v>
      </c>
      <c r="F682" s="105" t="s">
        <v>54</v>
      </c>
      <c r="G682" s="399"/>
      <c r="H682" s="399"/>
      <c r="I682" s="263"/>
      <c r="J682" s="263"/>
      <c r="K682" s="263"/>
      <c r="L682" s="107"/>
      <c r="M682" s="107"/>
      <c r="N682" s="107"/>
      <c r="O682" s="107"/>
      <c r="P682" s="107"/>
      <c r="Q682" s="107"/>
      <c r="R682" s="107"/>
      <c r="S682" s="107"/>
      <c r="T682" s="409"/>
      <c r="U682" s="107"/>
      <c r="V682" s="64">
        <f t="shared" si="703"/>
        <v>744</v>
      </c>
      <c r="W682" s="331">
        <v>315</v>
      </c>
      <c r="X682" s="66"/>
      <c r="Y682" s="67">
        <f t="shared" si="660"/>
        <v>315</v>
      </c>
      <c r="Z682" s="64">
        <f t="shared" si="705"/>
        <v>315</v>
      </c>
      <c r="AA682" s="68">
        <f t="shared" si="670"/>
        <v>100</v>
      </c>
      <c r="AB682" s="186"/>
      <c r="AC682" s="186"/>
      <c r="AD682" s="186"/>
      <c r="AE682" s="186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</row>
    <row r="683" spans="1:44" s="51" customFormat="1" ht="30" customHeight="1" thickBot="1">
      <c r="A683" s="101">
        <v>45</v>
      </c>
      <c r="B683" s="102" t="s">
        <v>574</v>
      </c>
      <c r="C683" s="262" t="s">
        <v>575</v>
      </c>
      <c r="D683" s="331">
        <v>315</v>
      </c>
      <c r="E683" s="70" t="s">
        <v>53</v>
      </c>
      <c r="F683" s="105" t="s">
        <v>54</v>
      </c>
      <c r="G683" s="399"/>
      <c r="H683" s="399"/>
      <c r="I683" s="263"/>
      <c r="J683" s="263"/>
      <c r="K683" s="263"/>
      <c r="L683" s="107"/>
      <c r="M683" s="277"/>
      <c r="N683" s="277"/>
      <c r="O683" s="107"/>
      <c r="P683" s="107"/>
      <c r="Q683" s="107"/>
      <c r="R683" s="107"/>
      <c r="S683" s="107"/>
      <c r="T683" s="409"/>
      <c r="U683" s="107"/>
      <c r="V683" s="64">
        <f t="shared" si="703"/>
        <v>744</v>
      </c>
      <c r="W683" s="331">
        <v>315</v>
      </c>
      <c r="X683" s="66"/>
      <c r="Y683" s="67">
        <f t="shared" si="660"/>
        <v>315</v>
      </c>
      <c r="Z683" s="64">
        <f t="shared" si="705"/>
        <v>315</v>
      </c>
      <c r="AA683" s="68">
        <f t="shared" si="670"/>
        <v>100</v>
      </c>
      <c r="AB683" s="186"/>
      <c r="AC683" s="186"/>
      <c r="AD683" s="186"/>
      <c r="AE683" s="186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</row>
    <row r="684" spans="1:44" s="51" customFormat="1" ht="30" customHeight="1" thickBot="1">
      <c r="A684" s="101">
        <v>46</v>
      </c>
      <c r="B684" s="102" t="s">
        <v>576</v>
      </c>
      <c r="C684" s="262" t="s">
        <v>577</v>
      </c>
      <c r="D684" s="331">
        <v>500</v>
      </c>
      <c r="E684" s="61" t="s">
        <v>53</v>
      </c>
      <c r="F684" s="105" t="s">
        <v>54</v>
      </c>
      <c r="G684" s="399"/>
      <c r="H684" s="399"/>
      <c r="I684" s="263"/>
      <c r="J684" s="263"/>
      <c r="K684" s="263"/>
      <c r="L684" s="107"/>
      <c r="M684" s="277"/>
      <c r="N684" s="277"/>
      <c r="O684" s="107"/>
      <c r="P684" s="107"/>
      <c r="Q684" s="107"/>
      <c r="R684" s="107"/>
      <c r="S684" s="107"/>
      <c r="T684" s="409"/>
      <c r="U684" s="107"/>
      <c r="V684" s="64">
        <f t="shared" si="703"/>
        <v>744</v>
      </c>
      <c r="W684" s="331">
        <v>500</v>
      </c>
      <c r="X684" s="66"/>
      <c r="Y684" s="67">
        <f t="shared" si="660"/>
        <v>500</v>
      </c>
      <c r="Z684" s="64">
        <f t="shared" si="705"/>
        <v>500</v>
      </c>
      <c r="AA684" s="68">
        <f t="shared" si="670"/>
        <v>100</v>
      </c>
      <c r="AB684" s="186"/>
      <c r="AC684" s="186"/>
      <c r="AD684" s="186"/>
      <c r="AE684" s="186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</row>
    <row r="685" spans="1:44" s="51" customFormat="1" ht="30" customHeight="1" thickBot="1">
      <c r="A685" s="101">
        <v>47</v>
      </c>
      <c r="B685" s="102" t="s">
        <v>578</v>
      </c>
      <c r="C685" s="262" t="s">
        <v>579</v>
      </c>
      <c r="D685" s="331">
        <v>500</v>
      </c>
      <c r="E685" s="70" t="s">
        <v>53</v>
      </c>
      <c r="F685" s="105" t="s">
        <v>54</v>
      </c>
      <c r="G685" s="399"/>
      <c r="H685" s="399"/>
      <c r="I685" s="263"/>
      <c r="J685" s="263"/>
      <c r="K685" s="263"/>
      <c r="L685" s="107"/>
      <c r="M685" s="277"/>
      <c r="N685" s="277"/>
      <c r="O685" s="107"/>
      <c r="P685" s="107"/>
      <c r="Q685" s="107"/>
      <c r="R685" s="107"/>
      <c r="S685" s="107"/>
      <c r="T685" s="409"/>
      <c r="U685" s="107"/>
      <c r="V685" s="64">
        <f t="shared" si="703"/>
        <v>744</v>
      </c>
      <c r="W685" s="331">
        <v>500</v>
      </c>
      <c r="X685" s="66"/>
      <c r="Y685" s="67">
        <f t="shared" si="660"/>
        <v>500</v>
      </c>
      <c r="Z685" s="64">
        <f t="shared" si="705"/>
        <v>500</v>
      </c>
      <c r="AA685" s="68">
        <f t="shared" si="670"/>
        <v>100</v>
      </c>
      <c r="AB685" s="186"/>
      <c r="AC685" s="186"/>
      <c r="AD685" s="186"/>
      <c r="AE685" s="186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</row>
    <row r="686" spans="1:44" s="51" customFormat="1" ht="30" customHeight="1">
      <c r="A686" s="580">
        <v>48</v>
      </c>
      <c r="B686" s="578" t="s">
        <v>580</v>
      </c>
      <c r="C686" s="594" t="s">
        <v>581</v>
      </c>
      <c r="D686" s="332">
        <v>315</v>
      </c>
      <c r="E686" s="588" t="s">
        <v>53</v>
      </c>
      <c r="F686" s="38" t="s">
        <v>54</v>
      </c>
      <c r="G686" s="225"/>
      <c r="H686" s="225"/>
      <c r="I686" s="264"/>
      <c r="J686" s="264"/>
      <c r="K686" s="264"/>
      <c r="L686" s="134">
        <f>IF(RIGHT(S686)="T",(+H686-G686),0)</f>
        <v>0</v>
      </c>
      <c r="M686" s="134">
        <f>IF(RIGHT(S686)="U",(+H686-G686),0)</f>
        <v>0</v>
      </c>
      <c r="N686" s="134">
        <f>IF(RIGHT(S686)="C",(+H686-G686),0)</f>
        <v>0</v>
      </c>
      <c r="O686" s="134">
        <f>IF(RIGHT(S686)="D",(+H686-G686),0)</f>
        <v>0</v>
      </c>
      <c r="P686" s="44"/>
      <c r="Q686" s="44"/>
      <c r="R686" s="44"/>
      <c r="S686" s="226"/>
      <c r="T686" s="414"/>
      <c r="U686" s="44"/>
      <c r="V686" s="114"/>
      <c r="W686" s="115"/>
      <c r="X686" s="115"/>
      <c r="Y686" s="115"/>
      <c r="Z686" s="115"/>
      <c r="AA686" s="116"/>
      <c r="AB686" s="186"/>
      <c r="AC686" s="186"/>
      <c r="AD686" s="186"/>
      <c r="AE686" s="186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</row>
    <row r="687" spans="1:44" s="69" customFormat="1" ht="30" customHeight="1" thickBot="1">
      <c r="A687" s="458"/>
      <c r="B687" s="151"/>
      <c r="C687" s="468" t="s">
        <v>58</v>
      </c>
      <c r="D687" s="151"/>
      <c r="E687" s="140"/>
      <c r="F687" s="152" t="s">
        <v>54</v>
      </c>
      <c r="G687" s="469"/>
      <c r="H687" s="469"/>
      <c r="I687" s="152" t="s">
        <v>54</v>
      </c>
      <c r="J687" s="152" t="s">
        <v>54</v>
      </c>
      <c r="K687" s="152" t="s">
        <v>54</v>
      </c>
      <c r="L687" s="153">
        <f>SUM(L686:L686)</f>
        <v>0</v>
      </c>
      <c r="M687" s="153">
        <f>SUM(M686:M686)</f>
        <v>0</v>
      </c>
      <c r="N687" s="153">
        <f>SUM(N686:N686)</f>
        <v>0</v>
      </c>
      <c r="O687" s="153">
        <f>SUM(O686:O686)</f>
        <v>0</v>
      </c>
      <c r="P687" s="152" t="s">
        <v>54</v>
      </c>
      <c r="Q687" s="152" t="s">
        <v>54</v>
      </c>
      <c r="R687" s="152" t="s">
        <v>54</v>
      </c>
      <c r="S687" s="151"/>
      <c r="T687" s="470"/>
      <c r="U687" s="151"/>
      <c r="V687" s="431">
        <f t="shared" ref="V687" si="734">$AB$15-((N687*24))</f>
        <v>744</v>
      </c>
      <c r="W687" s="430">
        <v>316</v>
      </c>
      <c r="X687" s="154"/>
      <c r="Y687" s="432">
        <f t="shared" ref="Y687" si="735">W687</f>
        <v>316</v>
      </c>
      <c r="Z687" s="431">
        <f t="shared" ref="Z687" si="736">(Y687*(V687-L687*24))/V687</f>
        <v>316</v>
      </c>
      <c r="AA687" s="433">
        <f t="shared" ref="AA687" si="737">(Z687/Y687)*100</f>
        <v>100</v>
      </c>
    </row>
    <row r="688" spans="1:44" s="51" customFormat="1" ht="16.5">
      <c r="A688" s="580">
        <v>49</v>
      </c>
      <c r="B688" s="578" t="s">
        <v>582</v>
      </c>
      <c r="C688" s="594" t="s">
        <v>583</v>
      </c>
      <c r="D688" s="332">
        <v>315</v>
      </c>
      <c r="E688" s="589" t="s">
        <v>53</v>
      </c>
      <c r="F688" s="38" t="s">
        <v>54</v>
      </c>
      <c r="G688" s="434"/>
      <c r="H688" s="434"/>
      <c r="I688" s="264"/>
      <c r="J688" s="264"/>
      <c r="K688" s="264"/>
      <c r="L688" s="134">
        <f>IF(RIGHT(S688)="T",(+H688-G688),0)</f>
        <v>0</v>
      </c>
      <c r="M688" s="134">
        <f>IF(RIGHT(S688)="U",(+H688-G688),0)</f>
        <v>0</v>
      </c>
      <c r="N688" s="134">
        <f>IF(RIGHT(S688)="C",(+H688-G688),0)</f>
        <v>0</v>
      </c>
      <c r="O688" s="134">
        <f>IF(RIGHT(S688)="D",(+H688-G688),0)</f>
        <v>0</v>
      </c>
      <c r="P688" s="44"/>
      <c r="Q688" s="44"/>
      <c r="R688" s="44"/>
      <c r="S688" s="428"/>
      <c r="T688" s="774"/>
      <c r="U688" s="44"/>
      <c r="V688" s="114"/>
      <c r="W688" s="115"/>
      <c r="X688" s="115"/>
      <c r="Y688" s="115"/>
      <c r="Z688" s="115"/>
      <c r="AA688" s="116"/>
      <c r="AB688" s="186"/>
      <c r="AC688" s="186"/>
      <c r="AD688" s="186"/>
      <c r="AE688" s="186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</row>
    <row r="689" spans="1:44" s="69" customFormat="1" ht="30" customHeight="1" thickBot="1">
      <c r="A689" s="467"/>
      <c r="B689" s="151"/>
      <c r="C689" s="468" t="s">
        <v>58</v>
      </c>
      <c r="D689" s="151"/>
      <c r="E689" s="140"/>
      <c r="F689" s="152" t="s">
        <v>54</v>
      </c>
      <c r="G689" s="837"/>
      <c r="H689" s="837"/>
      <c r="I689" s="136" t="s">
        <v>54</v>
      </c>
      <c r="J689" s="136" t="s">
        <v>54</v>
      </c>
      <c r="K689" s="136" t="s">
        <v>54</v>
      </c>
      <c r="L689" s="349">
        <f>SUM(L688:L688)</f>
        <v>0</v>
      </c>
      <c r="M689" s="349">
        <f>SUM(M688:M688)</f>
        <v>0</v>
      </c>
      <c r="N689" s="349">
        <f>SUM(N688:N688)</f>
        <v>0</v>
      </c>
      <c r="O689" s="349">
        <f>SUM(O688:O688)</f>
        <v>0</v>
      </c>
      <c r="P689" s="136" t="s">
        <v>54</v>
      </c>
      <c r="Q689" s="136" t="s">
        <v>54</v>
      </c>
      <c r="R689" s="136" t="s">
        <v>54</v>
      </c>
      <c r="S689" s="560"/>
      <c r="T689" s="838"/>
      <c r="U689" s="560"/>
      <c r="V689" s="198">
        <f t="shared" ref="V689" si="738">$AB$15-((N689*24))</f>
        <v>744</v>
      </c>
      <c r="W689" s="759">
        <v>315</v>
      </c>
      <c r="X689" s="739"/>
      <c r="Y689" s="200">
        <f t="shared" ref="Y689" si="739">W689</f>
        <v>315</v>
      </c>
      <c r="Z689" s="198">
        <f t="shared" ref="Z689" si="740">(Y689*(V689-L689*24))/V689</f>
        <v>315</v>
      </c>
      <c r="AA689" s="479">
        <f t="shared" ref="AA689" si="741">(Z689/Y689)*100</f>
        <v>100</v>
      </c>
    </row>
    <row r="690" spans="1:44" s="51" customFormat="1" ht="17.25" thickBot="1">
      <c r="A690" s="101">
        <v>50</v>
      </c>
      <c r="B690" s="102" t="s">
        <v>584</v>
      </c>
      <c r="C690" s="262" t="s">
        <v>585</v>
      </c>
      <c r="D690" s="331">
        <v>315</v>
      </c>
      <c r="E690" s="760" t="s">
        <v>53</v>
      </c>
      <c r="F690" s="105" t="s">
        <v>54</v>
      </c>
      <c r="G690" s="731"/>
      <c r="H690" s="731"/>
      <c r="I690" s="521"/>
      <c r="J690" s="521"/>
      <c r="K690" s="521"/>
      <c r="L690" s="137">
        <f>IF(RIGHT(S690)="T",(+H690-G690),0)</f>
        <v>0</v>
      </c>
      <c r="M690" s="137">
        <f>IF(RIGHT(S690)="U",(+H690-G690),0)</f>
        <v>0</v>
      </c>
      <c r="N690" s="137">
        <f>IF(RIGHT(S690)="C",(+H690-G690),0)</f>
        <v>0</v>
      </c>
      <c r="O690" s="137">
        <f>IF(RIGHT(S690)="D",(+H690-G690),0)</f>
        <v>0</v>
      </c>
      <c r="P690" s="147"/>
      <c r="Q690" s="147"/>
      <c r="R690" s="147"/>
      <c r="S690" s="728"/>
      <c r="T690" s="788"/>
      <c r="U690" s="147"/>
      <c r="V690" s="730"/>
      <c r="W690" s="730"/>
      <c r="X690" s="730"/>
      <c r="Y690" s="730"/>
      <c r="Z690" s="730"/>
      <c r="AA690" s="730"/>
      <c r="AB690" s="186"/>
      <c r="AC690" s="186"/>
      <c r="AD690" s="186"/>
      <c r="AE690" s="186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</row>
    <row r="691" spans="1:44" s="51" customFormat="1" ht="30" customHeight="1" thickBot="1">
      <c r="A691" s="467"/>
      <c r="B691" s="151"/>
      <c r="C691" s="468" t="s">
        <v>58</v>
      </c>
      <c r="D691" s="151"/>
      <c r="E691" s="140"/>
      <c r="F691" s="152" t="s">
        <v>54</v>
      </c>
      <c r="G691" s="469"/>
      <c r="H691" s="469"/>
      <c r="I691" s="152" t="s">
        <v>54</v>
      </c>
      <c r="J691" s="152" t="s">
        <v>54</v>
      </c>
      <c r="K691" s="152" t="s">
        <v>54</v>
      </c>
      <c r="L691" s="153">
        <f>SUM(L690:L690)</f>
        <v>0</v>
      </c>
      <c r="M691" s="153">
        <f>SUM(M690:M690)</f>
        <v>0</v>
      </c>
      <c r="N691" s="153">
        <f>SUM(N690:N690)</f>
        <v>0</v>
      </c>
      <c r="O691" s="153">
        <f>SUM(O690:O690)</f>
        <v>0</v>
      </c>
      <c r="P691" s="152" t="s">
        <v>54</v>
      </c>
      <c r="Q691" s="152" t="s">
        <v>54</v>
      </c>
      <c r="R691" s="152" t="s">
        <v>54</v>
      </c>
      <c r="S691" s="151"/>
      <c r="T691" s="470"/>
      <c r="U691" s="151"/>
      <c r="V691" s="431">
        <f t="shared" si="703"/>
        <v>744</v>
      </c>
      <c r="W691" s="430">
        <v>315</v>
      </c>
      <c r="X691" s="154"/>
      <c r="Y691" s="432">
        <f t="shared" si="660"/>
        <v>315</v>
      </c>
      <c r="Z691" s="431">
        <f t="shared" si="705"/>
        <v>315</v>
      </c>
      <c r="AA691" s="433">
        <f t="shared" si="670"/>
        <v>100</v>
      </c>
      <c r="AB691" s="186"/>
      <c r="AC691" s="186"/>
      <c r="AD691" s="186"/>
      <c r="AE691" s="186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</row>
    <row r="692" spans="1:44" s="51" customFormat="1" ht="30" customHeight="1" thickBot="1">
      <c r="A692" s="101">
        <v>51</v>
      </c>
      <c r="B692" s="102" t="s">
        <v>813</v>
      </c>
      <c r="C692" s="262" t="s">
        <v>814</v>
      </c>
      <c r="D692" s="331">
        <v>500</v>
      </c>
      <c r="E692" s="590"/>
      <c r="F692" s="105"/>
      <c r="G692" s="399"/>
      <c r="H692" s="399"/>
      <c r="I692" s="263"/>
      <c r="J692" s="263"/>
      <c r="K692" s="263"/>
      <c r="L692" s="107"/>
      <c r="M692" s="277"/>
      <c r="N692" s="277"/>
      <c r="O692" s="107"/>
      <c r="P692" s="107"/>
      <c r="Q692" s="107"/>
      <c r="R692" s="107"/>
      <c r="S692" s="107"/>
      <c r="T692" s="409"/>
      <c r="U692" s="107"/>
      <c r="V692" s="64">
        <f t="shared" si="703"/>
        <v>744</v>
      </c>
      <c r="W692" s="331">
        <v>500</v>
      </c>
      <c r="X692" s="66"/>
      <c r="Y692" s="67">
        <f>W692</f>
        <v>500</v>
      </c>
      <c r="Z692" s="64">
        <f>(Y692*(V692-L692*24))/V692</f>
        <v>500</v>
      </c>
      <c r="AA692" s="68">
        <f>(Z692/Y692)*100</f>
        <v>100</v>
      </c>
      <c r="AB692" s="186"/>
      <c r="AC692" s="186"/>
      <c r="AD692" s="186"/>
      <c r="AE692" s="186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</row>
    <row r="693" spans="1:44" s="51" customFormat="1" ht="30" customHeight="1" thickBot="1">
      <c r="A693" s="101">
        <v>52</v>
      </c>
      <c r="B693" s="102" t="s">
        <v>586</v>
      </c>
      <c r="C693" s="262" t="s">
        <v>587</v>
      </c>
      <c r="D693" s="331">
        <v>315</v>
      </c>
      <c r="E693" s="104" t="s">
        <v>53</v>
      </c>
      <c r="F693" s="105" t="s">
        <v>54</v>
      </c>
      <c r="G693" s="399"/>
      <c r="H693" s="399"/>
      <c r="I693" s="263"/>
      <c r="J693" s="263"/>
      <c r="K693" s="263"/>
      <c r="L693" s="107"/>
      <c r="M693" s="277"/>
      <c r="N693" s="277"/>
      <c r="O693" s="107"/>
      <c r="P693" s="107"/>
      <c r="Q693" s="107"/>
      <c r="R693" s="107"/>
      <c r="S693" s="107"/>
      <c r="T693" s="409"/>
      <c r="U693" s="107"/>
      <c r="V693" s="64">
        <f t="shared" si="703"/>
        <v>744</v>
      </c>
      <c r="W693" s="331">
        <v>315</v>
      </c>
      <c r="X693" s="66"/>
      <c r="Y693" s="67">
        <f t="shared" si="660"/>
        <v>315</v>
      </c>
      <c r="Z693" s="64">
        <f t="shared" si="705"/>
        <v>315</v>
      </c>
      <c r="AA693" s="68">
        <f t="shared" si="670"/>
        <v>100</v>
      </c>
      <c r="AB693" s="186"/>
      <c r="AC693" s="186"/>
      <c r="AD693" s="186"/>
      <c r="AE693" s="186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</row>
    <row r="694" spans="1:44" s="51" customFormat="1" ht="30" customHeight="1" thickBot="1">
      <c r="A694" s="101">
        <v>53</v>
      </c>
      <c r="B694" s="102" t="s">
        <v>588</v>
      </c>
      <c r="C694" s="262" t="s">
        <v>589</v>
      </c>
      <c r="D694" s="331">
        <v>500</v>
      </c>
      <c r="E694" s="590" t="s">
        <v>53</v>
      </c>
      <c r="F694" s="105" t="s">
        <v>54</v>
      </c>
      <c r="G694" s="399"/>
      <c r="H694" s="399"/>
      <c r="I694" s="263"/>
      <c r="J694" s="263"/>
      <c r="K694" s="263"/>
      <c r="L694" s="107"/>
      <c r="M694" s="277"/>
      <c r="N694" s="277"/>
      <c r="O694" s="107"/>
      <c r="P694" s="107"/>
      <c r="Q694" s="107"/>
      <c r="R694" s="107"/>
      <c r="S694" s="107"/>
      <c r="T694" s="409"/>
      <c r="U694" s="107"/>
      <c r="V694" s="64">
        <f t="shared" si="703"/>
        <v>744</v>
      </c>
      <c r="W694" s="331">
        <v>500</v>
      </c>
      <c r="X694" s="66"/>
      <c r="Y694" s="67">
        <f t="shared" si="660"/>
        <v>500</v>
      </c>
      <c r="Z694" s="64">
        <f t="shared" si="705"/>
        <v>500</v>
      </c>
      <c r="AA694" s="68">
        <f t="shared" si="670"/>
        <v>100</v>
      </c>
      <c r="AB694" s="186"/>
      <c r="AC694" s="186"/>
      <c r="AD694" s="186"/>
      <c r="AE694" s="186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</row>
    <row r="695" spans="1:44" s="51" customFormat="1" ht="30" customHeight="1" thickBot="1">
      <c r="A695" s="101">
        <v>54</v>
      </c>
      <c r="B695" s="102" t="s">
        <v>590</v>
      </c>
      <c r="C695" s="262" t="s">
        <v>591</v>
      </c>
      <c r="D695" s="331">
        <v>315</v>
      </c>
      <c r="E695" s="70" t="s">
        <v>53</v>
      </c>
      <c r="F695" s="105" t="s">
        <v>54</v>
      </c>
      <c r="G695" s="399"/>
      <c r="H695" s="399"/>
      <c r="I695" s="263"/>
      <c r="J695" s="263"/>
      <c r="K695" s="263"/>
      <c r="L695" s="107"/>
      <c r="M695" s="277"/>
      <c r="N695" s="277"/>
      <c r="O695" s="107"/>
      <c r="P695" s="107"/>
      <c r="Q695" s="107"/>
      <c r="R695" s="107"/>
      <c r="S695" s="107"/>
      <c r="T695" s="409"/>
      <c r="U695" s="107"/>
      <c r="V695" s="64">
        <f t="shared" si="703"/>
        <v>744</v>
      </c>
      <c r="W695" s="331">
        <v>315</v>
      </c>
      <c r="X695" s="66"/>
      <c r="Y695" s="67">
        <f t="shared" ref="Y695:Y713" si="742">W695</f>
        <v>315</v>
      </c>
      <c r="Z695" s="64">
        <f t="shared" si="705"/>
        <v>315</v>
      </c>
      <c r="AA695" s="68">
        <f t="shared" si="670"/>
        <v>100</v>
      </c>
      <c r="AB695" s="186"/>
      <c r="AC695" s="186"/>
      <c r="AD695" s="186"/>
      <c r="AE695" s="186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</row>
    <row r="696" spans="1:44" s="51" customFormat="1" ht="30" customHeight="1" thickBot="1">
      <c r="A696" s="101">
        <v>55</v>
      </c>
      <c r="B696" s="593" t="s">
        <v>592</v>
      </c>
      <c r="C696" s="597" t="s">
        <v>593</v>
      </c>
      <c r="D696" s="341">
        <v>315</v>
      </c>
      <c r="E696" s="61" t="s">
        <v>53</v>
      </c>
      <c r="F696" s="88" t="s">
        <v>54</v>
      </c>
      <c r="G696" s="599"/>
      <c r="H696" s="599"/>
      <c r="I696" s="288"/>
      <c r="J696" s="288"/>
      <c r="K696" s="288"/>
      <c r="L696" s="42"/>
      <c r="M696" s="342"/>
      <c r="N696" s="342"/>
      <c r="O696" s="42"/>
      <c r="P696" s="42"/>
      <c r="Q696" s="42"/>
      <c r="R696" s="42"/>
      <c r="S696" s="42"/>
      <c r="T696" s="421"/>
      <c r="U696" s="42"/>
      <c r="V696" s="198">
        <f t="shared" si="703"/>
        <v>744</v>
      </c>
      <c r="W696" s="341">
        <v>315</v>
      </c>
      <c r="X696" s="581"/>
      <c r="Y696" s="200">
        <f t="shared" si="742"/>
        <v>315</v>
      </c>
      <c r="Z696" s="198">
        <f t="shared" si="705"/>
        <v>315</v>
      </c>
      <c r="AA696" s="343">
        <f t="shared" si="670"/>
        <v>100</v>
      </c>
      <c r="AB696" s="186"/>
      <c r="AC696" s="186"/>
      <c r="AD696" s="186"/>
      <c r="AE696" s="186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</row>
    <row r="697" spans="1:44" s="51" customFormat="1" ht="30" customHeight="1" thickBot="1">
      <c r="A697" s="101">
        <v>56</v>
      </c>
      <c r="B697" s="102" t="s">
        <v>594</v>
      </c>
      <c r="C697" s="262" t="s">
        <v>595</v>
      </c>
      <c r="D697" s="331">
        <v>315</v>
      </c>
      <c r="E697" s="70" t="s">
        <v>53</v>
      </c>
      <c r="F697" s="105" t="s">
        <v>54</v>
      </c>
      <c r="G697" s="399"/>
      <c r="H697" s="399"/>
      <c r="I697" s="263"/>
      <c r="J697" s="263"/>
      <c r="K697" s="263"/>
      <c r="L697" s="107"/>
      <c r="M697" s="277"/>
      <c r="N697" s="277"/>
      <c r="O697" s="107"/>
      <c r="P697" s="107"/>
      <c r="Q697" s="107"/>
      <c r="R697" s="107"/>
      <c r="S697" s="107"/>
      <c r="T697" s="409"/>
      <c r="U697" s="107"/>
      <c r="V697" s="64">
        <f t="shared" si="703"/>
        <v>744</v>
      </c>
      <c r="W697" s="331">
        <v>315</v>
      </c>
      <c r="X697" s="66"/>
      <c r="Y697" s="67">
        <f t="shared" si="742"/>
        <v>315</v>
      </c>
      <c r="Z697" s="64">
        <f t="shared" si="705"/>
        <v>315</v>
      </c>
      <c r="AA697" s="68">
        <f t="shared" si="670"/>
        <v>100</v>
      </c>
      <c r="AB697" s="186"/>
      <c r="AC697" s="186"/>
      <c r="AD697" s="186"/>
      <c r="AE697" s="186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</row>
    <row r="698" spans="1:44" s="51" customFormat="1" ht="30" customHeight="1" thickBot="1">
      <c r="A698" s="101">
        <v>57</v>
      </c>
      <c r="B698" s="102" t="s">
        <v>815</v>
      </c>
      <c r="C698" s="262" t="s">
        <v>816</v>
      </c>
      <c r="D698" s="331">
        <v>500</v>
      </c>
      <c r="E698" s="70" t="s">
        <v>53</v>
      </c>
      <c r="F698" s="105"/>
      <c r="G698" s="399"/>
      <c r="H698" s="399"/>
      <c r="I698" s="263"/>
      <c r="J698" s="263"/>
      <c r="K698" s="263"/>
      <c r="L698" s="107"/>
      <c r="M698" s="277"/>
      <c r="N698" s="277"/>
      <c r="O698" s="107"/>
      <c r="P698" s="107"/>
      <c r="Q698" s="107"/>
      <c r="R698" s="107"/>
      <c r="S698" s="107"/>
      <c r="T698" s="409"/>
      <c r="U698" s="107"/>
      <c r="V698" s="64">
        <f t="shared" si="703"/>
        <v>744</v>
      </c>
      <c r="W698" s="331">
        <v>500</v>
      </c>
      <c r="X698" s="66"/>
      <c r="Y698" s="67">
        <f t="shared" si="742"/>
        <v>500</v>
      </c>
      <c r="Z698" s="64">
        <f>(Y698*(V698-L698*24))/V698</f>
        <v>500</v>
      </c>
      <c r="AA698" s="68">
        <f t="shared" si="670"/>
        <v>100</v>
      </c>
      <c r="AB698" s="186"/>
      <c r="AC698" s="186"/>
      <c r="AD698" s="186"/>
      <c r="AE698" s="186"/>
      <c r="AF698" s="50"/>
      <c r="AG698" s="50"/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</row>
    <row r="699" spans="1:44" s="51" customFormat="1" ht="30" customHeight="1" thickBot="1">
      <c r="A699" s="101">
        <v>58</v>
      </c>
      <c r="B699" s="102" t="s">
        <v>817</v>
      </c>
      <c r="C699" s="262" t="s">
        <v>818</v>
      </c>
      <c r="D699" s="331">
        <v>500</v>
      </c>
      <c r="E699" s="70" t="s">
        <v>53</v>
      </c>
      <c r="F699" s="105"/>
      <c r="G699" s="399"/>
      <c r="H699" s="399"/>
      <c r="I699" s="263"/>
      <c r="J699" s="263"/>
      <c r="K699" s="263"/>
      <c r="L699" s="107"/>
      <c r="M699" s="277"/>
      <c r="N699" s="277"/>
      <c r="O699" s="107"/>
      <c r="P699" s="107"/>
      <c r="Q699" s="107"/>
      <c r="R699" s="107"/>
      <c r="S699" s="107"/>
      <c r="T699" s="409"/>
      <c r="U699" s="107"/>
      <c r="V699" s="64">
        <f t="shared" si="703"/>
        <v>744</v>
      </c>
      <c r="W699" s="331">
        <v>500</v>
      </c>
      <c r="X699" s="66"/>
      <c r="Y699" s="67">
        <f t="shared" si="742"/>
        <v>500</v>
      </c>
      <c r="Z699" s="64">
        <f>(Y699*(V699-L699*24))/V699</f>
        <v>500</v>
      </c>
      <c r="AA699" s="68">
        <f t="shared" si="670"/>
        <v>100</v>
      </c>
      <c r="AB699" s="186"/>
      <c r="AC699" s="186"/>
      <c r="AD699" s="186"/>
      <c r="AE699" s="186"/>
      <c r="AF699" s="50"/>
      <c r="AG699" s="50"/>
      <c r="AH699" s="50"/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</row>
    <row r="700" spans="1:44" s="51" customFormat="1" ht="30" customHeight="1" thickBot="1">
      <c r="A700" s="101">
        <v>59</v>
      </c>
      <c r="B700" s="102" t="s">
        <v>596</v>
      </c>
      <c r="C700" s="262" t="s">
        <v>597</v>
      </c>
      <c r="D700" s="331">
        <v>315</v>
      </c>
      <c r="E700" s="61" t="s">
        <v>53</v>
      </c>
      <c r="F700" s="105" t="s">
        <v>54</v>
      </c>
      <c r="G700" s="399"/>
      <c r="H700" s="399"/>
      <c r="I700" s="263"/>
      <c r="J700" s="263"/>
      <c r="K700" s="263"/>
      <c r="L700" s="107"/>
      <c r="M700" s="277"/>
      <c r="N700" s="277"/>
      <c r="O700" s="107"/>
      <c r="P700" s="107"/>
      <c r="Q700" s="107"/>
      <c r="R700" s="107"/>
      <c r="S700" s="107"/>
      <c r="T700" s="409"/>
      <c r="U700" s="107"/>
      <c r="V700" s="64">
        <f t="shared" si="703"/>
        <v>744</v>
      </c>
      <c r="W700" s="331">
        <v>315</v>
      </c>
      <c r="X700" s="66"/>
      <c r="Y700" s="67">
        <f t="shared" si="742"/>
        <v>315</v>
      </c>
      <c r="Z700" s="64">
        <f t="shared" si="705"/>
        <v>315</v>
      </c>
      <c r="AA700" s="68">
        <f t="shared" si="670"/>
        <v>100</v>
      </c>
      <c r="AB700" s="186"/>
      <c r="AC700" s="186"/>
      <c r="AD700" s="186"/>
      <c r="AE700" s="186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</row>
    <row r="701" spans="1:44" s="51" customFormat="1" ht="30" customHeight="1" thickBot="1">
      <c r="A701" s="101">
        <v>60</v>
      </c>
      <c r="B701" s="102" t="s">
        <v>598</v>
      </c>
      <c r="C701" s="262" t="s">
        <v>599</v>
      </c>
      <c r="D701" s="331">
        <v>315</v>
      </c>
      <c r="E701" s="70" t="s">
        <v>53</v>
      </c>
      <c r="F701" s="105" t="s">
        <v>54</v>
      </c>
      <c r="G701" s="399"/>
      <c r="H701" s="399"/>
      <c r="I701" s="263"/>
      <c r="J701" s="263"/>
      <c r="K701" s="263"/>
      <c r="L701" s="107"/>
      <c r="M701" s="277"/>
      <c r="N701" s="277"/>
      <c r="O701" s="107"/>
      <c r="P701" s="107"/>
      <c r="Q701" s="107"/>
      <c r="R701" s="107"/>
      <c r="S701" s="107"/>
      <c r="T701" s="409"/>
      <c r="U701" s="107"/>
      <c r="V701" s="64">
        <f t="shared" si="703"/>
        <v>744</v>
      </c>
      <c r="W701" s="331">
        <v>315</v>
      </c>
      <c r="X701" s="66"/>
      <c r="Y701" s="67">
        <f t="shared" si="742"/>
        <v>315</v>
      </c>
      <c r="Z701" s="64">
        <f t="shared" si="705"/>
        <v>315</v>
      </c>
      <c r="AA701" s="68">
        <f t="shared" si="670"/>
        <v>100</v>
      </c>
      <c r="AB701" s="186"/>
      <c r="AC701" s="186"/>
      <c r="AD701" s="186"/>
      <c r="AE701" s="186"/>
      <c r="AF701" s="50"/>
      <c r="AG701" s="50"/>
      <c r="AH701" s="50"/>
      <c r="AI701" s="50"/>
      <c r="AJ701" s="50"/>
      <c r="AK701" s="50"/>
      <c r="AL701" s="50"/>
      <c r="AM701" s="50"/>
      <c r="AN701" s="50"/>
      <c r="AO701" s="50"/>
      <c r="AP701" s="50"/>
      <c r="AQ701" s="50"/>
      <c r="AR701" s="50"/>
    </row>
    <row r="702" spans="1:44" ht="30" customHeight="1">
      <c r="A702" s="580">
        <v>61</v>
      </c>
      <c r="B702" s="578" t="s">
        <v>600</v>
      </c>
      <c r="C702" s="600" t="s">
        <v>601</v>
      </c>
      <c r="D702" s="348">
        <v>315</v>
      </c>
      <c r="E702" s="588" t="s">
        <v>53</v>
      </c>
      <c r="F702" s="282" t="s">
        <v>54</v>
      </c>
      <c r="G702" s="53"/>
      <c r="H702" s="53"/>
      <c r="I702" s="283"/>
      <c r="J702" s="283"/>
      <c r="K702" s="283"/>
      <c r="L702" s="134">
        <f>IF(RIGHT(S702)="T",(+H702-G702),0)</f>
        <v>0</v>
      </c>
      <c r="M702" s="134">
        <f>IF(RIGHT(S702)="U",(+H702-G702),0)</f>
        <v>0</v>
      </c>
      <c r="N702" s="134">
        <f>IF(RIGHT(S702)="C",(+H702-G702),0)</f>
        <v>0</v>
      </c>
      <c r="O702" s="134">
        <f>IF(RIGHT(S702)="D",(+H702-G702),0)</f>
        <v>0</v>
      </c>
      <c r="P702" s="44"/>
      <c r="Q702" s="44"/>
      <c r="R702" s="44"/>
      <c r="S702" s="54"/>
      <c r="T702" s="405"/>
      <c r="U702" s="44"/>
      <c r="V702" s="258"/>
      <c r="W702" s="259"/>
      <c r="X702" s="259"/>
      <c r="Y702" s="259"/>
      <c r="Z702" s="259"/>
      <c r="AA702" s="260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s="69" customFormat="1" ht="30" customHeight="1" thickBot="1">
      <c r="A703" s="458"/>
      <c r="B703" s="151"/>
      <c r="C703" s="468" t="s">
        <v>58</v>
      </c>
      <c r="D703" s="151"/>
      <c r="E703" s="61"/>
      <c r="F703" s="152" t="s">
        <v>54</v>
      </c>
      <c r="G703" s="469"/>
      <c r="H703" s="469"/>
      <c r="I703" s="152" t="s">
        <v>54</v>
      </c>
      <c r="J703" s="152" t="s">
        <v>54</v>
      </c>
      <c r="K703" s="152" t="s">
        <v>54</v>
      </c>
      <c r="L703" s="153">
        <f>SUM(L702:L702)</f>
        <v>0</v>
      </c>
      <c r="M703" s="153">
        <f>SUM(M702:M702)</f>
        <v>0</v>
      </c>
      <c r="N703" s="153">
        <f>SUM(N702:N702)</f>
        <v>0</v>
      </c>
      <c r="O703" s="153">
        <f>SUM(O702:O702)</f>
        <v>0</v>
      </c>
      <c r="P703" s="152" t="s">
        <v>54</v>
      </c>
      <c r="Q703" s="152" t="s">
        <v>54</v>
      </c>
      <c r="R703" s="152" t="s">
        <v>54</v>
      </c>
      <c r="S703" s="151"/>
      <c r="T703" s="470"/>
      <c r="U703" s="151"/>
      <c r="V703" s="543">
        <f t="shared" ref="V703" si="743">$AB$15-((N703*24))</f>
        <v>744</v>
      </c>
      <c r="W703" s="562">
        <v>315</v>
      </c>
      <c r="X703" s="154"/>
      <c r="Y703" s="546">
        <f t="shared" ref="Y703" si="744">W703</f>
        <v>315</v>
      </c>
      <c r="Z703" s="547">
        <f t="shared" ref="Z703" si="745">(Y703*(V703-L703*24))/V703</f>
        <v>315</v>
      </c>
      <c r="AA703" s="548">
        <f t="shared" ref="AA703" si="746">(Z703/Y703)*100</f>
        <v>100</v>
      </c>
    </row>
    <row r="704" spans="1:44" s="51" customFormat="1" ht="30" customHeight="1" thickBot="1">
      <c r="A704" s="101">
        <v>62</v>
      </c>
      <c r="B704" s="102" t="s">
        <v>602</v>
      </c>
      <c r="C704" s="262" t="s">
        <v>603</v>
      </c>
      <c r="D704" s="331">
        <v>315</v>
      </c>
      <c r="E704" s="70" t="s">
        <v>53</v>
      </c>
      <c r="F704" s="105" t="s">
        <v>54</v>
      </c>
      <c r="G704" s="399"/>
      <c r="H704" s="399"/>
      <c r="I704" s="263"/>
      <c r="J704" s="263"/>
      <c r="K704" s="263"/>
      <c r="L704" s="107"/>
      <c r="M704" s="277"/>
      <c r="N704" s="277"/>
      <c r="O704" s="107"/>
      <c r="P704" s="107"/>
      <c r="Q704" s="107"/>
      <c r="R704" s="107"/>
      <c r="S704" s="107"/>
      <c r="T704" s="409"/>
      <c r="U704" s="107"/>
      <c r="V704" s="64">
        <f t="shared" si="703"/>
        <v>744</v>
      </c>
      <c r="W704" s="331">
        <v>315</v>
      </c>
      <c r="X704" s="66"/>
      <c r="Y704" s="67">
        <f t="shared" si="742"/>
        <v>315</v>
      </c>
      <c r="Z704" s="64">
        <f t="shared" si="705"/>
        <v>315</v>
      </c>
      <c r="AA704" s="68">
        <f t="shared" si="670"/>
        <v>100</v>
      </c>
      <c r="AB704" s="186"/>
      <c r="AC704" s="186"/>
      <c r="AD704" s="186"/>
      <c r="AE704" s="186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</row>
    <row r="705" spans="1:44" s="51" customFormat="1" ht="30" customHeight="1" thickBot="1">
      <c r="A705" s="334" t="s">
        <v>47</v>
      </c>
      <c r="B705" s="334"/>
      <c r="C705" s="335" t="s">
        <v>604</v>
      </c>
      <c r="D705" s="341"/>
      <c r="E705" s="61" t="s">
        <v>53</v>
      </c>
      <c r="F705" s="88" t="s">
        <v>54</v>
      </c>
      <c r="G705" s="118"/>
      <c r="H705" s="118"/>
      <c r="I705" s="337"/>
      <c r="J705" s="337"/>
      <c r="K705" s="337"/>
      <c r="L705" s="42"/>
      <c r="M705" s="342"/>
      <c r="N705" s="342"/>
      <c r="O705" s="42"/>
      <c r="P705" s="42"/>
      <c r="Q705" s="42"/>
      <c r="R705" s="42"/>
      <c r="S705" s="42"/>
      <c r="T705" s="421"/>
      <c r="U705" s="42"/>
      <c r="V705" s="198"/>
      <c r="W705" s="341"/>
      <c r="X705" s="581"/>
      <c r="Y705" s="200"/>
      <c r="Z705" s="198"/>
      <c r="AA705" s="198"/>
      <c r="AB705" s="186"/>
      <c r="AC705" s="186"/>
      <c r="AD705" s="186"/>
      <c r="AE705" s="186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</row>
    <row r="706" spans="1:44" s="51" customFormat="1" ht="30" customHeight="1" thickBot="1">
      <c r="A706" s="101">
        <v>1</v>
      </c>
      <c r="B706" s="102" t="s">
        <v>605</v>
      </c>
      <c r="C706" s="262" t="s">
        <v>606</v>
      </c>
      <c r="D706" s="331">
        <v>100</v>
      </c>
      <c r="E706" s="70" t="s">
        <v>53</v>
      </c>
      <c r="F706" s="105" t="s">
        <v>54</v>
      </c>
      <c r="G706" s="399"/>
      <c r="H706" s="399"/>
      <c r="I706" s="263"/>
      <c r="J706" s="263"/>
      <c r="K706" s="263"/>
      <c r="L706" s="107"/>
      <c r="M706" s="107"/>
      <c r="N706" s="107"/>
      <c r="O706" s="107"/>
      <c r="P706" s="107"/>
      <c r="Q706" s="107"/>
      <c r="R706" s="107"/>
      <c r="S706" s="107"/>
      <c r="T706" s="409"/>
      <c r="U706" s="107"/>
      <c r="V706" s="64">
        <f t="shared" ref="V706:V713" si="747">$AB$15-((N706*24))</f>
        <v>744</v>
      </c>
      <c r="W706" s="331">
        <v>100</v>
      </c>
      <c r="X706" s="66"/>
      <c r="Y706" s="67">
        <f t="shared" si="742"/>
        <v>100</v>
      </c>
      <c r="Z706" s="64">
        <f t="shared" ref="Z706:Z713" si="748">(Y706*(V706-L706*24))/V706</f>
        <v>100</v>
      </c>
      <c r="AA706" s="68">
        <f t="shared" ref="AA706:AA713" si="749">(Z706/Y706)*100</f>
        <v>100</v>
      </c>
      <c r="AB706" s="186"/>
      <c r="AC706" s="186"/>
      <c r="AD706" s="186"/>
      <c r="AE706" s="186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</row>
    <row r="707" spans="1:44" s="51" customFormat="1" ht="30" customHeight="1" thickBot="1">
      <c r="A707" s="101">
        <v>2</v>
      </c>
      <c r="B707" s="102" t="s">
        <v>607</v>
      </c>
      <c r="C707" s="262" t="s">
        <v>608</v>
      </c>
      <c r="D707" s="331">
        <v>100</v>
      </c>
      <c r="E707" s="61" t="s">
        <v>53</v>
      </c>
      <c r="F707" s="105" t="s">
        <v>54</v>
      </c>
      <c r="G707" s="399"/>
      <c r="H707" s="399"/>
      <c r="I707" s="263"/>
      <c r="J707" s="263"/>
      <c r="K707" s="263"/>
      <c r="L707" s="107"/>
      <c r="M707" s="107"/>
      <c r="N707" s="107"/>
      <c r="O707" s="107"/>
      <c r="P707" s="107"/>
      <c r="Q707" s="107"/>
      <c r="R707" s="107"/>
      <c r="S707" s="107"/>
      <c r="T707" s="409"/>
      <c r="U707" s="107"/>
      <c r="V707" s="64">
        <f t="shared" si="747"/>
        <v>744</v>
      </c>
      <c r="W707" s="331">
        <v>100</v>
      </c>
      <c r="X707" s="66"/>
      <c r="Y707" s="67">
        <f t="shared" si="742"/>
        <v>100</v>
      </c>
      <c r="Z707" s="64">
        <f t="shared" si="748"/>
        <v>100</v>
      </c>
      <c r="AA707" s="68">
        <f t="shared" si="749"/>
        <v>100</v>
      </c>
      <c r="AB707" s="186"/>
      <c r="AC707" s="186"/>
      <c r="AD707" s="186"/>
      <c r="AE707" s="186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</row>
    <row r="708" spans="1:44" s="51" customFormat="1" ht="30" customHeight="1">
      <c r="A708" s="341">
        <v>3</v>
      </c>
      <c r="B708" s="593" t="s">
        <v>609</v>
      </c>
      <c r="C708" s="597" t="s">
        <v>610</v>
      </c>
      <c r="D708" s="341">
        <v>100</v>
      </c>
      <c r="E708" s="70" t="s">
        <v>53</v>
      </c>
      <c r="F708" s="88" t="s">
        <v>54</v>
      </c>
      <c r="G708" s="53"/>
      <c r="H708" s="53"/>
      <c r="I708" s="288"/>
      <c r="J708" s="288"/>
      <c r="K708" s="288"/>
      <c r="L708" s="349">
        <f>IF(RIGHT(S708)="T",(+H708-G708),0)</f>
        <v>0</v>
      </c>
      <c r="M708" s="349">
        <f>IF(RIGHT(S708)="U",(+H708-G708),0)</f>
        <v>0</v>
      </c>
      <c r="N708" s="349">
        <f>IF(RIGHT(S708)="C",(+H708-G708),0)</f>
        <v>0</v>
      </c>
      <c r="O708" s="349">
        <f>IF(RIGHT(S708)="D",(+H708-G708),0)</f>
        <v>0</v>
      </c>
      <c r="P708" s="42"/>
      <c r="Q708" s="42"/>
      <c r="R708" s="42"/>
      <c r="S708" s="54"/>
      <c r="T708" s="405"/>
      <c r="U708" s="42"/>
      <c r="V708" s="198"/>
      <c r="W708" s="341"/>
      <c r="X708" s="581"/>
      <c r="Y708" s="200"/>
      <c r="Z708" s="198"/>
      <c r="AA708" s="343"/>
      <c r="AB708" s="186"/>
      <c r="AC708" s="186"/>
      <c r="AD708" s="186"/>
      <c r="AE708" s="186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</row>
    <row r="709" spans="1:44" s="69" customFormat="1" ht="30" customHeight="1" thickBot="1">
      <c r="A709" s="467"/>
      <c r="B709" s="151"/>
      <c r="C709" s="468" t="s">
        <v>58</v>
      </c>
      <c r="D709" s="151"/>
      <c r="E709" s="61"/>
      <c r="F709" s="152" t="s">
        <v>54</v>
      </c>
      <c r="G709" s="469"/>
      <c r="H709" s="469"/>
      <c r="I709" s="152" t="s">
        <v>54</v>
      </c>
      <c r="J709" s="152" t="s">
        <v>54</v>
      </c>
      <c r="K709" s="152" t="s">
        <v>54</v>
      </c>
      <c r="L709" s="153">
        <f>SUM(L708:L708)</f>
        <v>0</v>
      </c>
      <c r="M709" s="153">
        <f t="shared" ref="M709:O709" si="750">SUM(M708:M708)</f>
        <v>0</v>
      </c>
      <c r="N709" s="153">
        <f t="shared" si="750"/>
        <v>0</v>
      </c>
      <c r="O709" s="153">
        <f t="shared" si="750"/>
        <v>0</v>
      </c>
      <c r="P709" s="152" t="s">
        <v>54</v>
      </c>
      <c r="Q709" s="152" t="s">
        <v>54</v>
      </c>
      <c r="R709" s="152" t="s">
        <v>54</v>
      </c>
      <c r="S709" s="151"/>
      <c r="T709" s="470"/>
      <c r="U709" s="151"/>
      <c r="V709" s="198">
        <f t="shared" ref="V709" si="751">$AB$15-((N709*24))</f>
        <v>744</v>
      </c>
      <c r="W709" s="341">
        <v>100</v>
      </c>
      <c r="X709" s="581"/>
      <c r="Y709" s="200">
        <f t="shared" ref="Y709" si="752">W709</f>
        <v>100</v>
      </c>
      <c r="Z709" s="198">
        <f t="shared" ref="Z709" si="753">(Y709*(V709-L709*24))/V709</f>
        <v>100</v>
      </c>
      <c r="AA709" s="343">
        <f t="shared" ref="AA709" si="754">(Z709/Y709)*100</f>
        <v>100</v>
      </c>
    </row>
    <row r="710" spans="1:44" s="51" customFormat="1" ht="30" customHeight="1" thickBot="1">
      <c r="A710" s="101">
        <v>4</v>
      </c>
      <c r="B710" s="102" t="s">
        <v>611</v>
      </c>
      <c r="C710" s="262" t="s">
        <v>612</v>
      </c>
      <c r="D710" s="331">
        <v>100</v>
      </c>
      <c r="E710" s="61" t="s">
        <v>53</v>
      </c>
      <c r="F710" s="105" t="s">
        <v>54</v>
      </c>
      <c r="G710" s="399"/>
      <c r="H710" s="399"/>
      <c r="I710" s="263"/>
      <c r="J710" s="263"/>
      <c r="K710" s="263"/>
      <c r="L710" s="107"/>
      <c r="M710" s="107"/>
      <c r="N710" s="107"/>
      <c r="O710" s="107"/>
      <c r="P710" s="107"/>
      <c r="Q710" s="107"/>
      <c r="R710" s="107"/>
      <c r="S710" s="107"/>
      <c r="T710" s="409"/>
      <c r="U710" s="107"/>
      <c r="V710" s="64">
        <f t="shared" si="747"/>
        <v>744</v>
      </c>
      <c r="W710" s="331">
        <v>100</v>
      </c>
      <c r="X710" s="66"/>
      <c r="Y710" s="67">
        <f t="shared" si="742"/>
        <v>100</v>
      </c>
      <c r="Z710" s="64">
        <f t="shared" si="748"/>
        <v>100</v>
      </c>
      <c r="AA710" s="68">
        <f t="shared" si="749"/>
        <v>100</v>
      </c>
      <c r="AB710" s="186"/>
      <c r="AC710" s="186"/>
      <c r="AD710" s="186"/>
      <c r="AE710" s="186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</row>
    <row r="711" spans="1:44" s="51" customFormat="1" ht="30" customHeight="1" thickBot="1">
      <c r="A711" s="101">
        <v>5</v>
      </c>
      <c r="B711" s="102" t="s">
        <v>613</v>
      </c>
      <c r="C711" s="262" t="s">
        <v>614</v>
      </c>
      <c r="D711" s="331">
        <v>100</v>
      </c>
      <c r="E711" s="70" t="s">
        <v>53</v>
      </c>
      <c r="F711" s="105" t="s">
        <v>54</v>
      </c>
      <c r="G711" s="399"/>
      <c r="H711" s="399"/>
      <c r="I711" s="263"/>
      <c r="J711" s="263"/>
      <c r="K711" s="263"/>
      <c r="L711" s="107"/>
      <c r="M711" s="107"/>
      <c r="N711" s="107"/>
      <c r="O711" s="107"/>
      <c r="P711" s="107"/>
      <c r="Q711" s="107"/>
      <c r="R711" s="107"/>
      <c r="S711" s="107"/>
      <c r="T711" s="409"/>
      <c r="U711" s="107"/>
      <c r="V711" s="64">
        <f t="shared" si="747"/>
        <v>744</v>
      </c>
      <c r="W711" s="331">
        <v>100</v>
      </c>
      <c r="X711" s="66"/>
      <c r="Y711" s="67">
        <f t="shared" si="742"/>
        <v>100</v>
      </c>
      <c r="Z711" s="64">
        <f t="shared" si="748"/>
        <v>100</v>
      </c>
      <c r="AA711" s="68">
        <f t="shared" si="749"/>
        <v>100</v>
      </c>
      <c r="AB711" s="186"/>
      <c r="AC711" s="186"/>
      <c r="AD711" s="186"/>
      <c r="AE711" s="186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</row>
    <row r="712" spans="1:44" s="51" customFormat="1" ht="30" customHeight="1" thickBot="1">
      <c r="A712" s="101">
        <v>6</v>
      </c>
      <c r="B712" s="102" t="s">
        <v>615</v>
      </c>
      <c r="C712" s="262" t="s">
        <v>616</v>
      </c>
      <c r="D712" s="331">
        <v>100</v>
      </c>
      <c r="E712" s="61" t="s">
        <v>53</v>
      </c>
      <c r="F712" s="105" t="s">
        <v>54</v>
      </c>
      <c r="G712" s="399"/>
      <c r="H712" s="399"/>
      <c r="I712" s="263"/>
      <c r="J712" s="263"/>
      <c r="K712" s="263"/>
      <c r="L712" s="107"/>
      <c r="M712" s="107"/>
      <c r="N712" s="107"/>
      <c r="O712" s="107"/>
      <c r="P712" s="107"/>
      <c r="Q712" s="107"/>
      <c r="R712" s="107"/>
      <c r="S712" s="107"/>
      <c r="T712" s="409"/>
      <c r="U712" s="107"/>
      <c r="V712" s="64">
        <f t="shared" si="747"/>
        <v>744</v>
      </c>
      <c r="W712" s="331">
        <v>100</v>
      </c>
      <c r="X712" s="66"/>
      <c r="Y712" s="67">
        <f t="shared" si="742"/>
        <v>100</v>
      </c>
      <c r="Z712" s="64">
        <f t="shared" si="748"/>
        <v>100</v>
      </c>
      <c r="AA712" s="68">
        <f t="shared" si="749"/>
        <v>100</v>
      </c>
      <c r="AB712" s="186"/>
      <c r="AC712" s="186"/>
      <c r="AD712" s="186"/>
      <c r="AE712" s="186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</row>
    <row r="713" spans="1:44" s="51" customFormat="1" ht="30" customHeight="1" thickBot="1">
      <c r="A713" s="101">
        <v>7</v>
      </c>
      <c r="B713" s="102" t="s">
        <v>617</v>
      </c>
      <c r="C713" s="262" t="s">
        <v>618</v>
      </c>
      <c r="D713" s="331">
        <v>100</v>
      </c>
      <c r="E713" s="70" t="s">
        <v>53</v>
      </c>
      <c r="F713" s="105" t="s">
        <v>54</v>
      </c>
      <c r="G713" s="399"/>
      <c r="H713" s="399"/>
      <c r="I713" s="263"/>
      <c r="J713" s="263"/>
      <c r="K713" s="263"/>
      <c r="L713" s="107"/>
      <c r="M713" s="107"/>
      <c r="N713" s="107"/>
      <c r="O713" s="107"/>
      <c r="P713" s="107"/>
      <c r="Q713" s="107"/>
      <c r="R713" s="107"/>
      <c r="S713" s="107"/>
      <c r="T713" s="409"/>
      <c r="U713" s="107"/>
      <c r="V713" s="64">
        <f t="shared" si="747"/>
        <v>744</v>
      </c>
      <c r="W713" s="331">
        <v>100</v>
      </c>
      <c r="X713" s="66"/>
      <c r="Y713" s="67">
        <f t="shared" si="742"/>
        <v>100</v>
      </c>
      <c r="Z713" s="64">
        <f t="shared" si="748"/>
        <v>100</v>
      </c>
      <c r="AA713" s="68">
        <f t="shared" si="749"/>
        <v>100</v>
      </c>
      <c r="AB713" s="186"/>
      <c r="AC713" s="186"/>
      <c r="AD713" s="186"/>
      <c r="AE713" s="186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</row>
    <row r="714" spans="1:44" s="51" customFormat="1" ht="30" customHeight="1">
      <c r="A714" s="227"/>
      <c r="B714" s="228"/>
      <c r="C714" s="350"/>
      <c r="D714" s="351"/>
      <c r="E714" s="588"/>
      <c r="F714" s="52" t="s">
        <v>54</v>
      </c>
      <c r="G714" s="351"/>
      <c r="H714" s="351"/>
      <c r="I714" s="350"/>
      <c r="J714" s="350"/>
      <c r="K714" s="350"/>
      <c r="L714" s="293"/>
      <c r="M714" s="293"/>
      <c r="N714" s="352"/>
      <c r="O714" s="352"/>
      <c r="P714" s="352"/>
      <c r="Q714" s="352"/>
      <c r="R714" s="352"/>
      <c r="S714" s="353"/>
      <c r="T714" s="423"/>
      <c r="U714" s="352"/>
      <c r="V714" s="231"/>
      <c r="W714" s="227"/>
      <c r="X714" s="227"/>
      <c r="Y714" s="234"/>
      <c r="Z714" s="231"/>
      <c r="AA714" s="231"/>
      <c r="AB714" s="186"/>
      <c r="AC714" s="186"/>
      <c r="AD714" s="186"/>
      <c r="AE714" s="186"/>
      <c r="AF714" s="50"/>
      <c r="AG714" s="50"/>
      <c r="AH714" s="50"/>
      <c r="AI714" s="50"/>
      <c r="AJ714" s="50"/>
      <c r="AK714" s="50"/>
      <c r="AL714" s="50"/>
      <c r="AM714" s="50"/>
      <c r="AN714" s="50"/>
      <c r="AO714" s="50"/>
      <c r="AP714" s="50"/>
      <c r="AQ714" s="50"/>
      <c r="AR714" s="50"/>
    </row>
    <row r="715" spans="1:44" s="51" customFormat="1" ht="30" customHeight="1">
      <c r="A715" s="616">
        <f>A613+A704+A713</f>
        <v>83</v>
      </c>
      <c r="B715" s="615"/>
      <c r="C715" s="354" t="s">
        <v>619</v>
      </c>
      <c r="D715" s="317"/>
      <c r="E715" s="620"/>
      <c r="F715" s="77" t="s">
        <v>54</v>
      </c>
      <c r="G715" s="317"/>
      <c r="H715" s="317"/>
      <c r="I715" s="316"/>
      <c r="J715" s="316"/>
      <c r="K715" s="316"/>
      <c r="L715" s="318">
        <f>SUM(L595:L714)</f>
        <v>7.5138888888905058</v>
      </c>
      <c r="M715" s="318">
        <f>SUM(M595:M714)</f>
        <v>0</v>
      </c>
      <c r="N715" s="318">
        <f>SUM(N595:N714)</f>
        <v>0.53333333334012423</v>
      </c>
      <c r="O715" s="318">
        <f>SUM(O595:O714)</f>
        <v>0.38333333333139308</v>
      </c>
      <c r="P715" s="318"/>
      <c r="Q715" s="318"/>
      <c r="R715" s="318"/>
      <c r="S715" s="318"/>
      <c r="T715" s="416"/>
      <c r="U715" s="318"/>
      <c r="V715" s="148"/>
      <c r="W715" s="355">
        <f>SUM(W595:W714)</f>
        <v>44951</v>
      </c>
      <c r="X715" s="144"/>
      <c r="Y715" s="148">
        <f>SUM(Y595:Y714)</f>
        <v>44951</v>
      </c>
      <c r="Z715" s="150">
        <f>SUM(Z595:Z714)</f>
        <v>44793.315860214876</v>
      </c>
      <c r="AA715" s="251">
        <f>(Z715/Y715)*100</f>
        <v>99.649208827867852</v>
      </c>
      <c r="AB715" s="321" t="s">
        <v>454</v>
      </c>
      <c r="AC715" s="186"/>
      <c r="AD715" s="186"/>
      <c r="AE715" s="186"/>
      <c r="AF715" s="50"/>
      <c r="AG715" s="50"/>
      <c r="AH715" s="50"/>
      <c r="AI715" s="50"/>
      <c r="AJ715" s="50"/>
      <c r="AK715" s="50"/>
      <c r="AL715" s="50"/>
      <c r="AM715" s="50"/>
      <c r="AN715" s="50"/>
      <c r="AO715" s="50"/>
      <c r="AP715" s="50"/>
      <c r="AQ715" s="50"/>
      <c r="AR715" s="50"/>
    </row>
    <row r="716" spans="1:44" s="51" customFormat="1" ht="30" customHeight="1" thickBot="1">
      <c r="A716" s="356" t="s">
        <v>48</v>
      </c>
      <c r="B716" s="236"/>
      <c r="C716" s="294" t="s">
        <v>620</v>
      </c>
      <c r="D716" s="295"/>
      <c r="E716" s="61"/>
      <c r="F716" s="296" t="s">
        <v>54</v>
      </c>
      <c r="G716" s="366"/>
      <c r="H716" s="366"/>
      <c r="I716" s="357"/>
      <c r="J716" s="357"/>
      <c r="K716" s="357"/>
      <c r="L716" s="358"/>
      <c r="M716" s="358"/>
      <c r="N716" s="358"/>
      <c r="O716" s="358"/>
      <c r="P716" s="358"/>
      <c r="Q716" s="358"/>
      <c r="R716" s="358"/>
      <c r="S716" s="359"/>
      <c r="T716" s="424"/>
      <c r="U716" s="329"/>
      <c r="V716" s="218"/>
      <c r="W716" s="236" t="s">
        <v>621</v>
      </c>
      <c r="X716" s="360" t="s">
        <v>622</v>
      </c>
      <c r="Y716" s="330"/>
      <c r="Z716" s="330"/>
      <c r="AA716" s="330"/>
      <c r="AB716" s="186"/>
      <c r="AC716" s="186"/>
      <c r="AD716" s="186"/>
      <c r="AE716" s="186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</row>
    <row r="717" spans="1:44" s="51" customFormat="1" ht="30" customHeight="1">
      <c r="A717" s="1003">
        <v>1</v>
      </c>
      <c r="B717" s="1019" t="s">
        <v>623</v>
      </c>
      <c r="C717" s="1012" t="s">
        <v>624</v>
      </c>
      <c r="D717" s="1008">
        <v>815</v>
      </c>
      <c r="E717" s="993" t="s">
        <v>53</v>
      </c>
      <c r="F717" s="38" t="s">
        <v>54</v>
      </c>
      <c r="G717" s="434"/>
      <c r="H717" s="434"/>
      <c r="I717" s="264"/>
      <c r="J717" s="264"/>
      <c r="K717" s="264"/>
      <c r="L717" s="84">
        <f t="shared" ref="L717:L718" si="755">IF(RIGHT(S717)="T",(+H717-G717),0)</f>
        <v>0</v>
      </c>
      <c r="M717" s="84">
        <f t="shared" ref="M717:M718" si="756">IF(RIGHT(S717)="U",(+H717-G717),0)</f>
        <v>0</v>
      </c>
      <c r="N717" s="84">
        <f t="shared" ref="N717:N718" si="757">IF(RIGHT(S717)="C",(+H717-G717),0)</f>
        <v>0</v>
      </c>
      <c r="O717" s="84">
        <f t="shared" ref="O717:O718" si="758">IF(RIGHT(S717)="D",(+H717-G717),0)</f>
        <v>0</v>
      </c>
      <c r="P717" s="42"/>
      <c r="Q717" s="42"/>
      <c r="R717" s="42"/>
      <c r="S717" s="428"/>
      <c r="T717" s="429"/>
      <c r="U717" s="44"/>
      <c r="V717" s="114"/>
      <c r="W717" s="213"/>
      <c r="X717" s="213"/>
      <c r="Y717" s="213"/>
      <c r="Z717" s="213"/>
      <c r="AA717" s="214"/>
      <c r="AB717" s="186"/>
      <c r="AC717" s="186"/>
      <c r="AD717" s="186"/>
      <c r="AE717" s="186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</row>
    <row r="718" spans="1:44" s="51" customFormat="1" ht="30" customHeight="1">
      <c r="A718" s="1004"/>
      <c r="B718" s="1129"/>
      <c r="C718" s="992"/>
      <c r="D718" s="1009"/>
      <c r="E718" s="994"/>
      <c r="F718" s="88"/>
      <c r="G718" s="434"/>
      <c r="H718" s="716"/>
      <c r="I718" s="718"/>
      <c r="J718" s="521"/>
      <c r="K718" s="521"/>
      <c r="L718" s="78">
        <f t="shared" si="755"/>
        <v>0</v>
      </c>
      <c r="M718" s="78">
        <f t="shared" si="756"/>
        <v>0</v>
      </c>
      <c r="N718" s="78">
        <f t="shared" si="757"/>
        <v>0</v>
      </c>
      <c r="O718" s="78">
        <f t="shared" si="758"/>
        <v>0</v>
      </c>
      <c r="P718" s="717"/>
      <c r="Q718" s="42"/>
      <c r="R718" s="42"/>
      <c r="S718" s="428"/>
      <c r="T718" s="429"/>
      <c r="U718" s="42"/>
      <c r="V718" s="131"/>
      <c r="W718" s="361"/>
      <c r="X718" s="361"/>
      <c r="Y718" s="361"/>
      <c r="Z718" s="361"/>
      <c r="AA718" s="362"/>
      <c r="AB718" s="186"/>
      <c r="AC718" s="186"/>
      <c r="AD718" s="186"/>
      <c r="AE718" s="186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</row>
    <row r="719" spans="1:44" s="69" customFormat="1" ht="30" customHeight="1" thickBot="1">
      <c r="A719" s="481"/>
      <c r="B719" s="175"/>
      <c r="C719" s="482" t="s">
        <v>58</v>
      </c>
      <c r="D719" s="175"/>
      <c r="E719" s="140"/>
      <c r="F719" s="176" t="s">
        <v>54</v>
      </c>
      <c r="G719" s="483"/>
      <c r="H719" s="483"/>
      <c r="I719" s="176" t="s">
        <v>54</v>
      </c>
      <c r="J719" s="176" t="s">
        <v>54</v>
      </c>
      <c r="K719" s="176" t="s">
        <v>54</v>
      </c>
      <c r="L719" s="177">
        <f>SUM(L717:L718)</f>
        <v>0</v>
      </c>
      <c r="M719" s="177">
        <f>SUM(M717:M718)</f>
        <v>0</v>
      </c>
      <c r="N719" s="177">
        <f>SUM(N717:N718)</f>
        <v>0</v>
      </c>
      <c r="O719" s="177">
        <f>SUM(O717:O718)</f>
        <v>0</v>
      </c>
      <c r="P719" s="177"/>
      <c r="Q719" s="177"/>
      <c r="R719" s="177"/>
      <c r="S719" s="484"/>
      <c r="T719" s="485"/>
      <c r="U719" s="175"/>
      <c r="V719" s="431">
        <f>$AB$15-((N719*24))</f>
        <v>744</v>
      </c>
      <c r="W719" s="471">
        <v>750</v>
      </c>
      <c r="X719" s="154">
        <v>815</v>
      </c>
      <c r="Y719" s="432">
        <f>W719*X719</f>
        <v>611250</v>
      </c>
      <c r="Z719" s="431">
        <f>(Y719*(V719-L719*24))/V719</f>
        <v>611250</v>
      </c>
      <c r="AA719" s="433">
        <f>(Z719/Y719)*100</f>
        <v>100</v>
      </c>
      <c r="AB719" s="59"/>
    </row>
    <row r="720" spans="1:44" s="51" customFormat="1" ht="30" customHeight="1">
      <c r="A720" s="1003">
        <v>2</v>
      </c>
      <c r="B720" s="1019" t="s">
        <v>625</v>
      </c>
      <c r="C720" s="1012" t="s">
        <v>626</v>
      </c>
      <c r="D720" s="1008">
        <v>815</v>
      </c>
      <c r="E720" s="970" t="s">
        <v>53</v>
      </c>
      <c r="F720" s="38" t="s">
        <v>54</v>
      </c>
      <c r="G720" s="434">
        <v>42189.315972222219</v>
      </c>
      <c r="H720" s="434">
        <v>42189.573611111111</v>
      </c>
      <c r="I720" s="264"/>
      <c r="J720" s="264"/>
      <c r="K720" s="264"/>
      <c r="L720" s="84">
        <f>IF(RIGHT(S720)="T",(+H720-G720),0)</f>
        <v>0.25763888889196096</v>
      </c>
      <c r="M720" s="84">
        <f>IF(RIGHT(S720)="U",(+H720-G720),0)</f>
        <v>0</v>
      </c>
      <c r="N720" s="84">
        <f>IF(RIGHT(S720)="C",(+H720-G720),0)</f>
        <v>0</v>
      </c>
      <c r="O720" s="84">
        <f>IF(RIGHT(S720)="D",(+H720-G720),0)</f>
        <v>0</v>
      </c>
      <c r="P720" s="44"/>
      <c r="Q720" s="44"/>
      <c r="R720" s="44"/>
      <c r="S720" s="428" t="s">
        <v>104</v>
      </c>
      <c r="T720" s="774" t="s">
        <v>825</v>
      </c>
      <c r="U720" s="44"/>
      <c r="V720" s="114"/>
      <c r="W720" s="213"/>
      <c r="X720" s="213"/>
      <c r="Y720" s="213"/>
      <c r="Z720" s="213"/>
      <c r="AA720" s="214"/>
      <c r="AB720" s="186"/>
      <c r="AC720" s="186"/>
      <c r="AD720" s="186"/>
      <c r="AE720" s="186"/>
      <c r="AF720" s="50"/>
      <c r="AG720" s="50"/>
      <c r="AH720" s="50"/>
      <c r="AI720" s="50"/>
      <c r="AJ720" s="50"/>
      <c r="AK720" s="50"/>
      <c r="AL720" s="50"/>
      <c r="AM720" s="50"/>
      <c r="AN720" s="50"/>
      <c r="AO720" s="50"/>
      <c r="AP720" s="50"/>
      <c r="AQ720" s="50"/>
      <c r="AR720" s="50"/>
    </row>
    <row r="721" spans="1:44" s="51" customFormat="1" ht="30" customHeight="1">
      <c r="A721" s="1004"/>
      <c r="B721" s="1129"/>
      <c r="C721" s="992"/>
      <c r="D721" s="1009"/>
      <c r="E721" s="971"/>
      <c r="F721" s="88"/>
      <c r="G721" s="434">
        <v>42212.353472222225</v>
      </c>
      <c r="H721" s="434">
        <v>42212.693055555559</v>
      </c>
      <c r="I721" s="288"/>
      <c r="J721" s="288"/>
      <c r="K721" s="288"/>
      <c r="L721" s="346">
        <f t="shared" ref="L721" si="759">IF(RIGHT(S721)="T",(+H721-G721),0)</f>
        <v>0.33958333333430346</v>
      </c>
      <c r="M721" s="346">
        <f t="shared" ref="M721" si="760">IF(RIGHT(S721)="U",(+H721-G721),0)</f>
        <v>0</v>
      </c>
      <c r="N721" s="346">
        <f t="shared" ref="N721" si="761">IF(RIGHT(S721)="C",(+H721-G721),0)</f>
        <v>0</v>
      </c>
      <c r="O721" s="346">
        <f t="shared" ref="O721" si="762">IF(RIGHT(S721)="D",(+H721-G721),0)</f>
        <v>0</v>
      </c>
      <c r="P721" s="42"/>
      <c r="Q721" s="42"/>
      <c r="R721" s="42"/>
      <c r="S721" s="428" t="s">
        <v>104</v>
      </c>
      <c r="T721" s="774" t="s">
        <v>825</v>
      </c>
      <c r="U721" s="42"/>
      <c r="V721" s="131"/>
      <c r="W721" s="361"/>
      <c r="X721" s="361"/>
      <c r="Y721" s="361"/>
      <c r="Z721" s="361"/>
      <c r="AA721" s="362"/>
      <c r="AB721" s="186"/>
      <c r="AC721" s="186"/>
      <c r="AD721" s="186"/>
      <c r="AE721" s="186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</row>
    <row r="722" spans="1:44" s="69" customFormat="1" ht="30" customHeight="1" thickBot="1">
      <c r="A722" s="481"/>
      <c r="B722" s="175"/>
      <c r="C722" s="482" t="s">
        <v>58</v>
      </c>
      <c r="D722" s="175"/>
      <c r="E722" s="140"/>
      <c r="F722" s="176" t="s">
        <v>54</v>
      </c>
      <c r="G722" s="483"/>
      <c r="H722" s="483"/>
      <c r="I722" s="176" t="s">
        <v>54</v>
      </c>
      <c r="J722" s="176" t="s">
        <v>54</v>
      </c>
      <c r="K722" s="176" t="s">
        <v>54</v>
      </c>
      <c r="L722" s="177">
        <f>SUM(L720:L721)</f>
        <v>0.59722222222626442</v>
      </c>
      <c r="M722" s="177">
        <f>SUM(M720:M721)</f>
        <v>0</v>
      </c>
      <c r="N722" s="177">
        <f>SUM(N720:N721)</f>
        <v>0</v>
      </c>
      <c r="O722" s="177">
        <f>SUM(O720:O721)</f>
        <v>0</v>
      </c>
      <c r="P722" s="177"/>
      <c r="Q722" s="177"/>
      <c r="R722" s="177"/>
      <c r="S722" s="484"/>
      <c r="T722" s="485"/>
      <c r="U722" s="175"/>
      <c r="V722" s="431">
        <f>$AB$15-((N722*24))</f>
        <v>744</v>
      </c>
      <c r="W722" s="471">
        <v>750</v>
      </c>
      <c r="X722" s="154">
        <v>815</v>
      </c>
      <c r="Y722" s="432">
        <f>W722*X722</f>
        <v>611250</v>
      </c>
      <c r="Z722" s="431">
        <f>(Y722*(V722-L722*24))/V722</f>
        <v>599474.12634400628</v>
      </c>
      <c r="AA722" s="563">
        <f>(Z722/Y722)*100</f>
        <v>98.07347670249591</v>
      </c>
      <c r="AB722" s="59"/>
    </row>
    <row r="723" spans="1:44" s="59" customFormat="1" ht="30" customHeight="1">
      <c r="A723" s="687">
        <v>3</v>
      </c>
      <c r="B723" s="688" t="s">
        <v>627</v>
      </c>
      <c r="C723" s="699" t="s">
        <v>628</v>
      </c>
      <c r="D723" s="698">
        <v>789.78599999999994</v>
      </c>
      <c r="E723" s="695" t="s">
        <v>53</v>
      </c>
      <c r="F723" s="38" t="s">
        <v>54</v>
      </c>
      <c r="G723" s="434">
        <v>42190.287499999999</v>
      </c>
      <c r="H723" s="434">
        <v>42190.306250000001</v>
      </c>
      <c r="I723" s="38"/>
      <c r="J723" s="38"/>
      <c r="K723" s="38"/>
      <c r="L723" s="84">
        <f>IF(RIGHT(S723)="T",(+H723-G723),0)</f>
        <v>1.8750000002910383E-2</v>
      </c>
      <c r="M723" s="84">
        <f>IF(RIGHT(S723)="U",(+H723-G723),0)</f>
        <v>0</v>
      </c>
      <c r="N723" s="84">
        <f>IF(RIGHT(S723)="C",(+H723-G723),0)</f>
        <v>0</v>
      </c>
      <c r="O723" s="84">
        <f>IF(RIGHT(S723)="D",(+H723-G723),0)</f>
        <v>0</v>
      </c>
      <c r="P723" s="564"/>
      <c r="Q723" s="564"/>
      <c r="R723" s="564"/>
      <c r="S723" s="428" t="s">
        <v>826</v>
      </c>
      <c r="T723" s="774" t="s">
        <v>827</v>
      </c>
      <c r="U723" s="201"/>
      <c r="V723" s="74"/>
      <c r="W723" s="75"/>
      <c r="X723" s="75"/>
      <c r="Y723" s="75"/>
      <c r="Z723" s="75"/>
      <c r="AA723" s="76"/>
    </row>
    <row r="724" spans="1:44" s="59" customFormat="1" ht="30" customHeight="1">
      <c r="A724" s="862"/>
      <c r="B724" s="858"/>
      <c r="C724" s="860"/>
      <c r="D724" s="864"/>
      <c r="E724" s="863"/>
      <c r="F724" s="88"/>
      <c r="G724" s="434">
        <v>42191.34097222222</v>
      </c>
      <c r="H724" s="434">
        <v>42191.786805555559</v>
      </c>
      <c r="I724" s="77"/>
      <c r="J724" s="77"/>
      <c r="K724" s="77"/>
      <c r="L724" s="78">
        <f t="shared" ref="L724" si="763">IF(RIGHT(S724)="T",(+H724-G724),0)</f>
        <v>0</v>
      </c>
      <c r="M724" s="78">
        <f t="shared" ref="M724" si="764">IF(RIGHT(S724)="U",(+H724-G724),0)</f>
        <v>0</v>
      </c>
      <c r="N724" s="78">
        <f t="shared" ref="N724" si="765">IF(RIGHT(S724)="C",(+H724-G724),0)</f>
        <v>0</v>
      </c>
      <c r="O724" s="78">
        <f t="shared" ref="O724" si="766">IF(RIGHT(S724)="D",(+H724-G724),0)</f>
        <v>0.44583333333866904</v>
      </c>
      <c r="P724" s="904"/>
      <c r="Q724" s="904"/>
      <c r="R724" s="904"/>
      <c r="S724" s="428" t="s">
        <v>142</v>
      </c>
      <c r="T724" s="774" t="s">
        <v>828</v>
      </c>
      <c r="U724" s="79"/>
      <c r="V724" s="735"/>
      <c r="W724" s="735"/>
      <c r="X724" s="735"/>
      <c r="Y724" s="735"/>
      <c r="Z724" s="735"/>
      <c r="AA724" s="735"/>
    </row>
    <row r="725" spans="1:44" s="59" customFormat="1" ht="30" customHeight="1">
      <c r="A725" s="862"/>
      <c r="B725" s="858"/>
      <c r="C725" s="860"/>
      <c r="D725" s="864"/>
      <c r="E725" s="863"/>
      <c r="F725" s="88"/>
      <c r="G725" s="434">
        <v>42192.388194444444</v>
      </c>
      <c r="H725" s="434">
        <v>42192.961111111108</v>
      </c>
      <c r="I725" s="77"/>
      <c r="J725" s="77"/>
      <c r="K725" s="77"/>
      <c r="L725" s="78">
        <f>IF(RIGHT(S725)="T",(+H725-G725),0)</f>
        <v>0</v>
      </c>
      <c r="M725" s="78">
        <f>IF(RIGHT(S725)="U",(+H725-G725),0)</f>
        <v>0</v>
      </c>
      <c r="N725" s="78">
        <f>IF(RIGHT(S725)="C",(+H725-G725),0)</f>
        <v>0</v>
      </c>
      <c r="O725" s="78">
        <f>IF(RIGHT(S725)="D",(+H725-G725),0)</f>
        <v>0.57291666666424135</v>
      </c>
      <c r="P725" s="904"/>
      <c r="Q725" s="904"/>
      <c r="R725" s="904"/>
      <c r="S725" s="428" t="s">
        <v>142</v>
      </c>
      <c r="T725" s="774" t="s">
        <v>829</v>
      </c>
      <c r="U725" s="79"/>
      <c r="V725" s="735"/>
      <c r="W725" s="735"/>
      <c r="X725" s="735"/>
      <c r="Y725" s="735"/>
      <c r="Z725" s="735"/>
      <c r="AA725" s="735"/>
    </row>
    <row r="726" spans="1:44" s="59" customFormat="1" ht="30" customHeight="1">
      <c r="A726" s="862"/>
      <c r="B726" s="858"/>
      <c r="C726" s="860"/>
      <c r="D726" s="864"/>
      <c r="E726" s="863"/>
      <c r="F726" s="88"/>
      <c r="G726" s="434">
        <v>42196.474999999999</v>
      </c>
      <c r="H726" s="434">
        <v>42196.484722222223</v>
      </c>
      <c r="I726" s="77"/>
      <c r="J726" s="77"/>
      <c r="K726" s="77"/>
      <c r="L726" s="346">
        <f t="shared" ref="L726:L727" si="767">IF(RIGHT(S726)="T",(+H726-G726),0)</f>
        <v>9.7222222248092294E-3</v>
      </c>
      <c r="M726" s="346">
        <f t="shared" ref="M726:M727" si="768">IF(RIGHT(S726)="U",(+H726-G726),0)</f>
        <v>0</v>
      </c>
      <c r="N726" s="346">
        <f t="shared" ref="N726:N727" si="769">IF(RIGHT(S726)="C",(+H726-G726),0)</f>
        <v>0</v>
      </c>
      <c r="O726" s="346">
        <f t="shared" ref="O726:O727" si="770">IF(RIGHT(S726)="D",(+H726-G726),0)</f>
        <v>0</v>
      </c>
      <c r="P726" s="904"/>
      <c r="Q726" s="904"/>
      <c r="R726" s="904"/>
      <c r="S726" s="428" t="s">
        <v>826</v>
      </c>
      <c r="T726" s="774" t="s">
        <v>830</v>
      </c>
      <c r="U726" s="79"/>
      <c r="V726" s="735"/>
      <c r="W726" s="735"/>
      <c r="X726" s="735"/>
      <c r="Y726" s="735"/>
      <c r="Z726" s="735"/>
      <c r="AA726" s="735"/>
    </row>
    <row r="727" spans="1:44" s="59" customFormat="1" ht="30" customHeight="1">
      <c r="A727" s="862"/>
      <c r="B727" s="858"/>
      <c r="C727" s="860"/>
      <c r="D727" s="864"/>
      <c r="E727" s="863"/>
      <c r="F727" s="88"/>
      <c r="G727" s="434">
        <v>42201.184027777781</v>
      </c>
      <c r="H727" s="434">
        <v>42201.297222222223</v>
      </c>
      <c r="I727" s="88"/>
      <c r="J727" s="88"/>
      <c r="K727" s="88"/>
      <c r="L727" s="346">
        <f t="shared" si="767"/>
        <v>0.1131944444423425</v>
      </c>
      <c r="M727" s="346">
        <f t="shared" si="768"/>
        <v>0</v>
      </c>
      <c r="N727" s="346">
        <f t="shared" si="769"/>
        <v>0</v>
      </c>
      <c r="O727" s="346">
        <f t="shared" si="770"/>
        <v>0</v>
      </c>
      <c r="P727" s="903"/>
      <c r="Q727" s="903"/>
      <c r="R727" s="903"/>
      <c r="S727" s="428" t="s">
        <v>826</v>
      </c>
      <c r="T727" s="774" t="s">
        <v>831</v>
      </c>
      <c r="U727" s="89"/>
      <c r="V727" s="80"/>
      <c r="W727" s="81"/>
      <c r="X727" s="81"/>
      <c r="Y727" s="81"/>
      <c r="Z727" s="81"/>
      <c r="AA727" s="82"/>
    </row>
    <row r="728" spans="1:44" s="69" customFormat="1" ht="30" customHeight="1" thickBot="1">
      <c r="A728" s="481"/>
      <c r="B728" s="175"/>
      <c r="C728" s="482" t="s">
        <v>58</v>
      </c>
      <c r="D728" s="175"/>
      <c r="E728" s="140"/>
      <c r="F728" s="176" t="s">
        <v>54</v>
      </c>
      <c r="G728" s="483"/>
      <c r="H728" s="483"/>
      <c r="I728" s="176" t="s">
        <v>54</v>
      </c>
      <c r="J728" s="176" t="s">
        <v>54</v>
      </c>
      <c r="K728" s="176" t="s">
        <v>54</v>
      </c>
      <c r="L728" s="177">
        <f>SUM(L723:L727)</f>
        <v>0.14166666667006211</v>
      </c>
      <c r="M728" s="177">
        <f>SUM(M723:M727)</f>
        <v>0</v>
      </c>
      <c r="N728" s="177">
        <f>SUM(N723:N727)</f>
        <v>0</v>
      </c>
      <c r="O728" s="177">
        <f>SUM(O723:O727)</f>
        <v>1.0187500000029104</v>
      </c>
      <c r="P728" s="177"/>
      <c r="Q728" s="177"/>
      <c r="R728" s="177"/>
      <c r="S728" s="484"/>
      <c r="T728" s="485"/>
      <c r="U728" s="175"/>
      <c r="V728" s="440">
        <f>$AB$15-((N728*24))</f>
        <v>744</v>
      </c>
      <c r="W728" s="441">
        <v>1250</v>
      </c>
      <c r="X728" s="100">
        <v>789.78599999999994</v>
      </c>
      <c r="Y728" s="442">
        <f>W728*X728</f>
        <v>987232.49999999988</v>
      </c>
      <c r="Z728" s="440">
        <f>(Y728*(V728-L728*24))/V728</f>
        <v>982720.95362892398</v>
      </c>
      <c r="AA728" s="443">
        <f>(Z728/Y728)*100</f>
        <v>99.543010752677219</v>
      </c>
      <c r="AB728" s="59"/>
    </row>
    <row r="729" spans="1:44" s="59" customFormat="1" ht="30" customHeight="1" thickBot="1">
      <c r="A729" s="687">
        <v>4</v>
      </c>
      <c r="B729" s="688" t="s">
        <v>629</v>
      </c>
      <c r="C729" s="699" t="s">
        <v>630</v>
      </c>
      <c r="D729" s="698">
        <v>789.78599999999994</v>
      </c>
      <c r="E729" s="695" t="s">
        <v>53</v>
      </c>
      <c r="F729" s="38" t="s">
        <v>54</v>
      </c>
      <c r="G729" s="434">
        <v>42190.287499999999</v>
      </c>
      <c r="H729" s="434">
        <v>42190.306250000001</v>
      </c>
      <c r="I729" s="38"/>
      <c r="J729" s="38"/>
      <c r="K729" s="38"/>
      <c r="L729" s="78">
        <f>IF(RIGHT(S729)="T",(+H729-G729),0)</f>
        <v>1.8750000002910383E-2</v>
      </c>
      <c r="M729" s="78">
        <f>IF(RIGHT(S729)="U",(+H729-G729),0)</f>
        <v>0</v>
      </c>
      <c r="N729" s="78">
        <f>IF(RIGHT(S729)="C",(+H729-G729),0)</f>
        <v>0</v>
      </c>
      <c r="O729" s="78">
        <f>IF(RIGHT(S729)="D",(+H729-G729),0)</f>
        <v>0</v>
      </c>
      <c r="P729" s="564"/>
      <c r="Q729" s="564"/>
      <c r="R729" s="564"/>
      <c r="S729" s="428" t="s">
        <v>826</v>
      </c>
      <c r="T729" s="774" t="s">
        <v>827</v>
      </c>
      <c r="U729" s="201"/>
      <c r="V729" s="74"/>
      <c r="W729" s="75"/>
      <c r="X729" s="75"/>
      <c r="Y729" s="75"/>
      <c r="Z729" s="75"/>
      <c r="AA729" s="76"/>
    </row>
    <row r="730" spans="1:44" s="59" customFormat="1" ht="30" customHeight="1" thickBot="1">
      <c r="A730" s="862"/>
      <c r="B730" s="858"/>
      <c r="C730" s="860"/>
      <c r="D730" s="864"/>
      <c r="E730" s="863"/>
      <c r="F730" s="88"/>
      <c r="G730" s="434">
        <v>42191.34097222222</v>
      </c>
      <c r="H730" s="716">
        <v>42191.786805555559</v>
      </c>
      <c r="I730" s="77"/>
      <c r="J730" s="77"/>
      <c r="K730" s="77"/>
      <c r="L730" s="78">
        <f t="shared" ref="L730:L732" si="771">IF(RIGHT(S730)="T",(+H730-G730),0)</f>
        <v>0</v>
      </c>
      <c r="M730" s="78">
        <f t="shared" ref="M730:M732" si="772">IF(RIGHT(S730)="U",(+H730-G730),0)</f>
        <v>0</v>
      </c>
      <c r="N730" s="78">
        <f t="shared" ref="N730:N732" si="773">IF(RIGHT(S730)="C",(+H730-G730),0)</f>
        <v>0</v>
      </c>
      <c r="O730" s="78">
        <f t="shared" ref="O730:O732" si="774">IF(RIGHT(S730)="D",(+H730-G730),0)</f>
        <v>0.44583333333866904</v>
      </c>
      <c r="P730" s="904"/>
      <c r="Q730" s="904"/>
      <c r="R730" s="904"/>
      <c r="S730" s="725" t="s">
        <v>142</v>
      </c>
      <c r="T730" s="774" t="s">
        <v>828</v>
      </c>
      <c r="U730" s="201"/>
      <c r="V730" s="74"/>
      <c r="W730" s="75"/>
      <c r="X730" s="75"/>
      <c r="Y730" s="75"/>
      <c r="Z730" s="75"/>
      <c r="AA730" s="76"/>
    </row>
    <row r="731" spans="1:44" s="59" customFormat="1" ht="30" customHeight="1" thickBot="1">
      <c r="A731" s="862"/>
      <c r="B731" s="858"/>
      <c r="C731" s="860"/>
      <c r="D731" s="864"/>
      <c r="E731" s="863"/>
      <c r="F731" s="88"/>
      <c r="G731" s="434">
        <v>42192.388194444444</v>
      </c>
      <c r="H731" s="716">
        <v>42192.853472222225</v>
      </c>
      <c r="I731" s="77"/>
      <c r="J731" s="77"/>
      <c r="K731" s="77"/>
      <c r="L731" s="78">
        <f t="shared" si="771"/>
        <v>0</v>
      </c>
      <c r="M731" s="78">
        <f t="shared" si="772"/>
        <v>0</v>
      </c>
      <c r="N731" s="78">
        <f t="shared" si="773"/>
        <v>0</v>
      </c>
      <c r="O731" s="78">
        <f t="shared" si="774"/>
        <v>0.46527777778101154</v>
      </c>
      <c r="P731" s="904"/>
      <c r="Q731" s="904"/>
      <c r="R731" s="904"/>
      <c r="S731" s="725" t="s">
        <v>142</v>
      </c>
      <c r="T731" s="774" t="s">
        <v>829</v>
      </c>
      <c r="U731" s="201"/>
      <c r="V731" s="74"/>
      <c r="W731" s="75"/>
      <c r="X731" s="75"/>
      <c r="Y731" s="75"/>
      <c r="Z731" s="75"/>
      <c r="AA731" s="76"/>
    </row>
    <row r="732" spans="1:44" s="59" customFormat="1" ht="30" customHeight="1">
      <c r="A732" s="862"/>
      <c r="B732" s="858"/>
      <c r="C732" s="860"/>
      <c r="D732" s="864"/>
      <c r="E732" s="863"/>
      <c r="F732" s="88"/>
      <c r="G732" s="434">
        <v>42201.184027777781</v>
      </c>
      <c r="H732" s="434">
        <v>42201.313194444447</v>
      </c>
      <c r="I732" s="88"/>
      <c r="J732" s="88"/>
      <c r="K732" s="88"/>
      <c r="L732" s="78">
        <f t="shared" si="771"/>
        <v>0.12916666666569654</v>
      </c>
      <c r="M732" s="78">
        <f t="shared" si="772"/>
        <v>0</v>
      </c>
      <c r="N732" s="78">
        <f t="shared" si="773"/>
        <v>0</v>
      </c>
      <c r="O732" s="78">
        <f t="shared" si="774"/>
        <v>0</v>
      </c>
      <c r="P732" s="903"/>
      <c r="Q732" s="903"/>
      <c r="R732" s="903"/>
      <c r="S732" s="428" t="s">
        <v>826</v>
      </c>
      <c r="T732" s="774" t="s">
        <v>831</v>
      </c>
      <c r="U732" s="201"/>
      <c r="V732" s="74"/>
      <c r="W732" s="75"/>
      <c r="X732" s="75"/>
      <c r="Y732" s="75"/>
      <c r="Z732" s="75"/>
      <c r="AA732" s="76"/>
    </row>
    <row r="733" spans="1:44" s="69" customFormat="1" ht="30" customHeight="1" thickBot="1">
      <c r="A733" s="481"/>
      <c r="B733" s="175"/>
      <c r="C733" s="482" t="s">
        <v>58</v>
      </c>
      <c r="D733" s="175"/>
      <c r="E733" s="61"/>
      <c r="F733" s="176" t="s">
        <v>54</v>
      </c>
      <c r="G733" s="483"/>
      <c r="H733" s="483"/>
      <c r="I733" s="176" t="s">
        <v>54</v>
      </c>
      <c r="J733" s="176" t="s">
        <v>54</v>
      </c>
      <c r="K733" s="176" t="s">
        <v>54</v>
      </c>
      <c r="L733" s="177">
        <f>SUM(L729:L732)</f>
        <v>0.14791666666860692</v>
      </c>
      <c r="M733" s="177">
        <f>SUM(M729:M732)</f>
        <v>0</v>
      </c>
      <c r="N733" s="177">
        <f>SUM(N729:N732)</f>
        <v>0</v>
      </c>
      <c r="O733" s="177">
        <f>SUM(O729:O732)</f>
        <v>0.91111111111968057</v>
      </c>
      <c r="P733" s="177"/>
      <c r="Q733" s="177"/>
      <c r="R733" s="177"/>
      <c r="S733" s="484"/>
      <c r="T733" s="485"/>
      <c r="U733" s="175"/>
      <c r="V733" s="431">
        <f>$AB$15-((N733*24))</f>
        <v>744</v>
      </c>
      <c r="W733" s="471">
        <v>1250</v>
      </c>
      <c r="X733" s="154">
        <v>789.78599999999994</v>
      </c>
      <c r="Y733" s="432">
        <f>W733*X733</f>
        <v>987232.49999999988</v>
      </c>
      <c r="Z733" s="431">
        <f>(Y733*(V733-L733*24))/V733</f>
        <v>982521.91481848655</v>
      </c>
      <c r="AA733" s="433">
        <f>(Z733/Y733)*100</f>
        <v>99.522849462359346</v>
      </c>
      <c r="AB733" s="59"/>
    </row>
    <row r="734" spans="1:44" s="51" customFormat="1" ht="30" customHeight="1">
      <c r="A734" s="289"/>
      <c r="B734" s="228"/>
      <c r="C734" s="363" t="s">
        <v>631</v>
      </c>
      <c r="D734" s="364"/>
      <c r="E734" s="70"/>
      <c r="F734" s="52" t="s">
        <v>54</v>
      </c>
      <c r="G734" s="364"/>
      <c r="H734" s="364"/>
      <c r="I734" s="363"/>
      <c r="J734" s="363"/>
      <c r="K734" s="363"/>
      <c r="L734" s="293">
        <f>SUM(L728+L733+L722+L719)</f>
        <v>0.88680555556493346</v>
      </c>
      <c r="M734" s="293">
        <f>SUM(M728+M733+M722+M719)</f>
        <v>0</v>
      </c>
      <c r="N734" s="293">
        <f>SUM(N728+N733+N722+N719)</f>
        <v>0</v>
      </c>
      <c r="O734" s="293">
        <f>SUM(O728+O733+O722+O719)</f>
        <v>1.929861111122591</v>
      </c>
      <c r="P734" s="293"/>
      <c r="Q734" s="293"/>
      <c r="R734" s="293"/>
      <c r="S734" s="293"/>
      <c r="T734" s="415"/>
      <c r="U734" s="293"/>
      <c r="V734" s="231"/>
      <c r="W734" s="232"/>
      <c r="X734" s="231">
        <f>SUM(X717:X733)</f>
        <v>3209.5720000000001</v>
      </c>
      <c r="Y734" s="231">
        <f>SUM(Y717:Y733)</f>
        <v>3196965</v>
      </c>
      <c r="Z734" s="234">
        <f>SUM(Z717:Z733)</f>
        <v>3175966.9947914169</v>
      </c>
      <c r="AA734" s="365">
        <f>(Z734/Y734)*100</f>
        <v>99.343189393422108</v>
      </c>
      <c r="AB734" s="321" t="s">
        <v>454</v>
      </c>
      <c r="AC734" s="186"/>
      <c r="AD734" s="186"/>
      <c r="AE734" s="186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/>
      <c r="AR734" s="50"/>
    </row>
    <row r="735" spans="1:44" s="51" customFormat="1" ht="30" customHeight="1" thickBot="1">
      <c r="A735" s="356" t="s">
        <v>632</v>
      </c>
      <c r="B735" s="236"/>
      <c r="C735" s="294" t="s">
        <v>633</v>
      </c>
      <c r="D735" s="366"/>
      <c r="E735" s="61"/>
      <c r="F735" s="274" t="s">
        <v>54</v>
      </c>
      <c r="G735" s="366"/>
      <c r="H735" s="366"/>
      <c r="I735" s="357"/>
      <c r="J735" s="357"/>
      <c r="K735" s="357"/>
      <c r="L735" s="358"/>
      <c r="M735" s="358"/>
      <c r="N735" s="358"/>
      <c r="O735" s="358"/>
      <c r="P735" s="358"/>
      <c r="Q735" s="358"/>
      <c r="R735" s="358"/>
      <c r="S735" s="359"/>
      <c r="T735" s="424"/>
      <c r="U735" s="329"/>
      <c r="V735" s="218"/>
      <c r="W735" s="236" t="s">
        <v>621</v>
      </c>
      <c r="X735" s="360"/>
      <c r="Y735" s="330"/>
      <c r="Z735" s="330"/>
      <c r="AA735" s="330"/>
      <c r="AB735" s="186"/>
      <c r="AC735" s="186"/>
      <c r="AD735" s="186"/>
      <c r="AE735" s="186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</row>
    <row r="736" spans="1:44" s="51" customFormat="1" ht="30" customHeight="1">
      <c r="A736" s="580">
        <v>1</v>
      </c>
      <c r="B736" s="578" t="s">
        <v>634</v>
      </c>
      <c r="C736" s="594" t="s">
        <v>635</v>
      </c>
      <c r="D736" s="199">
        <v>250</v>
      </c>
      <c r="E736" s="586" t="s">
        <v>53</v>
      </c>
      <c r="F736" s="88" t="s">
        <v>54</v>
      </c>
      <c r="G736" s="674"/>
      <c r="H736" s="434"/>
      <c r="I736" s="288"/>
      <c r="J736" s="288"/>
      <c r="K736" s="288"/>
      <c r="L736" s="41">
        <f>IF(RIGHT(S736)="T",(+H736-G736),0)</f>
        <v>0</v>
      </c>
      <c r="M736" s="41">
        <f>IF(RIGHT(S736)="U",(+H736-G736),0)</f>
        <v>0</v>
      </c>
      <c r="N736" s="41">
        <f>IF(RIGHT(S736)="C",(+H736-G736),0)</f>
        <v>0</v>
      </c>
      <c r="O736" s="41">
        <f>IF(RIGHT(S736)="D",(+H736-G736),0)</f>
        <v>0</v>
      </c>
      <c r="P736" s="42"/>
      <c r="Q736" s="42"/>
      <c r="R736" s="42"/>
      <c r="S736" s="428"/>
      <c r="T736" s="429"/>
      <c r="U736" s="44"/>
      <c r="V736" s="109"/>
      <c r="W736" s="110"/>
      <c r="X736" s="574"/>
      <c r="Y736" s="111"/>
      <c r="Z736" s="109"/>
      <c r="AA736" s="112"/>
      <c r="AB736" s="186"/>
      <c r="AC736" s="186"/>
      <c r="AD736" s="186"/>
      <c r="AE736" s="186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</row>
    <row r="737" spans="1:44" s="69" customFormat="1" ht="30" customHeight="1" thickBot="1">
      <c r="A737" s="481"/>
      <c r="B737" s="175"/>
      <c r="C737" s="482" t="s">
        <v>58</v>
      </c>
      <c r="D737" s="175"/>
      <c r="E737" s="140"/>
      <c r="F737" s="176" t="s">
        <v>54</v>
      </c>
      <c r="G737" s="483"/>
      <c r="H737" s="483"/>
      <c r="I737" s="176" t="s">
        <v>54</v>
      </c>
      <c r="J737" s="176" t="s">
        <v>54</v>
      </c>
      <c r="K737" s="176" t="s">
        <v>54</v>
      </c>
      <c r="L737" s="177">
        <f>SUM(L736:L736)</f>
        <v>0</v>
      </c>
      <c r="M737" s="177">
        <f>SUM(M736:M736)</f>
        <v>0</v>
      </c>
      <c r="N737" s="177">
        <f>SUM(N736:N736)</f>
        <v>0</v>
      </c>
      <c r="O737" s="177">
        <f>SUM(O736:O736)</f>
        <v>0</v>
      </c>
      <c r="P737" s="177"/>
      <c r="Q737" s="177"/>
      <c r="R737" s="177"/>
      <c r="S737" s="484"/>
      <c r="T737" s="485"/>
      <c r="U737" s="175"/>
      <c r="V737" s="431">
        <f>$AB$15-((N737*24))</f>
        <v>744</v>
      </c>
      <c r="W737" s="471">
        <v>250</v>
      </c>
      <c r="X737" s="154"/>
      <c r="Y737" s="432">
        <f>W737</f>
        <v>250</v>
      </c>
      <c r="Z737" s="431">
        <f>(Y737*(V737-L737*24))/V737</f>
        <v>250</v>
      </c>
      <c r="AA737" s="563">
        <f>(Z737/Y737)*100</f>
        <v>100</v>
      </c>
      <c r="AB737" s="59"/>
    </row>
    <row r="738" spans="1:44" s="127" customFormat="1" ht="30" customHeight="1">
      <c r="A738" s="687">
        <v>2</v>
      </c>
      <c r="B738" s="688" t="s">
        <v>636</v>
      </c>
      <c r="C738" s="699" t="s">
        <v>637</v>
      </c>
      <c r="D738" s="696">
        <v>250</v>
      </c>
      <c r="E738" s="694" t="s">
        <v>53</v>
      </c>
      <c r="F738" s="71" t="s">
        <v>54</v>
      </c>
      <c r="G738" s="434"/>
      <c r="H738" s="434"/>
      <c r="I738" s="71"/>
      <c r="J738" s="71"/>
      <c r="K738" s="71"/>
      <c r="L738" s="84"/>
      <c r="M738" s="84"/>
      <c r="N738" s="84"/>
      <c r="O738" s="84"/>
      <c r="P738" s="71"/>
      <c r="Q738" s="71"/>
      <c r="R738" s="71"/>
      <c r="S738" s="428"/>
      <c r="T738" s="429"/>
      <c r="U738" s="126"/>
      <c r="V738" s="85"/>
      <c r="W738" s="86"/>
      <c r="X738" s="86"/>
      <c r="Y738" s="86"/>
      <c r="Z738" s="86"/>
      <c r="AA738" s="87"/>
    </row>
    <row r="739" spans="1:44" s="69" customFormat="1" ht="30" customHeight="1" thickBot="1">
      <c r="A739" s="436"/>
      <c r="B739" s="60"/>
      <c r="C739" s="437" t="s">
        <v>58</v>
      </c>
      <c r="D739" s="60"/>
      <c r="E739" s="140"/>
      <c r="F739" s="62" t="s">
        <v>54</v>
      </c>
      <c r="G739" s="438"/>
      <c r="H739" s="438"/>
      <c r="I739" s="62" t="s">
        <v>54</v>
      </c>
      <c r="J739" s="62" t="s">
        <v>54</v>
      </c>
      <c r="K739" s="62" t="s">
        <v>54</v>
      </c>
      <c r="L739" s="63">
        <f>SUM(L738:L738)</f>
        <v>0</v>
      </c>
      <c r="M739" s="63">
        <f>SUM(M738:M738)</f>
        <v>0</v>
      </c>
      <c r="N739" s="63">
        <f>SUM(N738:N738)</f>
        <v>0</v>
      </c>
      <c r="O739" s="63">
        <f>SUM(O738:O738)</f>
        <v>0</v>
      </c>
      <c r="P739" s="63"/>
      <c r="Q739" s="63"/>
      <c r="R739" s="63"/>
      <c r="S739" s="478"/>
      <c r="T739" s="448"/>
      <c r="U739" s="60"/>
      <c r="V739" s="440">
        <f>$AB$15-((N739*24))</f>
        <v>744</v>
      </c>
      <c r="W739" s="441">
        <v>250</v>
      </c>
      <c r="X739" s="100"/>
      <c r="Y739" s="442">
        <f>W739</f>
        <v>250</v>
      </c>
      <c r="Z739" s="440">
        <f>(Y739*(V739-L739*24))/V739</f>
        <v>250</v>
      </c>
      <c r="AA739" s="565">
        <f>(Z739/Y739)*100</f>
        <v>100</v>
      </c>
      <c r="AB739" s="59"/>
    </row>
    <row r="740" spans="1:44" s="51" customFormat="1" ht="30" customHeight="1">
      <c r="A740" s="227"/>
      <c r="B740" s="228"/>
      <c r="C740" s="368" t="s">
        <v>638</v>
      </c>
      <c r="D740" s="232"/>
      <c r="E740" s="589"/>
      <c r="F740" s="52" t="s">
        <v>54</v>
      </c>
      <c r="G740" s="292"/>
      <c r="H740" s="292"/>
      <c r="I740" s="368"/>
      <c r="J740" s="368"/>
      <c r="K740" s="368"/>
      <c r="L740" s="293">
        <f>SUM(L736+L739)</f>
        <v>0</v>
      </c>
      <c r="M740" s="293">
        <f>SUM(M736+M739)</f>
        <v>0</v>
      </c>
      <c r="N740" s="293">
        <f>SUM(N736+N739)</f>
        <v>0</v>
      </c>
      <c r="O740" s="293">
        <f>SUM(O736+O739)</f>
        <v>0</v>
      </c>
      <c r="P740" s="293"/>
      <c r="Q740" s="293"/>
      <c r="R740" s="293"/>
      <c r="S740" s="293"/>
      <c r="T740" s="415"/>
      <c r="U740" s="293"/>
      <c r="V740" s="231"/>
      <c r="W740" s="232"/>
      <c r="X740" s="575"/>
      <c r="Y740" s="231">
        <f>SUM(Y736:Y739)</f>
        <v>500</v>
      </c>
      <c r="Z740" s="234">
        <f>SUM(Z736:Z739)</f>
        <v>500</v>
      </c>
      <c r="AA740" s="365">
        <f>(Z740/Y740)*100</f>
        <v>100</v>
      </c>
      <c r="AB740" s="321" t="s">
        <v>454</v>
      </c>
      <c r="AC740" s="186"/>
      <c r="AD740" s="186"/>
      <c r="AE740" s="186"/>
      <c r="AF740" s="50"/>
      <c r="AG740" s="50"/>
      <c r="AH740" s="50"/>
      <c r="AI740" s="50"/>
      <c r="AJ740" s="50"/>
      <c r="AK740" s="50"/>
      <c r="AL740" s="50"/>
      <c r="AM740" s="50"/>
      <c r="AN740" s="50"/>
      <c r="AO740" s="50"/>
      <c r="AP740" s="50"/>
      <c r="AQ740" s="50"/>
      <c r="AR740" s="50"/>
    </row>
    <row r="741" spans="1:44" s="51" customFormat="1" ht="30" customHeight="1" thickBot="1">
      <c r="A741" s="369" t="s">
        <v>639</v>
      </c>
      <c r="B741" s="236"/>
      <c r="C741" s="294" t="s">
        <v>640</v>
      </c>
      <c r="D741" s="295"/>
      <c r="E741" s="140"/>
      <c r="F741" s="296" t="s">
        <v>54</v>
      </c>
      <c r="G741" s="366"/>
      <c r="H741" s="366"/>
      <c r="I741" s="357"/>
      <c r="J741" s="357"/>
      <c r="K741" s="357"/>
      <c r="L741" s="358"/>
      <c r="M741" s="358"/>
      <c r="N741" s="358"/>
      <c r="O741" s="358"/>
      <c r="P741" s="358"/>
      <c r="Q741" s="358"/>
      <c r="R741" s="358"/>
      <c r="S741" s="359"/>
      <c r="T741" s="424"/>
      <c r="U741" s="329"/>
      <c r="V741" s="218"/>
      <c r="W741" s="370" t="s">
        <v>641</v>
      </c>
      <c r="X741" s="360"/>
      <c r="Y741" s="330" t="s">
        <v>642</v>
      </c>
      <c r="Z741" s="330" t="s">
        <v>643</v>
      </c>
      <c r="AA741" s="330"/>
      <c r="AB741" s="186"/>
      <c r="AC741" s="186"/>
      <c r="AD741" s="186"/>
      <c r="AE741" s="186"/>
      <c r="AF741" s="50"/>
      <c r="AG741" s="50"/>
      <c r="AH741" s="50"/>
      <c r="AI741" s="50"/>
      <c r="AJ741" s="50"/>
      <c r="AK741" s="50"/>
      <c r="AL741" s="50"/>
      <c r="AM741" s="50"/>
      <c r="AN741" s="50"/>
      <c r="AO741" s="50"/>
      <c r="AP741" s="50"/>
      <c r="AQ741" s="50"/>
      <c r="AR741" s="50"/>
    </row>
    <row r="742" spans="1:44" ht="30" customHeight="1">
      <c r="A742" s="371">
        <v>1</v>
      </c>
      <c r="B742" s="578" t="s">
        <v>644</v>
      </c>
      <c r="C742" s="372" t="s">
        <v>645</v>
      </c>
      <c r="D742" s="373"/>
      <c r="E742" s="589" t="s">
        <v>53</v>
      </c>
      <c r="F742" s="133"/>
      <c r="G742" s="39"/>
      <c r="H742" s="39"/>
      <c r="I742" s="374"/>
      <c r="J742" s="374"/>
      <c r="K742" s="374"/>
      <c r="L742" s="138">
        <f>IF(RIGHT(S742)="T",(+H742-G742),0)</f>
        <v>0</v>
      </c>
      <c r="M742" s="138">
        <f>IF(RIGHT(S742)="U",(+H742-G742),0)</f>
        <v>0</v>
      </c>
      <c r="N742" s="138">
        <f>IF(RIGHT(S742)="C",(+H742-G742),0)</f>
        <v>0</v>
      </c>
      <c r="O742" s="138">
        <f>IF(RIGHT(S742)="D",(+H742-G742),0)</f>
        <v>0</v>
      </c>
      <c r="P742" s="375"/>
      <c r="Q742" s="375"/>
      <c r="R742" s="375"/>
      <c r="S742" s="43"/>
      <c r="T742" s="406"/>
      <c r="U742" s="376"/>
      <c r="V742" s="377"/>
      <c r="W742" s="206"/>
      <c r="X742" s="206"/>
      <c r="Y742" s="206"/>
      <c r="Z742" s="206"/>
      <c r="AA742" s="207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s="69" customFormat="1" ht="30" customHeight="1" thickBot="1">
      <c r="A743" s="458"/>
      <c r="B743" s="139"/>
      <c r="C743" s="459" t="s">
        <v>58</v>
      </c>
      <c r="D743" s="139"/>
      <c r="E743" s="140"/>
      <c r="F743" s="141" t="s">
        <v>54</v>
      </c>
      <c r="G743" s="460"/>
      <c r="H743" s="460"/>
      <c r="I743" s="141" t="s">
        <v>54</v>
      </c>
      <c r="J743" s="141" t="s">
        <v>54</v>
      </c>
      <c r="K743" s="141" t="s">
        <v>54</v>
      </c>
      <c r="L743" s="142">
        <f>SUM(L742:L742)</f>
        <v>0</v>
      </c>
      <c r="M743" s="142">
        <f>SUM(M742:M742)</f>
        <v>0</v>
      </c>
      <c r="N743" s="142">
        <f>SUM(N742:N742)</f>
        <v>0</v>
      </c>
      <c r="O743" s="142">
        <f>SUM(O742:O742)</f>
        <v>0</v>
      </c>
      <c r="P743" s="142"/>
      <c r="Q743" s="142"/>
      <c r="R743" s="142"/>
      <c r="S743" s="139"/>
      <c r="T743" s="461"/>
      <c r="U743" s="139"/>
      <c r="V743" s="462">
        <f>$AB$15-((N743*24))</f>
        <v>744</v>
      </c>
      <c r="W743" s="463">
        <v>250</v>
      </c>
      <c r="X743" s="100"/>
      <c r="Y743" s="464">
        <f>W743</f>
        <v>250</v>
      </c>
      <c r="Z743" s="465">
        <f>(Y743*(V743-L743*24))/V743</f>
        <v>250</v>
      </c>
      <c r="AA743" s="466">
        <f>(Z743/Y743)*100</f>
        <v>100</v>
      </c>
    </row>
    <row r="744" spans="1:44" s="59" customFormat="1" ht="30" customHeight="1">
      <c r="A744" s="378">
        <v>2</v>
      </c>
      <c r="B744" s="609" t="s">
        <v>562</v>
      </c>
      <c r="C744" s="610" t="s">
        <v>646</v>
      </c>
      <c r="D744" s="169">
        <v>280</v>
      </c>
      <c r="E744" s="589" t="s">
        <v>53</v>
      </c>
      <c r="F744" s="71" t="s">
        <v>54</v>
      </c>
      <c r="G744" s="168"/>
      <c r="H744" s="168"/>
      <c r="I744" s="71" t="s">
        <v>54</v>
      </c>
      <c r="J744" s="71" t="s">
        <v>54</v>
      </c>
      <c r="K744" s="83"/>
      <c r="L744" s="72">
        <f>IF(RIGHT(S744)="T",(+H744-G744),0)</f>
        <v>0</v>
      </c>
      <c r="M744" s="72">
        <f>IF(RIGHT(S744)="U",(+H744-G744),0)</f>
        <v>0</v>
      </c>
      <c r="N744" s="72">
        <f>IF(RIGHT(S744)="C",(+H744-G744),0)</f>
        <v>0</v>
      </c>
      <c r="O744" s="72">
        <f>IF(RIGHT(S744)="D",(+H744-G744),0)</f>
        <v>0</v>
      </c>
      <c r="P744" s="71" t="s">
        <v>54</v>
      </c>
      <c r="Q744" s="71" t="s">
        <v>54</v>
      </c>
      <c r="R744" s="71" t="s">
        <v>54</v>
      </c>
      <c r="S744" s="169"/>
      <c r="T744" s="126"/>
      <c r="U744" s="73"/>
      <c r="V744" s="85"/>
      <c r="W744" s="86"/>
      <c r="X744" s="86"/>
      <c r="Y744" s="86"/>
      <c r="Z744" s="86"/>
      <c r="AA744" s="87"/>
    </row>
    <row r="745" spans="1:44" s="69" customFormat="1" ht="30" customHeight="1" thickBot="1">
      <c r="A745" s="532"/>
      <c r="B745" s="60"/>
      <c r="C745" s="437" t="s">
        <v>58</v>
      </c>
      <c r="D745" s="60"/>
      <c r="E745" s="140"/>
      <c r="F745" s="62" t="s">
        <v>54</v>
      </c>
      <c r="G745" s="438"/>
      <c r="H745" s="438"/>
      <c r="I745" s="62" t="s">
        <v>54</v>
      </c>
      <c r="J745" s="62" t="s">
        <v>54</v>
      </c>
      <c r="K745" s="62" t="s">
        <v>54</v>
      </c>
      <c r="L745" s="63">
        <f>SUM(L744:L744)</f>
        <v>0</v>
      </c>
      <c r="M745" s="63">
        <f>SUM(M744:M744)</f>
        <v>0</v>
      </c>
      <c r="N745" s="63">
        <f>SUM(N744:N744)</f>
        <v>0</v>
      </c>
      <c r="O745" s="63">
        <f>SUM(O744:O744)</f>
        <v>0</v>
      </c>
      <c r="P745" s="62" t="s">
        <v>54</v>
      </c>
      <c r="Q745" s="62" t="s">
        <v>54</v>
      </c>
      <c r="R745" s="62" t="s">
        <v>54</v>
      </c>
      <c r="S745" s="478"/>
      <c r="T745" s="448"/>
      <c r="U745" s="60"/>
      <c r="V745" s="440">
        <f>$AB$15-((N745*24))</f>
        <v>744</v>
      </c>
      <c r="W745" s="441">
        <v>280</v>
      </c>
      <c r="X745" s="100"/>
      <c r="Y745" s="442">
        <f>W745</f>
        <v>280</v>
      </c>
      <c r="Z745" s="440">
        <f>(Y745*(V745-L745*24))/V745</f>
        <v>280</v>
      </c>
      <c r="AA745" s="443">
        <f>(Z745/Y745)*100</f>
        <v>100</v>
      </c>
      <c r="AB745" s="59"/>
    </row>
    <row r="746" spans="1:44" s="51" customFormat="1" ht="30" customHeight="1">
      <c r="A746" s="227"/>
      <c r="B746" s="228"/>
      <c r="C746" s="368" t="s">
        <v>647</v>
      </c>
      <c r="D746" s="292"/>
      <c r="E746" s="589"/>
      <c r="F746" s="52" t="s">
        <v>54</v>
      </c>
      <c r="G746" s="292"/>
      <c r="H746" s="292"/>
      <c r="I746" s="368"/>
      <c r="J746" s="368"/>
      <c r="K746" s="368"/>
      <c r="L746" s="293">
        <f>SUM(L743+L745)</f>
        <v>0</v>
      </c>
      <c r="M746" s="293">
        <f t="shared" ref="M746:O746" si="775">SUM(M743+M745)</f>
        <v>0</v>
      </c>
      <c r="N746" s="293">
        <f t="shared" si="775"/>
        <v>0</v>
      </c>
      <c r="O746" s="293">
        <f t="shared" si="775"/>
        <v>0</v>
      </c>
      <c r="P746" s="293"/>
      <c r="Q746" s="293"/>
      <c r="R746" s="293"/>
      <c r="S746" s="293"/>
      <c r="T746" s="415"/>
      <c r="U746" s="293"/>
      <c r="V746" s="231"/>
      <c r="W746" s="232"/>
      <c r="X746" s="575"/>
      <c r="Y746" s="231">
        <f>SUM(Y744:Y745)</f>
        <v>280</v>
      </c>
      <c r="Z746" s="234">
        <f>SUM(Z744:Z745)</f>
        <v>280</v>
      </c>
      <c r="AA746" s="365">
        <f>(Z746/Y746)*100</f>
        <v>100</v>
      </c>
      <c r="AB746" s="321" t="s">
        <v>454</v>
      </c>
      <c r="AC746" s="186"/>
      <c r="AD746" s="186"/>
      <c r="AE746" s="186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</row>
    <row r="747" spans="1:44" s="51" customFormat="1" ht="30" customHeight="1" thickBot="1">
      <c r="A747" s="369" t="s">
        <v>648</v>
      </c>
      <c r="B747" s="236"/>
      <c r="C747" s="294" t="s">
        <v>649</v>
      </c>
      <c r="D747" s="295"/>
      <c r="E747" s="140"/>
      <c r="F747" s="296" t="s">
        <v>54</v>
      </c>
      <c r="G747" s="295"/>
      <c r="H747" s="295"/>
      <c r="I747" s="297"/>
      <c r="J747" s="297"/>
      <c r="K747" s="297"/>
      <c r="L747" s="329"/>
      <c r="M747" s="329"/>
      <c r="N747" s="329"/>
      <c r="O747" s="329"/>
      <c r="P747" s="329"/>
      <c r="Q747" s="329"/>
      <c r="R747" s="329"/>
      <c r="S747" s="243"/>
      <c r="T747" s="418"/>
      <c r="U747" s="329"/>
      <c r="V747" s="218"/>
      <c r="W747" s="370" t="s">
        <v>641</v>
      </c>
      <c r="X747" s="360"/>
      <c r="Y747" s="330" t="s">
        <v>642</v>
      </c>
      <c r="Z747" s="330" t="s">
        <v>643</v>
      </c>
      <c r="AA747" s="356"/>
      <c r="AB747" s="186"/>
      <c r="AC747" s="186"/>
      <c r="AD747" s="186"/>
      <c r="AE747" s="186"/>
      <c r="AF747" s="50"/>
      <c r="AG747" s="50"/>
      <c r="AH747" s="50"/>
      <c r="AI747" s="50"/>
      <c r="AJ747" s="50"/>
      <c r="AK747" s="50"/>
      <c r="AL747" s="50"/>
      <c r="AM747" s="50"/>
      <c r="AN747" s="50"/>
      <c r="AO747" s="50"/>
      <c r="AP747" s="50"/>
      <c r="AQ747" s="50"/>
      <c r="AR747" s="50"/>
    </row>
    <row r="748" spans="1:44" s="51" customFormat="1" ht="30" customHeight="1" thickBot="1">
      <c r="A748" s="379">
        <v>1</v>
      </c>
      <c r="B748" s="102" t="s">
        <v>650</v>
      </c>
      <c r="C748" s="262" t="s">
        <v>651</v>
      </c>
      <c r="D748" s="65">
        <v>125</v>
      </c>
      <c r="E748" s="590" t="s">
        <v>53</v>
      </c>
      <c r="F748" s="105" t="s">
        <v>54</v>
      </c>
      <c r="G748" s="399"/>
      <c r="H748" s="399"/>
      <c r="I748" s="263"/>
      <c r="J748" s="263"/>
      <c r="K748" s="263"/>
      <c r="L748" s="107"/>
      <c r="M748" s="277"/>
      <c r="N748" s="277"/>
      <c r="O748" s="307"/>
      <c r="P748" s="307"/>
      <c r="Q748" s="307"/>
      <c r="R748" s="307"/>
      <c r="S748" s="307"/>
      <c r="T748" s="425"/>
      <c r="U748" s="307"/>
      <c r="V748" s="64">
        <f t="shared" ref="V748:V755" si="776">$AB$15-((N748*24))</f>
        <v>744</v>
      </c>
      <c r="W748" s="65">
        <v>125</v>
      </c>
      <c r="X748" s="66"/>
      <c r="Y748" s="67">
        <f t="shared" ref="Y748:Y837" si="777">W748</f>
        <v>125</v>
      </c>
      <c r="Z748" s="64">
        <f t="shared" ref="Z748:Z755" si="778">(Y748*(V748-L748*24))/V748</f>
        <v>125</v>
      </c>
      <c r="AA748" s="68">
        <f t="shared" ref="AA748:AA837" si="779">(Z748/Y748)*100</f>
        <v>100</v>
      </c>
      <c r="AB748" s="186"/>
      <c r="AC748" s="186"/>
      <c r="AD748" s="186"/>
      <c r="AE748" s="186"/>
      <c r="AF748" s="50"/>
      <c r="AG748" s="50"/>
      <c r="AH748" s="50"/>
      <c r="AI748" s="50"/>
      <c r="AJ748" s="50"/>
      <c r="AK748" s="50"/>
      <c r="AL748" s="50"/>
      <c r="AM748" s="50"/>
      <c r="AN748" s="50"/>
      <c r="AO748" s="50"/>
      <c r="AP748" s="50"/>
      <c r="AQ748" s="50"/>
      <c r="AR748" s="50"/>
    </row>
    <row r="749" spans="1:44" s="51" customFormat="1" ht="30" customHeight="1" thickBot="1">
      <c r="A749" s="379">
        <v>2</v>
      </c>
      <c r="B749" s="102" t="s">
        <v>652</v>
      </c>
      <c r="C749" s="262" t="s">
        <v>653</v>
      </c>
      <c r="D749" s="65">
        <v>125</v>
      </c>
      <c r="E749" s="70" t="s">
        <v>53</v>
      </c>
      <c r="F749" s="105" t="s">
        <v>54</v>
      </c>
      <c r="G749" s="399"/>
      <c r="H749" s="399"/>
      <c r="I749" s="263"/>
      <c r="J749" s="263"/>
      <c r="K749" s="263"/>
      <c r="L749" s="107"/>
      <c r="M749" s="277"/>
      <c r="N749" s="277"/>
      <c r="O749" s="307"/>
      <c r="P749" s="307"/>
      <c r="Q749" s="307"/>
      <c r="R749" s="307"/>
      <c r="S749" s="307"/>
      <c r="T749" s="425"/>
      <c r="U749" s="307"/>
      <c r="V749" s="64">
        <f t="shared" si="776"/>
        <v>744</v>
      </c>
      <c r="W749" s="65">
        <v>125</v>
      </c>
      <c r="X749" s="66"/>
      <c r="Y749" s="67">
        <f t="shared" si="777"/>
        <v>125</v>
      </c>
      <c r="Z749" s="64">
        <f t="shared" si="778"/>
        <v>125</v>
      </c>
      <c r="AA749" s="68">
        <f t="shared" si="779"/>
        <v>100</v>
      </c>
      <c r="AB749" s="186"/>
      <c r="AC749" s="186"/>
      <c r="AD749" s="186"/>
      <c r="AE749" s="186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</row>
    <row r="750" spans="1:44" s="51" customFormat="1" ht="30" customHeight="1" thickBot="1">
      <c r="A750" s="379">
        <v>3</v>
      </c>
      <c r="B750" s="102" t="s">
        <v>654</v>
      </c>
      <c r="C750" s="262" t="s">
        <v>655</v>
      </c>
      <c r="D750" s="65">
        <v>240</v>
      </c>
      <c r="E750" s="61" t="s">
        <v>53</v>
      </c>
      <c r="F750" s="105" t="s">
        <v>54</v>
      </c>
      <c r="G750" s="434"/>
      <c r="H750" s="434"/>
      <c r="I750" s="71" t="s">
        <v>54</v>
      </c>
      <c r="J750" s="71" t="s">
        <v>54</v>
      </c>
      <c r="K750" s="83"/>
      <c r="L750" s="72">
        <f>IF(RIGHT(S750)="T",(+H750-G750),0)</f>
        <v>0</v>
      </c>
      <c r="M750" s="72">
        <f>IF(RIGHT(S750)="U",(+H750-G750),0)</f>
        <v>0</v>
      </c>
      <c r="N750" s="72">
        <f>IF(RIGHT(S750)="C",(+H750-G750),0)</f>
        <v>0</v>
      </c>
      <c r="O750" s="72">
        <f>IF(RIGHT(S750)="D",(+H750-G750),0)</f>
        <v>0</v>
      </c>
      <c r="P750" s="71" t="s">
        <v>54</v>
      </c>
      <c r="Q750" s="71" t="s">
        <v>54</v>
      </c>
      <c r="R750" s="71" t="s">
        <v>54</v>
      </c>
      <c r="S750" s="428"/>
      <c r="T750" s="839"/>
      <c r="U750" s="73"/>
      <c r="V750" s="85"/>
      <c r="W750" s="86"/>
      <c r="X750" s="86"/>
      <c r="Y750" s="86"/>
      <c r="Z750" s="86"/>
      <c r="AA750" s="87"/>
      <c r="AB750" s="186"/>
      <c r="AC750" s="186"/>
      <c r="AD750" s="186"/>
      <c r="AE750" s="186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</row>
    <row r="751" spans="1:44" s="51" customFormat="1" ht="30" customHeight="1" thickBot="1">
      <c r="A751" s="379"/>
      <c r="B751" s="102"/>
      <c r="C751" s="437" t="s">
        <v>58</v>
      </c>
      <c r="D751" s="60"/>
      <c r="E751" s="61"/>
      <c r="F751" s="62" t="s">
        <v>54</v>
      </c>
      <c r="G751" s="438"/>
      <c r="H751" s="438"/>
      <c r="I751" s="62" t="s">
        <v>54</v>
      </c>
      <c r="J751" s="62" t="s">
        <v>54</v>
      </c>
      <c r="K751" s="62" t="s">
        <v>54</v>
      </c>
      <c r="L751" s="63">
        <f>SUM(L750:L750)</f>
        <v>0</v>
      </c>
      <c r="M751" s="63">
        <f>SUM(M750:M750)</f>
        <v>0</v>
      </c>
      <c r="N751" s="63">
        <f>SUM(N750:N750)</f>
        <v>0</v>
      </c>
      <c r="O751" s="63">
        <f>SUM(O750:O750)</f>
        <v>0</v>
      </c>
      <c r="P751" s="62" t="s">
        <v>54</v>
      </c>
      <c r="Q751" s="62" t="s">
        <v>54</v>
      </c>
      <c r="R751" s="62" t="s">
        <v>54</v>
      </c>
      <c r="S751" s="478"/>
      <c r="T751" s="448"/>
      <c r="U751" s="307"/>
      <c r="V751" s="64">
        <f t="shared" ref="V751" si="780">$AB$15-((N751*24))</f>
        <v>744</v>
      </c>
      <c r="W751" s="65">
        <v>240</v>
      </c>
      <c r="X751" s="66"/>
      <c r="Y751" s="67">
        <f t="shared" ref="Y751" si="781">W751</f>
        <v>240</v>
      </c>
      <c r="Z751" s="64">
        <f t="shared" ref="Z751" si="782">(Y751*(V751-L751*24))/V751</f>
        <v>240</v>
      </c>
      <c r="AA751" s="68">
        <f t="shared" ref="AA751" si="783">(Z751/Y751)*100</f>
        <v>100</v>
      </c>
      <c r="AB751" s="186"/>
      <c r="AC751" s="186"/>
      <c r="AD751" s="186"/>
      <c r="AE751" s="186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</row>
    <row r="752" spans="1:44" s="51" customFormat="1" ht="30" customHeight="1" thickBot="1">
      <c r="A752" s="379">
        <v>4</v>
      </c>
      <c r="B752" s="102" t="s">
        <v>656</v>
      </c>
      <c r="C752" s="262" t="s">
        <v>657</v>
      </c>
      <c r="D752" s="65">
        <v>240</v>
      </c>
      <c r="E752" s="70" t="s">
        <v>53</v>
      </c>
      <c r="F752" s="105" t="s">
        <v>54</v>
      </c>
      <c r="G752" s="399"/>
      <c r="H752" s="399"/>
      <c r="I752" s="263"/>
      <c r="J752" s="263"/>
      <c r="K752" s="263"/>
      <c r="L752" s="107"/>
      <c r="M752" s="277"/>
      <c r="N752" s="277"/>
      <c r="O752" s="307"/>
      <c r="P752" s="307"/>
      <c r="Q752" s="307"/>
      <c r="R752" s="307"/>
      <c r="S752" s="307"/>
      <c r="T752" s="425"/>
      <c r="U752" s="307"/>
      <c r="V752" s="64">
        <f t="shared" si="776"/>
        <v>744</v>
      </c>
      <c r="W752" s="65">
        <v>240</v>
      </c>
      <c r="X752" s="66"/>
      <c r="Y752" s="67">
        <f t="shared" si="777"/>
        <v>240</v>
      </c>
      <c r="Z752" s="64">
        <f t="shared" si="778"/>
        <v>240</v>
      </c>
      <c r="AA752" s="68">
        <f t="shared" si="779"/>
        <v>100</v>
      </c>
      <c r="AB752" s="186"/>
      <c r="AC752" s="186"/>
      <c r="AD752" s="186"/>
      <c r="AE752" s="186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</row>
    <row r="753" spans="1:44" s="51" customFormat="1" ht="30" customHeight="1" thickBot="1">
      <c r="A753" s="379">
        <v>5</v>
      </c>
      <c r="B753" s="102" t="s">
        <v>658</v>
      </c>
      <c r="C753" s="262" t="s">
        <v>659</v>
      </c>
      <c r="D753" s="65">
        <v>80</v>
      </c>
      <c r="E753" s="61" t="s">
        <v>53</v>
      </c>
      <c r="F753" s="105" t="s">
        <v>54</v>
      </c>
      <c r="G753" s="399"/>
      <c r="H753" s="399"/>
      <c r="I753" s="263"/>
      <c r="J753" s="263"/>
      <c r="K753" s="263"/>
      <c r="L753" s="107"/>
      <c r="M753" s="277"/>
      <c r="N753" s="277"/>
      <c r="O753" s="307"/>
      <c r="P753" s="307"/>
      <c r="Q753" s="307"/>
      <c r="R753" s="307"/>
      <c r="S753" s="307"/>
      <c r="T753" s="425"/>
      <c r="U753" s="307"/>
      <c r="V753" s="64">
        <f t="shared" si="776"/>
        <v>744</v>
      </c>
      <c r="W753" s="65">
        <v>80</v>
      </c>
      <c r="X753" s="66"/>
      <c r="Y753" s="67">
        <f t="shared" si="777"/>
        <v>80</v>
      </c>
      <c r="Z753" s="64">
        <f t="shared" si="778"/>
        <v>80</v>
      </c>
      <c r="AA753" s="68">
        <f t="shared" si="779"/>
        <v>100</v>
      </c>
      <c r="AB753" s="186"/>
      <c r="AC753" s="186"/>
      <c r="AD753" s="186"/>
      <c r="AE753" s="186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</row>
    <row r="754" spans="1:44" s="51" customFormat="1" ht="30" customHeight="1" thickBot="1">
      <c r="A754" s="380">
        <v>6</v>
      </c>
      <c r="B754" s="593" t="s">
        <v>660</v>
      </c>
      <c r="C754" s="597" t="s">
        <v>661</v>
      </c>
      <c r="D754" s="199">
        <v>125</v>
      </c>
      <c r="E754" s="70" t="s">
        <v>53</v>
      </c>
      <c r="F754" s="88" t="s">
        <v>54</v>
      </c>
      <c r="G754" s="599"/>
      <c r="H754" s="599"/>
      <c r="I754" s="288"/>
      <c r="J754" s="288"/>
      <c r="K754" s="288"/>
      <c r="L754" s="42"/>
      <c r="M754" s="342"/>
      <c r="N754" s="342"/>
      <c r="O754" s="381"/>
      <c r="P754" s="381"/>
      <c r="Q754" s="381"/>
      <c r="R754" s="381"/>
      <c r="S754" s="381"/>
      <c r="T754" s="426"/>
      <c r="U754" s="381"/>
      <c r="V754" s="198">
        <f t="shared" si="776"/>
        <v>744</v>
      </c>
      <c r="W754" s="199">
        <v>125</v>
      </c>
      <c r="X754" s="581"/>
      <c r="Y754" s="200">
        <f t="shared" si="777"/>
        <v>125</v>
      </c>
      <c r="Z754" s="198">
        <f t="shared" si="778"/>
        <v>125</v>
      </c>
      <c r="AA754" s="343">
        <f t="shared" si="779"/>
        <v>100</v>
      </c>
      <c r="AB754" s="186"/>
      <c r="AC754" s="186"/>
      <c r="AD754" s="186"/>
      <c r="AE754" s="186"/>
      <c r="AF754" s="50"/>
      <c r="AG754" s="50"/>
      <c r="AH754" s="50"/>
      <c r="AI754" s="50"/>
      <c r="AJ754" s="50"/>
      <c r="AK754" s="50"/>
      <c r="AL754" s="50"/>
      <c r="AM754" s="50"/>
      <c r="AN754" s="50"/>
      <c r="AO754" s="50"/>
      <c r="AP754" s="50"/>
      <c r="AQ754" s="50"/>
      <c r="AR754" s="50"/>
    </row>
    <row r="755" spans="1:44" s="51" customFormat="1" ht="30" customHeight="1" thickBot="1">
      <c r="A755" s="379">
        <v>7</v>
      </c>
      <c r="B755" s="102" t="s">
        <v>662</v>
      </c>
      <c r="C755" s="262" t="s">
        <v>663</v>
      </c>
      <c r="D755" s="65">
        <v>80</v>
      </c>
      <c r="E755" s="61" t="s">
        <v>53</v>
      </c>
      <c r="F755" s="105" t="s">
        <v>54</v>
      </c>
      <c r="G755" s="399"/>
      <c r="H755" s="399"/>
      <c r="I755" s="263"/>
      <c r="J755" s="263"/>
      <c r="K755" s="263"/>
      <c r="L755" s="107"/>
      <c r="M755" s="277"/>
      <c r="N755" s="277"/>
      <c r="O755" s="307"/>
      <c r="P755" s="307"/>
      <c r="Q755" s="307"/>
      <c r="R755" s="307"/>
      <c r="S755" s="307"/>
      <c r="T755" s="425"/>
      <c r="U755" s="307"/>
      <c r="V755" s="64">
        <f t="shared" si="776"/>
        <v>744</v>
      </c>
      <c r="W755" s="65">
        <v>80</v>
      </c>
      <c r="X755" s="66"/>
      <c r="Y755" s="67">
        <f t="shared" si="777"/>
        <v>80</v>
      </c>
      <c r="Z755" s="64">
        <f t="shared" si="778"/>
        <v>80</v>
      </c>
      <c r="AA755" s="68">
        <f t="shared" si="779"/>
        <v>100</v>
      </c>
      <c r="AB755" s="186"/>
      <c r="AC755" s="186"/>
      <c r="AD755" s="186"/>
      <c r="AE755" s="186"/>
      <c r="AF755" s="50"/>
      <c r="AG755" s="50"/>
      <c r="AH755" s="50"/>
      <c r="AI755" s="50"/>
      <c r="AJ755" s="50"/>
      <c r="AK755" s="50"/>
      <c r="AL755" s="50"/>
      <c r="AM755" s="50"/>
      <c r="AN755" s="50"/>
      <c r="AO755" s="50"/>
      <c r="AP755" s="50"/>
      <c r="AQ755" s="50"/>
      <c r="AR755" s="50"/>
    </row>
    <row r="756" spans="1:44" s="59" customFormat="1" ht="30" customHeight="1">
      <c r="A756" s="378">
        <v>8</v>
      </c>
      <c r="B756" s="382" t="s">
        <v>664</v>
      </c>
      <c r="C756" s="383" t="s">
        <v>665</v>
      </c>
      <c r="D756" s="367">
        <v>125</v>
      </c>
      <c r="E756" s="70" t="s">
        <v>53</v>
      </c>
      <c r="F756" s="71" t="s">
        <v>54</v>
      </c>
      <c r="G756" s="434"/>
      <c r="H756" s="434"/>
      <c r="I756" s="71" t="s">
        <v>54</v>
      </c>
      <c r="J756" s="71" t="s">
        <v>54</v>
      </c>
      <c r="K756" s="83"/>
      <c r="L756" s="72">
        <f>IF(RIGHT(S756)="T",(+H756-G756),0)</f>
        <v>0</v>
      </c>
      <c r="M756" s="72">
        <f>IF(RIGHT(S756)="U",(+H756-G756),0)</f>
        <v>0</v>
      </c>
      <c r="N756" s="72">
        <f>IF(RIGHT(S756)="C",(+H756-G756),0)</f>
        <v>0</v>
      </c>
      <c r="O756" s="72">
        <f>IF(RIGHT(S756)="D",(+H756-G756),0)</f>
        <v>0</v>
      </c>
      <c r="P756" s="71" t="s">
        <v>54</v>
      </c>
      <c r="Q756" s="71" t="s">
        <v>54</v>
      </c>
      <c r="R756" s="71" t="s">
        <v>54</v>
      </c>
      <c r="S756" s="428"/>
      <c r="T756" s="839"/>
      <c r="U756" s="73"/>
      <c r="V756" s="85"/>
      <c r="W756" s="86"/>
      <c r="X756" s="86"/>
      <c r="Y756" s="86"/>
      <c r="Z756" s="86"/>
      <c r="AA756" s="87"/>
    </row>
    <row r="757" spans="1:44" s="69" customFormat="1" ht="30" customHeight="1" thickBot="1">
      <c r="A757" s="458"/>
      <c r="B757" s="60"/>
      <c r="C757" s="437" t="s">
        <v>58</v>
      </c>
      <c r="D757" s="60"/>
      <c r="E757" s="61"/>
      <c r="F757" s="62" t="s">
        <v>54</v>
      </c>
      <c r="G757" s="438"/>
      <c r="H757" s="438"/>
      <c r="I757" s="62" t="s">
        <v>54</v>
      </c>
      <c r="J757" s="62" t="s">
        <v>54</v>
      </c>
      <c r="K757" s="62" t="s">
        <v>54</v>
      </c>
      <c r="L757" s="63">
        <f>SUM(L756:L756)</f>
        <v>0</v>
      </c>
      <c r="M757" s="63">
        <f>SUM(M756:M756)</f>
        <v>0</v>
      </c>
      <c r="N757" s="63">
        <f>SUM(N756:N756)</f>
        <v>0</v>
      </c>
      <c r="O757" s="63">
        <f>SUM(O756:O756)</f>
        <v>0</v>
      </c>
      <c r="P757" s="62" t="s">
        <v>54</v>
      </c>
      <c r="Q757" s="62" t="s">
        <v>54</v>
      </c>
      <c r="R757" s="62" t="s">
        <v>54</v>
      </c>
      <c r="S757" s="478"/>
      <c r="T757" s="448"/>
      <c r="U757" s="60"/>
      <c r="V757" s="440">
        <f>$AB$15-((N757*24))</f>
        <v>744</v>
      </c>
      <c r="W757" s="441">
        <v>125</v>
      </c>
      <c r="X757" s="100"/>
      <c r="Y757" s="442">
        <f t="shared" ref="Y757" si="784">W757</f>
        <v>125</v>
      </c>
      <c r="Z757" s="440">
        <f>(Y757*(V757-L757*24))/V757</f>
        <v>125</v>
      </c>
      <c r="AA757" s="443">
        <f t="shared" ref="AA757" si="785">(Z757/Y757)*100</f>
        <v>100</v>
      </c>
      <c r="AB757" s="59"/>
    </row>
    <row r="758" spans="1:44" s="51" customFormat="1" ht="30" customHeight="1" thickBot="1">
      <c r="A758" s="379">
        <v>9</v>
      </c>
      <c r="B758" s="102" t="s">
        <v>666</v>
      </c>
      <c r="C758" s="262" t="s">
        <v>667</v>
      </c>
      <c r="D758" s="65">
        <v>125</v>
      </c>
      <c r="E758" s="104" t="s">
        <v>53</v>
      </c>
      <c r="F758" s="105" t="s">
        <v>54</v>
      </c>
      <c r="G758" s="399"/>
      <c r="H758" s="399"/>
      <c r="I758" s="263"/>
      <c r="J758" s="263"/>
      <c r="K758" s="263"/>
      <c r="L758" s="107"/>
      <c r="M758" s="277"/>
      <c r="N758" s="277"/>
      <c r="O758" s="307"/>
      <c r="P758" s="307"/>
      <c r="Q758" s="307"/>
      <c r="R758" s="307"/>
      <c r="S758" s="307"/>
      <c r="T758" s="425"/>
      <c r="U758" s="307"/>
      <c r="V758" s="64">
        <f>$AB$15-((N758*24))</f>
        <v>744</v>
      </c>
      <c r="W758" s="65">
        <v>125</v>
      </c>
      <c r="X758" s="66"/>
      <c r="Y758" s="67">
        <f t="shared" si="777"/>
        <v>125</v>
      </c>
      <c r="Z758" s="64">
        <f>(Y758*(V758-L758*24))/V758</f>
        <v>125</v>
      </c>
      <c r="AA758" s="68">
        <f t="shared" si="779"/>
        <v>100</v>
      </c>
      <c r="AB758" s="186"/>
      <c r="AC758" s="186"/>
      <c r="AD758" s="186"/>
      <c r="AE758" s="186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</row>
    <row r="759" spans="1:44" s="51" customFormat="1" ht="30" customHeight="1" thickBot="1">
      <c r="A759" s="379">
        <v>10</v>
      </c>
      <c r="B759" s="102" t="s">
        <v>668</v>
      </c>
      <c r="C759" s="262" t="s">
        <v>669</v>
      </c>
      <c r="D759" s="65">
        <v>125</v>
      </c>
      <c r="E759" s="631" t="s">
        <v>53</v>
      </c>
      <c r="F759" s="105" t="s">
        <v>54</v>
      </c>
      <c r="G759" s="399"/>
      <c r="H759" s="399"/>
      <c r="I759" s="263"/>
      <c r="J759" s="263"/>
      <c r="K759" s="263"/>
      <c r="L759" s="107"/>
      <c r="M759" s="277"/>
      <c r="N759" s="277"/>
      <c r="O759" s="307"/>
      <c r="P759" s="307"/>
      <c r="Q759" s="307"/>
      <c r="R759" s="307"/>
      <c r="S759" s="307"/>
      <c r="T759" s="425"/>
      <c r="U759" s="307"/>
      <c r="V759" s="64">
        <f>$AB$15-((N759*24))</f>
        <v>744</v>
      </c>
      <c r="W759" s="65">
        <v>125</v>
      </c>
      <c r="X759" s="66"/>
      <c r="Y759" s="67">
        <f t="shared" si="777"/>
        <v>125</v>
      </c>
      <c r="Z759" s="64">
        <f>(Y759*(V759-L759*24))/V759</f>
        <v>125</v>
      </c>
      <c r="AA759" s="68">
        <f t="shared" si="779"/>
        <v>100</v>
      </c>
      <c r="AB759" s="186"/>
      <c r="AC759" s="186"/>
      <c r="AD759" s="186"/>
      <c r="AE759" s="186"/>
      <c r="AF759" s="50"/>
      <c r="AG759" s="50"/>
      <c r="AH759" s="50"/>
      <c r="AI759" s="50"/>
      <c r="AJ759" s="50"/>
      <c r="AK759" s="50"/>
      <c r="AL759" s="50"/>
      <c r="AM759" s="50"/>
      <c r="AN759" s="50"/>
      <c r="AO759" s="50"/>
      <c r="AP759" s="50"/>
      <c r="AQ759" s="50"/>
      <c r="AR759" s="50"/>
    </row>
    <row r="760" spans="1:44" s="59" customFormat="1" ht="30" customHeight="1">
      <c r="A760" s="378">
        <v>11</v>
      </c>
      <c r="B760" s="382" t="s">
        <v>670</v>
      </c>
      <c r="C760" s="383" t="s">
        <v>671</v>
      </c>
      <c r="D760" s="367">
        <v>240</v>
      </c>
      <c r="E760" s="70" t="s">
        <v>53</v>
      </c>
      <c r="F760" s="71" t="s">
        <v>54</v>
      </c>
      <c r="G760" s="384"/>
      <c r="H760" s="385"/>
      <c r="I760" s="71" t="s">
        <v>54</v>
      </c>
      <c r="J760" s="71" t="s">
        <v>54</v>
      </c>
      <c r="K760" s="71" t="s">
        <v>54</v>
      </c>
      <c r="L760" s="72">
        <f>IF(RIGHT(S760)="T",(+H760-G760),0)</f>
        <v>0</v>
      </c>
      <c r="M760" s="72">
        <f>IF(RIGHT(S760)="U",(+H760-G760),0)</f>
        <v>0</v>
      </c>
      <c r="N760" s="72">
        <f>IF(RIGHT(S760)="C",(+H760-G760),0)</f>
        <v>0</v>
      </c>
      <c r="O760" s="72">
        <f>IF(RIGHT(S760)="D",(+H760-G760),0)</f>
        <v>0</v>
      </c>
      <c r="P760" s="71" t="s">
        <v>54</v>
      </c>
      <c r="Q760" s="71" t="s">
        <v>54</v>
      </c>
      <c r="R760" s="71" t="s">
        <v>54</v>
      </c>
      <c r="S760" s="169"/>
      <c r="T760" s="126"/>
      <c r="U760" s="73"/>
      <c r="V760" s="85"/>
      <c r="W760" s="86"/>
      <c r="X760" s="86"/>
      <c r="Y760" s="86"/>
      <c r="Z760" s="86"/>
      <c r="AA760" s="87"/>
    </row>
    <row r="761" spans="1:44" s="69" customFormat="1" ht="30" customHeight="1" thickBot="1">
      <c r="A761" s="524"/>
      <c r="B761" s="268"/>
      <c r="C761" s="528" t="s">
        <v>58</v>
      </c>
      <c r="D761" s="268"/>
      <c r="E761" s="61"/>
      <c r="F761" s="62" t="s">
        <v>54</v>
      </c>
      <c r="G761" s="438"/>
      <c r="H761" s="438"/>
      <c r="I761" s="62" t="s">
        <v>54</v>
      </c>
      <c r="J761" s="62" t="s">
        <v>54</v>
      </c>
      <c r="K761" s="62" t="s">
        <v>54</v>
      </c>
      <c r="L761" s="63">
        <f>SUM(L760:L760)</f>
        <v>0</v>
      </c>
      <c r="M761" s="63">
        <f>SUM(M760:M760)</f>
        <v>0</v>
      </c>
      <c r="N761" s="63">
        <f>SUM(N760:N760)</f>
        <v>0</v>
      </c>
      <c r="O761" s="63">
        <f>SUM(O760:O760)</f>
        <v>0</v>
      </c>
      <c r="P761" s="62" t="s">
        <v>54</v>
      </c>
      <c r="Q761" s="62" t="s">
        <v>54</v>
      </c>
      <c r="R761" s="62" t="s">
        <v>54</v>
      </c>
      <c r="S761" s="529"/>
      <c r="T761" s="530"/>
      <c r="U761" s="268"/>
      <c r="V761" s="440">
        <f>$AB$15-((N761*24))</f>
        <v>744</v>
      </c>
      <c r="W761" s="441">
        <v>240</v>
      </c>
      <c r="X761" s="100"/>
      <c r="Y761" s="442">
        <f t="shared" ref="Y761" si="786">W761</f>
        <v>240</v>
      </c>
      <c r="Z761" s="440">
        <f>(Y761*(V761-L761*24))/V761</f>
        <v>240</v>
      </c>
      <c r="AA761" s="443">
        <f t="shared" ref="AA761" si="787">(Z761/Y761)*100</f>
        <v>100</v>
      </c>
      <c r="AB761" s="59"/>
    </row>
    <row r="762" spans="1:44" s="51" customFormat="1" ht="30" customHeight="1" thickBot="1">
      <c r="A762" s="379">
        <v>12</v>
      </c>
      <c r="B762" s="102" t="s">
        <v>672</v>
      </c>
      <c r="C762" s="262" t="s">
        <v>673</v>
      </c>
      <c r="D762" s="65">
        <v>240</v>
      </c>
      <c r="E762" s="104" t="s">
        <v>53</v>
      </c>
      <c r="F762" s="105" t="s">
        <v>54</v>
      </c>
      <c r="G762" s="399"/>
      <c r="H762" s="399"/>
      <c r="I762" s="263"/>
      <c r="J762" s="263"/>
      <c r="K762" s="263"/>
      <c r="L762" s="107"/>
      <c r="M762" s="277"/>
      <c r="N762" s="277"/>
      <c r="O762" s="307"/>
      <c r="P762" s="307"/>
      <c r="Q762" s="307"/>
      <c r="R762" s="307"/>
      <c r="S762" s="307"/>
      <c r="T762" s="425"/>
      <c r="U762" s="307"/>
      <c r="V762" s="64">
        <f>$AB$15-((N762*24))</f>
        <v>744</v>
      </c>
      <c r="W762" s="65">
        <v>240</v>
      </c>
      <c r="X762" s="66"/>
      <c r="Y762" s="67">
        <f t="shared" si="777"/>
        <v>240</v>
      </c>
      <c r="Z762" s="64">
        <f>(Y762*(V762-L762*24))/V762</f>
        <v>240</v>
      </c>
      <c r="AA762" s="68">
        <f t="shared" si="779"/>
        <v>100</v>
      </c>
      <c r="AB762" s="186"/>
      <c r="AC762" s="186"/>
      <c r="AD762" s="186"/>
      <c r="AE762" s="186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</row>
    <row r="763" spans="1:44" s="59" customFormat="1" ht="30" customHeight="1">
      <c r="A763" s="378">
        <v>13</v>
      </c>
      <c r="B763" s="382" t="s">
        <v>674</v>
      </c>
      <c r="C763" s="270" t="s">
        <v>675</v>
      </c>
      <c r="D763" s="367">
        <v>80</v>
      </c>
      <c r="E763" s="628" t="s">
        <v>53</v>
      </c>
      <c r="F763" s="71" t="s">
        <v>54</v>
      </c>
      <c r="G763" s="434"/>
      <c r="H763" s="434"/>
      <c r="I763" s="71" t="s">
        <v>54</v>
      </c>
      <c r="J763" s="71" t="s">
        <v>54</v>
      </c>
      <c r="K763" s="83"/>
      <c r="L763" s="72">
        <f>IF(RIGHT(S763)="T",(+H763-G763),0)</f>
        <v>0</v>
      </c>
      <c r="M763" s="72">
        <f>IF(RIGHT(S763)="U",(+H763-G763),0)</f>
        <v>0</v>
      </c>
      <c r="N763" s="72">
        <f>IF(RIGHT(S763)="C",(+H763-G763),0)</f>
        <v>0</v>
      </c>
      <c r="O763" s="72">
        <f>IF(RIGHT(S763)="D",(+H763-G763),0)</f>
        <v>0</v>
      </c>
      <c r="P763" s="71" t="s">
        <v>54</v>
      </c>
      <c r="Q763" s="71" t="s">
        <v>54</v>
      </c>
      <c r="R763" s="71" t="s">
        <v>54</v>
      </c>
      <c r="S763" s="428"/>
      <c r="T763" s="679"/>
      <c r="U763" s="73"/>
      <c r="V763" s="85"/>
      <c r="W763" s="86"/>
      <c r="X763" s="86"/>
      <c r="Y763" s="86"/>
      <c r="Z763" s="86"/>
      <c r="AA763" s="87"/>
    </row>
    <row r="764" spans="1:44" s="69" customFormat="1" ht="30" customHeight="1" thickBot="1">
      <c r="A764" s="458"/>
      <c r="B764" s="60"/>
      <c r="C764" s="437" t="s">
        <v>58</v>
      </c>
      <c r="D764" s="60"/>
      <c r="E764" s="140"/>
      <c r="F764" s="62" t="s">
        <v>54</v>
      </c>
      <c r="G764" s="438"/>
      <c r="H764" s="438"/>
      <c r="I764" s="62" t="s">
        <v>54</v>
      </c>
      <c r="J764" s="62" t="s">
        <v>54</v>
      </c>
      <c r="K764" s="170"/>
      <c r="L764" s="63">
        <f>SUM(L763:L763)</f>
        <v>0</v>
      </c>
      <c r="M764" s="63">
        <f>SUM(M763:M763)</f>
        <v>0</v>
      </c>
      <c r="N764" s="63">
        <f>SUM(N763:N763)</f>
        <v>0</v>
      </c>
      <c r="O764" s="63">
        <f>SUM(O763:O763)</f>
        <v>0</v>
      </c>
      <c r="P764" s="62" t="s">
        <v>54</v>
      </c>
      <c r="Q764" s="62" t="s">
        <v>54</v>
      </c>
      <c r="R764" s="62" t="s">
        <v>54</v>
      </c>
      <c r="S764" s="478"/>
      <c r="T764" s="448"/>
      <c r="U764" s="60"/>
      <c r="V764" s="440">
        <f>$AB$15-((N764*24))</f>
        <v>744</v>
      </c>
      <c r="W764" s="441">
        <v>80</v>
      </c>
      <c r="X764" s="100"/>
      <c r="Y764" s="442">
        <f t="shared" ref="Y764" si="788">W764</f>
        <v>80</v>
      </c>
      <c r="Z764" s="440">
        <f>(Y764*(V764-L764*24))/V764</f>
        <v>80</v>
      </c>
      <c r="AA764" s="443">
        <f t="shared" ref="AA764" si="789">(Z764/Y764)*100</f>
        <v>100</v>
      </c>
      <c r="AB764" s="59"/>
    </row>
    <row r="765" spans="1:44" s="51" customFormat="1" ht="30" customHeight="1" thickBot="1">
      <c r="A765" s="379">
        <v>14</v>
      </c>
      <c r="B765" s="347" t="s">
        <v>676</v>
      </c>
      <c r="C765" s="262" t="s">
        <v>677</v>
      </c>
      <c r="D765" s="65">
        <v>50</v>
      </c>
      <c r="E765" s="631" t="s">
        <v>53</v>
      </c>
      <c r="F765" s="105" t="s">
        <v>54</v>
      </c>
      <c r="G765" s="399"/>
      <c r="H765" s="399"/>
      <c r="I765" s="263"/>
      <c r="J765" s="263"/>
      <c r="K765" s="263"/>
      <c r="L765" s="307"/>
      <c r="M765" s="277"/>
      <c r="N765" s="277"/>
      <c r="O765" s="307"/>
      <c r="P765" s="307"/>
      <c r="Q765" s="307"/>
      <c r="R765" s="307"/>
      <c r="S765" s="307"/>
      <c r="T765" s="425"/>
      <c r="U765" s="307"/>
      <c r="V765" s="64">
        <f>$AB$15-((N765*24))</f>
        <v>744</v>
      </c>
      <c r="W765" s="65">
        <v>50</v>
      </c>
      <c r="X765" s="66"/>
      <c r="Y765" s="67">
        <f t="shared" si="777"/>
        <v>50</v>
      </c>
      <c r="Z765" s="64">
        <f>(Y765*(V765-L765*24))/V765</f>
        <v>50</v>
      </c>
      <c r="AA765" s="68">
        <f t="shared" si="779"/>
        <v>100</v>
      </c>
      <c r="AB765" s="186"/>
      <c r="AC765" s="186"/>
      <c r="AD765" s="186"/>
      <c r="AE765" s="186"/>
      <c r="AF765" s="50"/>
      <c r="AG765" s="50"/>
      <c r="AH765" s="50"/>
      <c r="AI765" s="50"/>
      <c r="AJ765" s="50"/>
      <c r="AK765" s="50"/>
      <c r="AL765" s="50"/>
      <c r="AM765" s="50"/>
      <c r="AN765" s="50"/>
      <c r="AO765" s="50"/>
      <c r="AP765" s="50"/>
      <c r="AQ765" s="50"/>
      <c r="AR765" s="50"/>
    </row>
    <row r="766" spans="1:44" s="51" customFormat="1" ht="30" customHeight="1" thickBot="1">
      <c r="A766" s="379">
        <v>15</v>
      </c>
      <c r="B766" s="347" t="s">
        <v>678</v>
      </c>
      <c r="C766" s="262" t="s">
        <v>679</v>
      </c>
      <c r="D766" s="65">
        <v>50</v>
      </c>
      <c r="E766" s="104" t="s">
        <v>53</v>
      </c>
      <c r="F766" s="105" t="s">
        <v>54</v>
      </c>
      <c r="G766" s="399"/>
      <c r="H766" s="399"/>
      <c r="I766" s="263"/>
      <c r="J766" s="263"/>
      <c r="K766" s="263"/>
      <c r="L766" s="307"/>
      <c r="M766" s="277"/>
      <c r="N766" s="277"/>
      <c r="O766" s="307"/>
      <c r="P766" s="307"/>
      <c r="Q766" s="307"/>
      <c r="R766" s="307"/>
      <c r="S766" s="307"/>
      <c r="T766" s="425"/>
      <c r="U766" s="307"/>
      <c r="V766" s="64">
        <f>$AB$15-((N766*24))</f>
        <v>744</v>
      </c>
      <c r="W766" s="65">
        <v>50</v>
      </c>
      <c r="X766" s="66"/>
      <c r="Y766" s="67">
        <f t="shared" si="777"/>
        <v>50</v>
      </c>
      <c r="Z766" s="64">
        <f>(Y766*(V766-L766*24))/V766</f>
        <v>50</v>
      </c>
      <c r="AA766" s="68">
        <f t="shared" si="779"/>
        <v>100</v>
      </c>
      <c r="AB766" s="186"/>
      <c r="AC766" s="186"/>
      <c r="AD766" s="186"/>
      <c r="AE766" s="186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</row>
    <row r="767" spans="1:44" s="51" customFormat="1" ht="30" customHeight="1">
      <c r="A767" s="976">
        <v>16</v>
      </c>
      <c r="B767" s="973" t="s">
        <v>680</v>
      </c>
      <c r="C767" s="1012" t="s">
        <v>681</v>
      </c>
      <c r="D767" s="1130">
        <v>50</v>
      </c>
      <c r="E767" s="971" t="s">
        <v>53</v>
      </c>
      <c r="F767" s="38" t="s">
        <v>54</v>
      </c>
      <c r="G767" s="434"/>
      <c r="H767" s="434"/>
      <c r="I767" s="264"/>
      <c r="J767" s="264"/>
      <c r="K767" s="264"/>
      <c r="L767" s="84">
        <f>IF(RIGHT(S767)="T",(+H767-G767),0)</f>
        <v>0</v>
      </c>
      <c r="M767" s="84">
        <f>IF(RIGHT(S767)="U",(+H767-G767),0)</f>
        <v>0</v>
      </c>
      <c r="N767" s="84">
        <f>IF(RIGHT(S767)="C",(+H767-G767),0)</f>
        <v>0</v>
      </c>
      <c r="O767" s="84">
        <f>IF(RIGHT(S767)="D",(+H767-G767),0)</f>
        <v>0</v>
      </c>
      <c r="P767" s="44"/>
      <c r="Q767" s="44"/>
      <c r="R767" s="44"/>
      <c r="S767" s="428"/>
      <c r="T767" s="679"/>
      <c r="U767" s="44"/>
      <c r="V767" s="109"/>
      <c r="W767" s="110"/>
      <c r="X767" s="574"/>
      <c r="Y767" s="111"/>
      <c r="Z767" s="109"/>
      <c r="AA767" s="112"/>
      <c r="AB767" s="186"/>
      <c r="AC767" s="186"/>
      <c r="AD767" s="186"/>
      <c r="AE767" s="186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</row>
    <row r="768" spans="1:44" s="51" customFormat="1" ht="30" customHeight="1">
      <c r="A768" s="977"/>
      <c r="B768" s="974"/>
      <c r="C768" s="992"/>
      <c r="D768" s="1131"/>
      <c r="E768" s="971"/>
      <c r="F768" s="88"/>
      <c r="G768" s="434"/>
      <c r="H768" s="434"/>
      <c r="I768" s="288"/>
      <c r="J768" s="288"/>
      <c r="K768" s="288"/>
      <c r="L768" s="78">
        <f t="shared" ref="L768:L769" si="790">IF(RIGHT(S768)="T",(+H768-G768),0)</f>
        <v>0</v>
      </c>
      <c r="M768" s="78">
        <f t="shared" ref="M768:M769" si="791">IF(RIGHT(S768)="U",(+H768-G768),0)</f>
        <v>0</v>
      </c>
      <c r="N768" s="78">
        <f t="shared" ref="N768:N769" si="792">IF(RIGHT(S768)="C",(+H768-G768),0)</f>
        <v>0</v>
      </c>
      <c r="O768" s="78">
        <f t="shared" ref="O768:O769" si="793">IF(RIGHT(S768)="D",(+H768-G768),0)</f>
        <v>0</v>
      </c>
      <c r="P768" s="42"/>
      <c r="Q768" s="42"/>
      <c r="R768" s="42"/>
      <c r="S768" s="428"/>
      <c r="T768" s="679"/>
      <c r="U768" s="42"/>
      <c r="V768" s="198"/>
      <c r="W768" s="199"/>
      <c r="X768" s="581"/>
      <c r="Y768" s="200"/>
      <c r="Z768" s="198"/>
      <c r="AA768" s="479"/>
      <c r="AB768" s="186"/>
      <c r="AC768" s="186"/>
      <c r="AD768" s="186"/>
      <c r="AE768" s="186"/>
      <c r="AF768" s="50"/>
      <c r="AG768" s="50"/>
      <c r="AH768" s="50"/>
      <c r="AI768" s="50"/>
      <c r="AJ768" s="50"/>
      <c r="AK768" s="50"/>
      <c r="AL768" s="50"/>
      <c r="AM768" s="50"/>
      <c r="AN768" s="50"/>
      <c r="AO768" s="50"/>
      <c r="AP768" s="50"/>
      <c r="AQ768" s="50"/>
      <c r="AR768" s="50"/>
    </row>
    <row r="769" spans="1:44" s="51" customFormat="1" ht="30" customHeight="1">
      <c r="A769" s="978"/>
      <c r="B769" s="975"/>
      <c r="C769" s="1013"/>
      <c r="D769" s="1132"/>
      <c r="E769" s="972"/>
      <c r="F769" s="88"/>
      <c r="G769" s="434"/>
      <c r="H769" s="434"/>
      <c r="I769" s="288"/>
      <c r="J769" s="288"/>
      <c r="K769" s="288"/>
      <c r="L769" s="78">
        <f t="shared" si="790"/>
        <v>0</v>
      </c>
      <c r="M769" s="78">
        <f t="shared" si="791"/>
        <v>0</v>
      </c>
      <c r="N769" s="78">
        <f t="shared" si="792"/>
        <v>0</v>
      </c>
      <c r="O769" s="78">
        <f t="shared" si="793"/>
        <v>0</v>
      </c>
      <c r="P769" s="42"/>
      <c r="Q769" s="42"/>
      <c r="R769" s="42"/>
      <c r="S769" s="428"/>
      <c r="T769" s="679"/>
      <c r="U769" s="42"/>
      <c r="V769" s="198"/>
      <c r="W769" s="199"/>
      <c r="X769" s="581"/>
      <c r="Y769" s="200"/>
      <c r="Z769" s="198"/>
      <c r="AA769" s="479"/>
      <c r="AB769" s="186"/>
      <c r="AC769" s="186"/>
      <c r="AD769" s="186"/>
      <c r="AE769" s="186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</row>
    <row r="770" spans="1:44" s="69" customFormat="1" ht="30" customHeight="1" thickBot="1">
      <c r="A770" s="524"/>
      <c r="B770" s="268"/>
      <c r="C770" s="528" t="s">
        <v>58</v>
      </c>
      <c r="D770" s="268"/>
      <c r="E770" s="61"/>
      <c r="F770" s="62" t="s">
        <v>54</v>
      </c>
      <c r="G770" s="438"/>
      <c r="H770" s="438"/>
      <c r="I770" s="62" t="s">
        <v>54</v>
      </c>
      <c r="J770" s="62" t="s">
        <v>54</v>
      </c>
      <c r="K770" s="170"/>
      <c r="L770" s="63">
        <f>SUM(L767:L769)</f>
        <v>0</v>
      </c>
      <c r="M770" s="63">
        <f>SUM(M767:M769)</f>
        <v>0</v>
      </c>
      <c r="N770" s="63">
        <f t="shared" ref="N770:O770" si="794">SUM(N767:N769)</f>
        <v>0</v>
      </c>
      <c r="O770" s="63">
        <f t="shared" si="794"/>
        <v>0</v>
      </c>
      <c r="P770" s="62" t="s">
        <v>54</v>
      </c>
      <c r="Q770" s="62" t="s">
        <v>54</v>
      </c>
      <c r="R770" s="62" t="s">
        <v>54</v>
      </c>
      <c r="S770" s="529"/>
      <c r="T770" s="530"/>
      <c r="U770" s="268"/>
      <c r="V770" s="440">
        <f>$AB$15-((N770*24))</f>
        <v>744</v>
      </c>
      <c r="W770" s="441">
        <v>50</v>
      </c>
      <c r="X770" s="100"/>
      <c r="Y770" s="442">
        <f t="shared" ref="Y770" si="795">W770</f>
        <v>50</v>
      </c>
      <c r="Z770" s="440">
        <f>(Y770*(V770-L770*24))/V770</f>
        <v>50</v>
      </c>
      <c r="AA770" s="443">
        <f t="shared" ref="AA770" si="796">(Z770/Y770)*100</f>
        <v>100</v>
      </c>
      <c r="AB770" s="59"/>
    </row>
    <row r="771" spans="1:44" s="59" customFormat="1" ht="30" customHeight="1">
      <c r="A771" s="990">
        <v>17</v>
      </c>
      <c r="B771" s="981" t="s">
        <v>682</v>
      </c>
      <c r="C771" s="1136" t="s">
        <v>683</v>
      </c>
      <c r="D771" s="1130">
        <v>80</v>
      </c>
      <c r="E771" s="993" t="s">
        <v>53</v>
      </c>
      <c r="F771" s="71" t="s">
        <v>54</v>
      </c>
      <c r="G771" s="434"/>
      <c r="H771" s="434"/>
      <c r="I771" s="71" t="s">
        <v>54</v>
      </c>
      <c r="J771" s="71" t="s">
        <v>54</v>
      </c>
      <c r="K771" s="71" t="s">
        <v>54</v>
      </c>
      <c r="L771" s="84">
        <f>IF(RIGHT(S771)="T",(+H771-G771),0)</f>
        <v>0</v>
      </c>
      <c r="M771" s="84">
        <f>IF(RIGHT(S771)="U",(+H771-G771),0)</f>
        <v>0</v>
      </c>
      <c r="N771" s="84">
        <f>IF(RIGHT(S771)="C",(+H771-G771),0)</f>
        <v>0</v>
      </c>
      <c r="O771" s="84">
        <f>IF(RIGHT(S771)="D",(+H771-G771),0)</f>
        <v>0</v>
      </c>
      <c r="P771" s="71" t="s">
        <v>54</v>
      </c>
      <c r="Q771" s="71" t="s">
        <v>54</v>
      </c>
      <c r="R771" s="71" t="s">
        <v>54</v>
      </c>
      <c r="S771" s="428"/>
      <c r="T771" s="839"/>
      <c r="U771" s="73"/>
      <c r="V771" s="85"/>
      <c r="W771" s="86"/>
      <c r="X771" s="86"/>
      <c r="Y771" s="86"/>
      <c r="Z771" s="86"/>
      <c r="AA771" s="87"/>
    </row>
    <row r="772" spans="1:44" s="59" customFormat="1" ht="30" customHeight="1">
      <c r="A772" s="991"/>
      <c r="B772" s="986"/>
      <c r="C772" s="1137"/>
      <c r="D772" s="1131"/>
      <c r="E772" s="994"/>
      <c r="F772" s="88"/>
      <c r="G772" s="434"/>
      <c r="H772" s="434"/>
      <c r="I772" s="88"/>
      <c r="J772" s="88"/>
      <c r="K772" s="88"/>
      <c r="L772" s="78">
        <f t="shared" ref="L772" si="797">IF(RIGHT(S772)="T",(+H772-G772),0)</f>
        <v>0</v>
      </c>
      <c r="M772" s="78">
        <f t="shared" ref="M772" si="798">IF(RIGHT(S772)="U",(+H772-G772),0)</f>
        <v>0</v>
      </c>
      <c r="N772" s="78">
        <f t="shared" ref="N772" si="799">IF(RIGHT(S772)="C",(+H772-G772),0)</f>
        <v>0</v>
      </c>
      <c r="O772" s="78">
        <f t="shared" ref="O772" si="800">IF(RIGHT(S772)="D",(+H772-G772),0)</f>
        <v>0</v>
      </c>
      <c r="P772" s="88"/>
      <c r="Q772" s="88"/>
      <c r="R772" s="88"/>
      <c r="S772" s="428"/>
      <c r="T772" s="839"/>
      <c r="U772" s="89"/>
      <c r="V772" s="80"/>
      <c r="W772" s="81"/>
      <c r="X772" s="81"/>
      <c r="Y772" s="81"/>
      <c r="Z772" s="81"/>
      <c r="AA772" s="82"/>
    </row>
    <row r="773" spans="1:44" s="69" customFormat="1" ht="30" customHeight="1" thickBot="1">
      <c r="A773" s="524"/>
      <c r="B773" s="268"/>
      <c r="C773" s="528" t="s">
        <v>58</v>
      </c>
      <c r="D773" s="268"/>
      <c r="E773" s="61"/>
      <c r="F773" s="62" t="s">
        <v>54</v>
      </c>
      <c r="G773" s="438"/>
      <c r="H773" s="438"/>
      <c r="I773" s="62" t="s">
        <v>54</v>
      </c>
      <c r="J773" s="62" t="s">
        <v>54</v>
      </c>
      <c r="K773" s="170"/>
      <c r="L773" s="63">
        <f>SUM(L771:L772)</f>
        <v>0</v>
      </c>
      <c r="M773" s="63">
        <f>SUM(M771:M772)</f>
        <v>0</v>
      </c>
      <c r="N773" s="63">
        <f>SUM(N771:N772)</f>
        <v>0</v>
      </c>
      <c r="O773" s="63">
        <f>SUM(O771:O772)</f>
        <v>0</v>
      </c>
      <c r="P773" s="62" t="s">
        <v>54</v>
      </c>
      <c r="Q773" s="62" t="s">
        <v>54</v>
      </c>
      <c r="R773" s="62" t="s">
        <v>54</v>
      </c>
      <c r="S773" s="529"/>
      <c r="T773" s="530"/>
      <c r="U773" s="268"/>
      <c r="V773" s="440">
        <f t="shared" ref="V773:V804" si="801">$AB$15-((N773*24))</f>
        <v>744</v>
      </c>
      <c r="W773" s="441">
        <v>80</v>
      </c>
      <c r="X773" s="100"/>
      <c r="Y773" s="442">
        <f t="shared" ref="Y773" si="802">W773</f>
        <v>80</v>
      </c>
      <c r="Z773" s="440">
        <f t="shared" ref="Z773:Z804" si="803">(Y773*(V773-L773*24))/V773</f>
        <v>80</v>
      </c>
      <c r="AA773" s="443">
        <f t="shared" ref="AA773" si="804">(Z773/Y773)*100</f>
        <v>100</v>
      </c>
      <c r="AB773" s="59"/>
    </row>
    <row r="774" spans="1:44" s="51" customFormat="1" ht="30" customHeight="1" thickBot="1">
      <c r="A774" s="379">
        <v>18</v>
      </c>
      <c r="B774" s="102" t="s">
        <v>684</v>
      </c>
      <c r="C774" s="262" t="s">
        <v>685</v>
      </c>
      <c r="D774" s="65">
        <v>80</v>
      </c>
      <c r="E774" s="104" t="s">
        <v>53</v>
      </c>
      <c r="F774" s="105" t="s">
        <v>54</v>
      </c>
      <c r="G774" s="399"/>
      <c r="H774" s="399"/>
      <c r="I774" s="263"/>
      <c r="J774" s="263"/>
      <c r="K774" s="263"/>
      <c r="L774" s="307"/>
      <c r="M774" s="277"/>
      <c r="N774" s="277"/>
      <c r="O774" s="107"/>
      <c r="P774" s="107"/>
      <c r="Q774" s="107"/>
      <c r="R774" s="107"/>
      <c r="S774" s="107"/>
      <c r="T774" s="409"/>
      <c r="U774" s="107"/>
      <c r="V774" s="64">
        <f t="shared" si="801"/>
        <v>744</v>
      </c>
      <c r="W774" s="65">
        <v>80</v>
      </c>
      <c r="X774" s="66"/>
      <c r="Y774" s="67">
        <f t="shared" si="777"/>
        <v>80</v>
      </c>
      <c r="Z774" s="64">
        <f t="shared" si="803"/>
        <v>80</v>
      </c>
      <c r="AA774" s="68">
        <f t="shared" si="779"/>
        <v>100</v>
      </c>
      <c r="AB774" s="186"/>
      <c r="AC774" s="186"/>
      <c r="AD774" s="186"/>
      <c r="AE774" s="186"/>
      <c r="AF774" s="50"/>
      <c r="AG774" s="50"/>
      <c r="AH774" s="50"/>
      <c r="AI774" s="50"/>
      <c r="AJ774" s="50"/>
      <c r="AK774" s="50"/>
      <c r="AL774" s="50"/>
      <c r="AM774" s="50"/>
      <c r="AN774" s="50"/>
      <c r="AO774" s="50"/>
      <c r="AP774" s="50"/>
      <c r="AQ774" s="50"/>
      <c r="AR774" s="50"/>
    </row>
    <row r="775" spans="1:44" s="51" customFormat="1" ht="30" customHeight="1" thickBot="1">
      <c r="A775" s="379">
        <v>19</v>
      </c>
      <c r="B775" s="102" t="s">
        <v>686</v>
      </c>
      <c r="C775" s="262" t="s">
        <v>687</v>
      </c>
      <c r="D775" s="65">
        <v>80</v>
      </c>
      <c r="E775" s="631" t="s">
        <v>53</v>
      </c>
      <c r="F775" s="105" t="s">
        <v>54</v>
      </c>
      <c r="G775" s="755"/>
      <c r="H775" s="755"/>
      <c r="I775" s="264"/>
      <c r="J775" s="264"/>
      <c r="K775" s="264"/>
      <c r="L775" s="632"/>
      <c r="M775" s="333"/>
      <c r="N775" s="333"/>
      <c r="O775" s="632"/>
      <c r="P775" s="632"/>
      <c r="Q775" s="632"/>
      <c r="R775" s="632"/>
      <c r="S775" s="632"/>
      <c r="T775" s="843"/>
      <c r="U775" s="632"/>
      <c r="V775" s="109">
        <f t="shared" si="801"/>
        <v>744</v>
      </c>
      <c r="W775" s="750">
        <v>80</v>
      </c>
      <c r="X775" s="738"/>
      <c r="Y775" s="111">
        <f t="shared" si="777"/>
        <v>80</v>
      </c>
      <c r="Z775" s="109">
        <f t="shared" si="803"/>
        <v>80</v>
      </c>
      <c r="AA775" s="112">
        <f t="shared" si="779"/>
        <v>100</v>
      </c>
      <c r="AB775" s="186"/>
      <c r="AC775" s="186"/>
      <c r="AD775" s="186"/>
      <c r="AE775" s="186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</row>
    <row r="776" spans="1:44" s="51" customFormat="1" ht="30" customHeight="1" thickBot="1">
      <c r="A776" s="379">
        <v>20</v>
      </c>
      <c r="B776" s="102" t="s">
        <v>688</v>
      </c>
      <c r="C776" s="262" t="s">
        <v>689</v>
      </c>
      <c r="D776" s="65">
        <v>80</v>
      </c>
      <c r="E776" s="104" t="s">
        <v>53</v>
      </c>
      <c r="F776" s="105" t="s">
        <v>54</v>
      </c>
      <c r="G776" s="731"/>
      <c r="H776" s="731"/>
      <c r="I776" s="77" t="s">
        <v>54</v>
      </c>
      <c r="J776" s="77" t="s">
        <v>54</v>
      </c>
      <c r="K776" s="77" t="s">
        <v>54</v>
      </c>
      <c r="L776" s="78">
        <f>IF(RIGHT(S776)="T",(+H776-G776),0)</f>
        <v>0</v>
      </c>
      <c r="M776" s="78">
        <f>IF(RIGHT(S776)="U",(+H776-G776),0)</f>
        <v>0</v>
      </c>
      <c r="N776" s="78">
        <f>IF(RIGHT(S776)="C",(+H776-G776),0)</f>
        <v>0</v>
      </c>
      <c r="O776" s="78">
        <f>IF(RIGHT(S776)="D",(+H776-G776),0)</f>
        <v>0</v>
      </c>
      <c r="P776" s="77" t="s">
        <v>54</v>
      </c>
      <c r="Q776" s="77" t="s">
        <v>54</v>
      </c>
      <c r="R776" s="77" t="s">
        <v>54</v>
      </c>
      <c r="S776" s="728"/>
      <c r="T776" s="839"/>
      <c r="U776" s="79"/>
      <c r="V776" s="735"/>
      <c r="W776" s="735"/>
      <c r="X776" s="735"/>
      <c r="Y776" s="735"/>
      <c r="Z776" s="735"/>
      <c r="AA776" s="735"/>
      <c r="AB776" s="186"/>
      <c r="AC776" s="186"/>
      <c r="AD776" s="186"/>
      <c r="AE776" s="186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</row>
    <row r="777" spans="1:44" s="51" customFormat="1" ht="30" customHeight="1" thickBot="1">
      <c r="A777" s="379"/>
      <c r="B777" s="102"/>
      <c r="C777" s="830" t="s">
        <v>58</v>
      </c>
      <c r="D777" s="287"/>
      <c r="E777" s="761"/>
      <c r="F777" s="176" t="s">
        <v>54</v>
      </c>
      <c r="G777" s="483"/>
      <c r="H777" s="483"/>
      <c r="I777" s="176" t="s">
        <v>54</v>
      </c>
      <c r="J777" s="176" t="s">
        <v>54</v>
      </c>
      <c r="K777" s="176" t="s">
        <v>54</v>
      </c>
      <c r="L777" s="177">
        <f>SUM(L774:L776)</f>
        <v>0</v>
      </c>
      <c r="M777" s="177">
        <f t="shared" ref="M777:O777" si="805">SUM(M774:M776)</f>
        <v>0</v>
      </c>
      <c r="N777" s="177">
        <f t="shared" si="805"/>
        <v>0</v>
      </c>
      <c r="O777" s="177">
        <f t="shared" si="805"/>
        <v>0</v>
      </c>
      <c r="P777" s="176" t="s">
        <v>54</v>
      </c>
      <c r="Q777" s="176" t="s">
        <v>54</v>
      </c>
      <c r="R777" s="176" t="s">
        <v>54</v>
      </c>
      <c r="S777" s="551"/>
      <c r="T777" s="552"/>
      <c r="U777" s="287"/>
      <c r="V777" s="431">
        <f t="shared" si="801"/>
        <v>744</v>
      </c>
      <c r="W777" s="471">
        <v>80</v>
      </c>
      <c r="X777" s="154"/>
      <c r="Y777" s="432">
        <f t="shared" si="777"/>
        <v>80</v>
      </c>
      <c r="Z777" s="431">
        <f t="shared" si="803"/>
        <v>80</v>
      </c>
      <c r="AA777" s="433">
        <f t="shared" si="779"/>
        <v>100</v>
      </c>
      <c r="AB777" s="186"/>
      <c r="AC777" s="186"/>
      <c r="AD777" s="186"/>
      <c r="AE777" s="186"/>
      <c r="AF777" s="50"/>
      <c r="AG777" s="50"/>
      <c r="AH777" s="50"/>
      <c r="AI777" s="50"/>
      <c r="AJ777" s="50"/>
      <c r="AK777" s="50"/>
      <c r="AL777" s="50"/>
      <c r="AM777" s="50"/>
      <c r="AN777" s="50"/>
      <c r="AO777" s="50"/>
      <c r="AP777" s="50"/>
      <c r="AQ777" s="50"/>
      <c r="AR777" s="50"/>
    </row>
    <row r="778" spans="1:44" s="51" customFormat="1" ht="30" customHeight="1" thickBot="1">
      <c r="A778" s="379">
        <v>21</v>
      </c>
      <c r="B778" s="102" t="s">
        <v>690</v>
      </c>
      <c r="C778" s="262" t="s">
        <v>691</v>
      </c>
      <c r="D778" s="65">
        <v>125</v>
      </c>
      <c r="E778" s="631" t="s">
        <v>53</v>
      </c>
      <c r="F778" s="105" t="s">
        <v>54</v>
      </c>
      <c r="G778" s="399"/>
      <c r="H778" s="399"/>
      <c r="I778" s="263"/>
      <c r="J778" s="263"/>
      <c r="K778" s="263"/>
      <c r="L778" s="107"/>
      <c r="M778" s="277"/>
      <c r="N778" s="277"/>
      <c r="O778" s="307"/>
      <c r="P778" s="307"/>
      <c r="Q778" s="307"/>
      <c r="R778" s="307"/>
      <c r="S778" s="307"/>
      <c r="T778" s="425"/>
      <c r="U778" s="307"/>
      <c r="V778" s="64">
        <f t="shared" si="801"/>
        <v>744</v>
      </c>
      <c r="W778" s="65">
        <v>125</v>
      </c>
      <c r="X778" s="66"/>
      <c r="Y778" s="67">
        <f t="shared" si="777"/>
        <v>125</v>
      </c>
      <c r="Z778" s="64">
        <f t="shared" si="803"/>
        <v>125</v>
      </c>
      <c r="AA778" s="68">
        <f t="shared" si="779"/>
        <v>100</v>
      </c>
      <c r="AB778" s="186"/>
      <c r="AC778" s="186"/>
      <c r="AD778" s="186"/>
      <c r="AE778" s="186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</row>
    <row r="779" spans="1:44" s="51" customFormat="1" ht="30" customHeight="1" thickBot="1">
      <c r="A779" s="379">
        <v>22</v>
      </c>
      <c r="B779" s="102" t="s">
        <v>692</v>
      </c>
      <c r="C779" s="262" t="s">
        <v>693</v>
      </c>
      <c r="D779" s="65">
        <v>125</v>
      </c>
      <c r="E779" s="104" t="s">
        <v>53</v>
      </c>
      <c r="F779" s="105" t="s">
        <v>54</v>
      </c>
      <c r="G779" s="399"/>
      <c r="H779" s="399"/>
      <c r="I779" s="263"/>
      <c r="J779" s="263"/>
      <c r="K779" s="263"/>
      <c r="L779" s="107"/>
      <c r="M779" s="277"/>
      <c r="N779" s="277"/>
      <c r="O779" s="307"/>
      <c r="P779" s="307"/>
      <c r="Q779" s="307"/>
      <c r="R779" s="307"/>
      <c r="S779" s="307"/>
      <c r="T779" s="425"/>
      <c r="U779" s="307"/>
      <c r="V779" s="64">
        <f t="shared" si="801"/>
        <v>744</v>
      </c>
      <c r="W779" s="65">
        <v>125</v>
      </c>
      <c r="X779" s="66"/>
      <c r="Y779" s="67">
        <f t="shared" si="777"/>
        <v>125</v>
      </c>
      <c r="Z779" s="64">
        <f t="shared" si="803"/>
        <v>125</v>
      </c>
      <c r="AA779" s="68">
        <f t="shared" si="779"/>
        <v>100</v>
      </c>
      <c r="AB779" s="186"/>
      <c r="AC779" s="186"/>
      <c r="AD779" s="186"/>
      <c r="AE779" s="186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</row>
    <row r="780" spans="1:44" s="51" customFormat="1" ht="30" customHeight="1">
      <c r="A780" s="601">
        <v>23</v>
      </c>
      <c r="B780" s="578" t="s">
        <v>694</v>
      </c>
      <c r="C780" s="594" t="s">
        <v>695</v>
      </c>
      <c r="D780" s="110">
        <v>330</v>
      </c>
      <c r="E780" s="628" t="s">
        <v>53</v>
      </c>
      <c r="F780" s="38" t="s">
        <v>54</v>
      </c>
      <c r="G780" s="434">
        <v>42208.399305555555</v>
      </c>
      <c r="H780" s="434">
        <v>42216.698611111111</v>
      </c>
      <c r="I780" s="264"/>
      <c r="J780" s="264"/>
      <c r="K780" s="264"/>
      <c r="L780" s="84">
        <f>IF(RIGHT(S780)="T",(+H780-G780),0)</f>
        <v>0</v>
      </c>
      <c r="M780" s="84">
        <f>IF(RIGHT(S780)="U",(+H780-G780),0)</f>
        <v>0</v>
      </c>
      <c r="N780" s="84">
        <f>IF(RIGHT(S780)="C",(+H780-G780),0)</f>
        <v>0</v>
      </c>
      <c r="O780" s="84">
        <f>IF(RIGHT(S780)="D",(+H780-G780),0)</f>
        <v>8.2993055555562023</v>
      </c>
      <c r="P780" s="632"/>
      <c r="Q780" s="632"/>
      <c r="R780" s="632"/>
      <c r="S780" s="428" t="s">
        <v>801</v>
      </c>
      <c r="T780" s="839" t="s">
        <v>988</v>
      </c>
      <c r="U780" s="632"/>
      <c r="V780" s="109"/>
      <c r="W780" s="110"/>
      <c r="X780" s="574"/>
      <c r="Y780" s="111"/>
      <c r="Z780" s="109"/>
      <c r="AA780" s="112"/>
      <c r="AB780" s="186"/>
      <c r="AC780" s="186"/>
      <c r="AD780" s="186"/>
      <c r="AE780" s="186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</row>
    <row r="781" spans="1:44" s="51" customFormat="1" ht="30" customHeight="1">
      <c r="A781" s="602"/>
      <c r="B781" s="593"/>
      <c r="C781" s="597"/>
      <c r="D781" s="199"/>
      <c r="E781" s="588"/>
      <c r="F781" s="88"/>
      <c r="G781" s="434"/>
      <c r="H781" s="434"/>
      <c r="I781" s="288"/>
      <c r="J781" s="288"/>
      <c r="K781" s="288"/>
      <c r="L781" s="78">
        <f t="shared" ref="L781" si="806">IF(RIGHT(S781)="T",(+H781-G781),0)</f>
        <v>0</v>
      </c>
      <c r="M781" s="78">
        <f t="shared" ref="M781" si="807">IF(RIGHT(S781)="U",(+H781-G781),0)</f>
        <v>0</v>
      </c>
      <c r="N781" s="78">
        <f t="shared" ref="N781" si="808">IF(RIGHT(S781)="C",(+H781-G781),0)</f>
        <v>0</v>
      </c>
      <c r="O781" s="78">
        <f t="shared" ref="O781" si="809">IF(RIGHT(S781)="D",(+H781-G781),0)</f>
        <v>0</v>
      </c>
      <c r="P781" s="381"/>
      <c r="Q781" s="381"/>
      <c r="R781" s="381"/>
      <c r="S781" s="428"/>
      <c r="T781" s="679"/>
      <c r="U781" s="381"/>
      <c r="V781" s="198"/>
      <c r="W781" s="199"/>
      <c r="X781" s="581"/>
      <c r="Y781" s="200"/>
      <c r="Z781" s="198"/>
      <c r="AA781" s="479"/>
      <c r="AB781" s="186"/>
      <c r="AC781" s="186"/>
      <c r="AD781" s="186"/>
      <c r="AE781" s="186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</row>
    <row r="782" spans="1:44" s="69" customFormat="1" ht="30" customHeight="1" thickBot="1">
      <c r="A782" s="524"/>
      <c r="B782" s="268"/>
      <c r="C782" s="528" t="s">
        <v>58</v>
      </c>
      <c r="D782" s="268"/>
      <c r="E782" s="61"/>
      <c r="F782" s="62" t="s">
        <v>54</v>
      </c>
      <c r="G782" s="438"/>
      <c r="H782" s="438"/>
      <c r="I782" s="62" t="s">
        <v>54</v>
      </c>
      <c r="J782" s="62" t="s">
        <v>54</v>
      </c>
      <c r="K782" s="170"/>
      <c r="L782" s="63">
        <f>SUM(L780:L781)</f>
        <v>0</v>
      </c>
      <c r="M782" s="63">
        <f t="shared" ref="M782:O782" si="810">SUM(M780:M781)</f>
        <v>0</v>
      </c>
      <c r="N782" s="63">
        <f t="shared" si="810"/>
        <v>0</v>
      </c>
      <c r="O782" s="63">
        <f t="shared" si="810"/>
        <v>8.2993055555562023</v>
      </c>
      <c r="P782" s="62" t="s">
        <v>54</v>
      </c>
      <c r="Q782" s="62" t="s">
        <v>54</v>
      </c>
      <c r="R782" s="62" t="s">
        <v>54</v>
      </c>
      <c r="S782" s="529"/>
      <c r="T782" s="530"/>
      <c r="U782" s="268"/>
      <c r="V782" s="440">
        <f t="shared" ref="V782" si="811">$AB$15-((N782*24))</f>
        <v>744</v>
      </c>
      <c r="W782" s="441">
        <v>330</v>
      </c>
      <c r="X782" s="100"/>
      <c r="Y782" s="442">
        <f t="shared" ref="Y782" si="812">W782</f>
        <v>330</v>
      </c>
      <c r="Z782" s="440">
        <f t="shared" ref="Z782" si="813">(Y782*(V782-L782*24))/V782</f>
        <v>330</v>
      </c>
      <c r="AA782" s="443">
        <f t="shared" ref="AA782" si="814">(Z782/Y782)*100</f>
        <v>100</v>
      </c>
      <c r="AB782" s="59"/>
    </row>
    <row r="783" spans="1:44" s="51" customFormat="1" ht="30" customHeight="1">
      <c r="A783" s="601">
        <v>24</v>
      </c>
      <c r="B783" s="578" t="s">
        <v>696</v>
      </c>
      <c r="C783" s="594" t="s">
        <v>697</v>
      </c>
      <c r="D783" s="110">
        <v>125</v>
      </c>
      <c r="E783" s="585" t="s">
        <v>53</v>
      </c>
      <c r="F783" s="38" t="s">
        <v>54</v>
      </c>
      <c r="G783" s="434"/>
      <c r="H783" s="434"/>
      <c r="I783" s="264"/>
      <c r="J783" s="264"/>
      <c r="K783" s="264"/>
      <c r="L783" s="84">
        <f>IF(RIGHT(S783)="T",(+H783-G783),0)</f>
        <v>0</v>
      </c>
      <c r="M783" s="84">
        <f>IF(RIGHT(S783)="U",(+H783-G783),0)</f>
        <v>0</v>
      </c>
      <c r="N783" s="84">
        <f>IF(RIGHT(S783)="C",(+H783-G783),0)</f>
        <v>0</v>
      </c>
      <c r="O783" s="84">
        <f>IF(RIGHT(S783)="D",(+H783-G783),0)</f>
        <v>0</v>
      </c>
      <c r="P783" s="632"/>
      <c r="Q783" s="632"/>
      <c r="R783" s="632"/>
      <c r="S783" s="428"/>
      <c r="T783" s="679"/>
      <c r="U783" s="632"/>
      <c r="V783" s="109"/>
      <c r="W783" s="110"/>
      <c r="X783" s="574"/>
      <c r="Y783" s="111"/>
      <c r="Z783" s="109"/>
      <c r="AA783" s="112"/>
      <c r="AB783" s="186"/>
      <c r="AC783" s="186"/>
      <c r="AD783" s="186"/>
      <c r="AE783" s="186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</row>
    <row r="784" spans="1:44" s="69" customFormat="1" ht="30" customHeight="1" thickBot="1">
      <c r="A784" s="524"/>
      <c r="B784" s="268"/>
      <c r="C784" s="528" t="s">
        <v>58</v>
      </c>
      <c r="D784" s="268"/>
      <c r="E784" s="61"/>
      <c r="F784" s="62" t="s">
        <v>54</v>
      </c>
      <c r="G784" s="438"/>
      <c r="H784" s="438"/>
      <c r="I784" s="62" t="s">
        <v>54</v>
      </c>
      <c r="J784" s="62" t="s">
        <v>54</v>
      </c>
      <c r="K784" s="170"/>
      <c r="L784" s="63">
        <f>SUM(L783:L783)</f>
        <v>0</v>
      </c>
      <c r="M784" s="63">
        <f t="shared" ref="M784:O784" si="815">SUM(M783:M783)</f>
        <v>0</v>
      </c>
      <c r="N784" s="63">
        <f t="shared" si="815"/>
        <v>0</v>
      </c>
      <c r="O784" s="63">
        <f t="shared" si="815"/>
        <v>0</v>
      </c>
      <c r="P784" s="62" t="s">
        <v>54</v>
      </c>
      <c r="Q784" s="62" t="s">
        <v>54</v>
      </c>
      <c r="R784" s="62" t="s">
        <v>54</v>
      </c>
      <c r="S784" s="529"/>
      <c r="T784" s="530"/>
      <c r="U784" s="268"/>
      <c r="V784" s="440">
        <f t="shared" ref="V784" si="816">$AB$15-((N784*24))</f>
        <v>744</v>
      </c>
      <c r="W784" s="441">
        <v>125</v>
      </c>
      <c r="X784" s="100"/>
      <c r="Y784" s="442">
        <f t="shared" ref="Y784" si="817">W784</f>
        <v>125</v>
      </c>
      <c r="Z784" s="440">
        <f t="shared" ref="Z784" si="818">(Y784*(V784-L784*24))/V784</f>
        <v>125</v>
      </c>
      <c r="AA784" s="443">
        <f t="shared" ref="AA784" si="819">(Z784/Y784)*100</f>
        <v>100</v>
      </c>
      <c r="AB784" s="59"/>
    </row>
    <row r="785" spans="1:44" s="51" customFormat="1" ht="30" customHeight="1">
      <c r="A785" s="754">
        <v>25</v>
      </c>
      <c r="B785" s="736" t="s">
        <v>698</v>
      </c>
      <c r="C785" s="752" t="s">
        <v>699</v>
      </c>
      <c r="D785" s="750">
        <v>125</v>
      </c>
      <c r="E785" s="757" t="s">
        <v>53</v>
      </c>
      <c r="F785" s="38" t="s">
        <v>54</v>
      </c>
      <c r="G785" s="434"/>
      <c r="H785" s="434"/>
      <c r="I785" s="264"/>
      <c r="J785" s="264"/>
      <c r="K785" s="264"/>
      <c r="L785" s="84">
        <f>IF(RIGHT(S785)="T",(+H785-G785),0)</f>
        <v>0</v>
      </c>
      <c r="M785" s="84">
        <f>IF(RIGHT(S785)="U",(+H785-G785),0)</f>
        <v>0</v>
      </c>
      <c r="N785" s="84">
        <f>IF(RIGHT(S785)="C",(+H785-G785),0)</f>
        <v>0</v>
      </c>
      <c r="O785" s="84">
        <f>IF(RIGHT(S785)="D",(+H785-G785),0)</f>
        <v>0</v>
      </c>
      <c r="P785" s="632"/>
      <c r="Q785" s="632"/>
      <c r="R785" s="632"/>
      <c r="S785" s="428"/>
      <c r="T785" s="839"/>
      <c r="U785" s="632"/>
      <c r="V785" s="109"/>
      <c r="W785" s="110"/>
      <c r="X785" s="574"/>
      <c r="Y785" s="111"/>
      <c r="Z785" s="109"/>
      <c r="AA785" s="112"/>
      <c r="AB785" s="186"/>
      <c r="AC785" s="186"/>
      <c r="AD785" s="186"/>
      <c r="AE785" s="186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</row>
    <row r="786" spans="1:44" s="69" customFormat="1" ht="30" customHeight="1" thickBot="1">
      <c r="A786" s="524"/>
      <c r="B786" s="268"/>
      <c r="C786" s="528" t="s">
        <v>58</v>
      </c>
      <c r="D786" s="268"/>
      <c r="E786" s="61"/>
      <c r="F786" s="62" t="s">
        <v>54</v>
      </c>
      <c r="G786" s="438"/>
      <c r="H786" s="438"/>
      <c r="I786" s="62" t="s">
        <v>54</v>
      </c>
      <c r="J786" s="62" t="s">
        <v>54</v>
      </c>
      <c r="K786" s="170"/>
      <c r="L786" s="63">
        <f>SUM(L785:L785)</f>
        <v>0</v>
      </c>
      <c r="M786" s="63">
        <f>SUM(M785:M785)</f>
        <v>0</v>
      </c>
      <c r="N786" s="63">
        <f>SUM(N785:N785)</f>
        <v>0</v>
      </c>
      <c r="O786" s="63">
        <f>SUM(O785:O785)</f>
        <v>0</v>
      </c>
      <c r="P786" s="62" t="s">
        <v>54</v>
      </c>
      <c r="Q786" s="62" t="s">
        <v>54</v>
      </c>
      <c r="R786" s="62" t="s">
        <v>54</v>
      </c>
      <c r="S786" s="529"/>
      <c r="T786" s="530"/>
      <c r="U786" s="268"/>
      <c r="V786" s="440">
        <f t="shared" ref="V786" si="820">$AB$15-((N786*24))</f>
        <v>744</v>
      </c>
      <c r="W786" s="441">
        <v>125</v>
      </c>
      <c r="X786" s="100"/>
      <c r="Y786" s="442">
        <f t="shared" ref="Y786" si="821">W786</f>
        <v>125</v>
      </c>
      <c r="Z786" s="440">
        <f t="shared" ref="Z786" si="822">(Y786*(V786-L786*24))/V786</f>
        <v>125</v>
      </c>
      <c r="AA786" s="443">
        <f t="shared" ref="AA786" si="823">(Z786/Y786)*100</f>
        <v>100</v>
      </c>
      <c r="AB786" s="59"/>
    </row>
    <row r="787" spans="1:44" s="51" customFormat="1" ht="30" customHeight="1" thickBot="1">
      <c r="A787" s="379">
        <v>26</v>
      </c>
      <c r="B787" s="102" t="s">
        <v>700</v>
      </c>
      <c r="C787" s="262" t="s">
        <v>701</v>
      </c>
      <c r="D787" s="65">
        <v>240</v>
      </c>
      <c r="E787" s="104" t="s">
        <v>53</v>
      </c>
      <c r="F787" s="105" t="s">
        <v>54</v>
      </c>
      <c r="G787" s="399"/>
      <c r="H787" s="399"/>
      <c r="I787" s="263"/>
      <c r="J787" s="263"/>
      <c r="K787" s="263"/>
      <c r="L787" s="277"/>
      <c r="M787" s="277"/>
      <c r="N787" s="277"/>
      <c r="O787" s="307"/>
      <c r="P787" s="307"/>
      <c r="Q787" s="307"/>
      <c r="R787" s="307"/>
      <c r="S787" s="307"/>
      <c r="T787" s="425"/>
      <c r="U787" s="307"/>
      <c r="V787" s="64">
        <f t="shared" si="801"/>
        <v>744</v>
      </c>
      <c r="W787" s="65">
        <v>240</v>
      </c>
      <c r="X787" s="66"/>
      <c r="Y787" s="67">
        <f t="shared" si="777"/>
        <v>240</v>
      </c>
      <c r="Z787" s="64">
        <f t="shared" si="803"/>
        <v>240</v>
      </c>
      <c r="AA787" s="68">
        <f t="shared" si="779"/>
        <v>100</v>
      </c>
      <c r="AB787" s="186"/>
      <c r="AC787" s="186"/>
      <c r="AD787" s="186"/>
      <c r="AE787" s="186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</row>
    <row r="788" spans="1:44" s="51" customFormat="1" ht="30" customHeight="1">
      <c r="A788" s="976">
        <v>27</v>
      </c>
      <c r="B788" s="973" t="s">
        <v>702</v>
      </c>
      <c r="C788" s="1012" t="s">
        <v>703</v>
      </c>
      <c r="D788" s="1130">
        <v>50</v>
      </c>
      <c r="E788" s="971" t="s">
        <v>53</v>
      </c>
      <c r="F788" s="38" t="s">
        <v>54</v>
      </c>
      <c r="G788" s="434"/>
      <c r="H788" s="434"/>
      <c r="I788" s="264"/>
      <c r="J788" s="264"/>
      <c r="K788" s="264"/>
      <c r="L788" s="513">
        <f t="shared" ref="L788:L789" si="824">IF(RIGHT(S788)="T",(+H788-G788),0)</f>
        <v>0</v>
      </c>
      <c r="M788" s="513">
        <f t="shared" ref="M788:M789" si="825">IF(RIGHT(S788)="U",(+H788-G788),0)</f>
        <v>0</v>
      </c>
      <c r="N788" s="513">
        <f t="shared" ref="N788:N789" si="826">IF(RIGHT(S788)="C",(+H788-G788),0)</f>
        <v>0</v>
      </c>
      <c r="O788" s="513">
        <f t="shared" ref="O788:O789" si="827">IF(RIGHT(S788)="D",(+H788-G788),0)</f>
        <v>0</v>
      </c>
      <c r="P788" s="44"/>
      <c r="Q788" s="44"/>
      <c r="R788" s="44"/>
      <c r="S788" s="428"/>
      <c r="T788" s="679"/>
      <c r="U788" s="44"/>
      <c r="V788" s="109"/>
      <c r="W788" s="110"/>
      <c r="X788" s="574"/>
      <c r="Y788" s="111"/>
      <c r="Z788" s="109"/>
      <c r="AA788" s="112"/>
      <c r="AB788" s="186"/>
      <c r="AC788" s="186"/>
      <c r="AD788" s="186"/>
      <c r="AE788" s="186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</row>
    <row r="789" spans="1:44" s="51" customFormat="1" ht="30" customHeight="1">
      <c r="A789" s="978"/>
      <c r="B789" s="975"/>
      <c r="C789" s="1013"/>
      <c r="D789" s="1132"/>
      <c r="E789" s="972"/>
      <c r="F789" s="296"/>
      <c r="G789" s="434"/>
      <c r="H789" s="434"/>
      <c r="I789" s="625"/>
      <c r="J789" s="625"/>
      <c r="K789" s="625"/>
      <c r="L789" s="513">
        <f t="shared" si="824"/>
        <v>0</v>
      </c>
      <c r="M789" s="513">
        <f t="shared" si="825"/>
        <v>0</v>
      </c>
      <c r="N789" s="513">
        <f t="shared" si="826"/>
        <v>0</v>
      </c>
      <c r="O789" s="513">
        <f t="shared" si="827"/>
        <v>0</v>
      </c>
      <c r="P789" s="242"/>
      <c r="Q789" s="242"/>
      <c r="R789" s="242"/>
      <c r="S789" s="428"/>
      <c r="T789" s="679"/>
      <c r="U789" s="242"/>
      <c r="V789" s="218"/>
      <c r="W789" s="219"/>
      <c r="X789" s="220"/>
      <c r="Y789" s="221"/>
      <c r="Z789" s="218"/>
      <c r="AA789" s="509"/>
      <c r="AB789" s="186"/>
      <c r="AC789" s="186"/>
      <c r="AD789" s="186"/>
      <c r="AE789" s="186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</row>
    <row r="790" spans="1:44" s="69" customFormat="1" ht="30" customHeight="1" thickBot="1">
      <c r="A790" s="524"/>
      <c r="B790" s="268"/>
      <c r="C790" s="528" t="s">
        <v>58</v>
      </c>
      <c r="D790" s="268"/>
      <c r="E790" s="61"/>
      <c r="F790" s="62" t="s">
        <v>54</v>
      </c>
      <c r="G790" s="438"/>
      <c r="H790" s="438"/>
      <c r="I790" s="62" t="s">
        <v>54</v>
      </c>
      <c r="J790" s="62" t="s">
        <v>54</v>
      </c>
      <c r="K790" s="170"/>
      <c r="L790" s="63">
        <f>SUM(L788:L789)</f>
        <v>0</v>
      </c>
      <c r="M790" s="63">
        <f>SUM(M788:M789)</f>
        <v>0</v>
      </c>
      <c r="N790" s="63">
        <f>SUM(N788:N789)</f>
        <v>0</v>
      </c>
      <c r="O790" s="63">
        <f>SUM(O788:O789)</f>
        <v>0</v>
      </c>
      <c r="P790" s="62" t="s">
        <v>54</v>
      </c>
      <c r="Q790" s="62" t="s">
        <v>54</v>
      </c>
      <c r="R790" s="62" t="s">
        <v>54</v>
      </c>
      <c r="S790" s="529"/>
      <c r="T790" s="530"/>
      <c r="U790" s="268"/>
      <c r="V790" s="440">
        <f t="shared" ref="V790" si="828">$AB$15-((N790*24))</f>
        <v>744</v>
      </c>
      <c r="W790" s="441">
        <v>50</v>
      </c>
      <c r="X790" s="100"/>
      <c r="Y790" s="442">
        <f t="shared" ref="Y790" si="829">W790</f>
        <v>50</v>
      </c>
      <c r="Z790" s="440">
        <f t="shared" ref="Z790" si="830">(Y790*(V790-L790*24))/V790</f>
        <v>50</v>
      </c>
      <c r="AA790" s="443">
        <f t="shared" ref="AA790" si="831">(Z790/Y790)*100</f>
        <v>100</v>
      </c>
      <c r="AB790" s="59"/>
    </row>
    <row r="791" spans="1:44" s="51" customFormat="1" ht="30" customHeight="1">
      <c r="A791" s="976">
        <v>28</v>
      </c>
      <c r="B791" s="973" t="s">
        <v>704</v>
      </c>
      <c r="C791" s="1012" t="s">
        <v>705</v>
      </c>
      <c r="D791" s="1130">
        <v>125</v>
      </c>
      <c r="E791" s="993" t="s">
        <v>53</v>
      </c>
      <c r="F791" s="38" t="s">
        <v>54</v>
      </c>
      <c r="G791" s="434">
        <v>42191.404166666667</v>
      </c>
      <c r="H791" s="434">
        <v>42193.43472222222</v>
      </c>
      <c r="I791" s="264"/>
      <c r="J791" s="264"/>
      <c r="K791" s="264"/>
      <c r="L791" s="513">
        <f t="shared" ref="L791:L792" si="832">IF(RIGHT(S791)="T",(+H791-G791),0)</f>
        <v>0</v>
      </c>
      <c r="M791" s="513">
        <f t="shared" ref="M791:M792" si="833">IF(RIGHT(S791)="U",(+H791-G791),0)</f>
        <v>0</v>
      </c>
      <c r="N791" s="513">
        <f t="shared" ref="N791:N792" si="834">IF(RIGHT(S791)="C",(+H791-G791),0)</f>
        <v>0</v>
      </c>
      <c r="O791" s="513">
        <f t="shared" ref="O791:O792" si="835">IF(RIGHT(S791)="D",(+H791-G791),0)</f>
        <v>2.0305555555532919</v>
      </c>
      <c r="P791" s="632"/>
      <c r="Q791" s="632"/>
      <c r="R791" s="632"/>
      <c r="S791" s="428" t="s">
        <v>801</v>
      </c>
      <c r="T791" s="839" t="s">
        <v>986</v>
      </c>
      <c r="U791" s="632"/>
      <c r="V791" s="109"/>
      <c r="W791" s="110"/>
      <c r="X791" s="574"/>
      <c r="Y791" s="111"/>
      <c r="Z791" s="109"/>
      <c r="AA791" s="112"/>
      <c r="AB791" s="186"/>
      <c r="AC791" s="186"/>
      <c r="AD791" s="186"/>
      <c r="AE791" s="186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</row>
    <row r="792" spans="1:44" s="51" customFormat="1" ht="30" customHeight="1">
      <c r="A792" s="977"/>
      <c r="B792" s="974"/>
      <c r="C792" s="992"/>
      <c r="D792" s="1131"/>
      <c r="E792" s="994"/>
      <c r="F792" s="88"/>
      <c r="G792" s="434"/>
      <c r="H792" s="434"/>
      <c r="I792" s="288"/>
      <c r="J792" s="288"/>
      <c r="K792" s="288"/>
      <c r="L792" s="513">
        <f t="shared" si="832"/>
        <v>0</v>
      </c>
      <c r="M792" s="513">
        <f t="shared" si="833"/>
        <v>0</v>
      </c>
      <c r="N792" s="513">
        <f t="shared" si="834"/>
        <v>0</v>
      </c>
      <c r="O792" s="513">
        <f t="shared" si="835"/>
        <v>0</v>
      </c>
      <c r="P792" s="381"/>
      <c r="Q792" s="381"/>
      <c r="R792" s="381"/>
      <c r="S792" s="428"/>
      <c r="T792" s="839"/>
      <c r="U792" s="381"/>
      <c r="V792" s="198"/>
      <c r="W792" s="199"/>
      <c r="X792" s="581"/>
      <c r="Y792" s="200"/>
      <c r="Z792" s="198"/>
      <c r="AA792" s="479"/>
      <c r="AB792" s="186"/>
      <c r="AC792" s="186"/>
      <c r="AD792" s="186"/>
      <c r="AE792" s="186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</row>
    <row r="793" spans="1:44" s="69" customFormat="1" ht="30" customHeight="1" thickBot="1">
      <c r="A793" s="524"/>
      <c r="B793" s="268"/>
      <c r="C793" s="528" t="s">
        <v>58</v>
      </c>
      <c r="D793" s="268"/>
      <c r="E793" s="61"/>
      <c r="F793" s="62" t="s">
        <v>54</v>
      </c>
      <c r="G793" s="438"/>
      <c r="H793" s="438"/>
      <c r="I793" s="62" t="s">
        <v>54</v>
      </c>
      <c r="J793" s="62" t="s">
        <v>54</v>
      </c>
      <c r="K793" s="170"/>
      <c r="L793" s="63">
        <f>SUM(L791:L792)</f>
        <v>0</v>
      </c>
      <c r="M793" s="63">
        <f>SUM(M791:M792)</f>
        <v>0</v>
      </c>
      <c r="N793" s="63">
        <f>SUM(N791:N792)</f>
        <v>0</v>
      </c>
      <c r="O793" s="63">
        <f>SUM(O791:O792)</f>
        <v>2.0305555555532919</v>
      </c>
      <c r="P793" s="62" t="s">
        <v>54</v>
      </c>
      <c r="Q793" s="62" t="s">
        <v>54</v>
      </c>
      <c r="R793" s="62" t="s">
        <v>54</v>
      </c>
      <c r="S793" s="529"/>
      <c r="T793" s="530"/>
      <c r="U793" s="268"/>
      <c r="V793" s="440">
        <f t="shared" ref="V793" si="836">$AB$15-((N793*24))</f>
        <v>744</v>
      </c>
      <c r="W793" s="441">
        <v>125</v>
      </c>
      <c r="X793" s="100"/>
      <c r="Y793" s="442">
        <f t="shared" ref="Y793" si="837">W793</f>
        <v>125</v>
      </c>
      <c r="Z793" s="440">
        <f t="shared" ref="Z793" si="838">(Y793*(V793-L793*24))/V793</f>
        <v>125</v>
      </c>
      <c r="AA793" s="443">
        <f t="shared" ref="AA793" si="839">(Z793/Y793)*100</f>
        <v>100</v>
      </c>
      <c r="AB793" s="59"/>
    </row>
    <row r="794" spans="1:44" s="51" customFormat="1" ht="30" customHeight="1" thickBot="1">
      <c r="A794" s="379">
        <v>29</v>
      </c>
      <c r="B794" s="102" t="s">
        <v>706</v>
      </c>
      <c r="C794" s="262" t="s">
        <v>707</v>
      </c>
      <c r="D794" s="65">
        <v>80</v>
      </c>
      <c r="E794" s="61" t="s">
        <v>53</v>
      </c>
      <c r="F794" s="105" t="s">
        <v>54</v>
      </c>
      <c r="G794" s="399"/>
      <c r="H794" s="399"/>
      <c r="I794" s="263"/>
      <c r="J794" s="263"/>
      <c r="K794" s="263"/>
      <c r="L794" s="277"/>
      <c r="M794" s="277"/>
      <c r="N794" s="277"/>
      <c r="O794" s="307"/>
      <c r="P794" s="307"/>
      <c r="Q794" s="307"/>
      <c r="R794" s="307"/>
      <c r="S794" s="307"/>
      <c r="T794" s="425"/>
      <c r="U794" s="307"/>
      <c r="V794" s="64">
        <f t="shared" si="801"/>
        <v>744</v>
      </c>
      <c r="W794" s="65">
        <v>80</v>
      </c>
      <c r="X794" s="66"/>
      <c r="Y794" s="67">
        <f t="shared" si="777"/>
        <v>80</v>
      </c>
      <c r="Z794" s="64">
        <f t="shared" si="803"/>
        <v>80</v>
      </c>
      <c r="AA794" s="68">
        <f t="shared" si="779"/>
        <v>100</v>
      </c>
      <c r="AB794" s="186"/>
      <c r="AC794" s="186"/>
      <c r="AD794" s="186"/>
      <c r="AE794" s="186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</row>
    <row r="795" spans="1:44" s="51" customFormat="1" ht="30" customHeight="1" thickBot="1">
      <c r="A795" s="379">
        <v>30</v>
      </c>
      <c r="B795" s="102" t="s">
        <v>708</v>
      </c>
      <c r="C795" s="262" t="s">
        <v>709</v>
      </c>
      <c r="D795" s="65">
        <v>80</v>
      </c>
      <c r="E795" s="104" t="s">
        <v>53</v>
      </c>
      <c r="F795" s="105" t="s">
        <v>54</v>
      </c>
      <c r="G795" s="399"/>
      <c r="H795" s="399"/>
      <c r="I795" s="263"/>
      <c r="J795" s="263"/>
      <c r="K795" s="263"/>
      <c r="L795" s="307"/>
      <c r="M795" s="277"/>
      <c r="N795" s="277"/>
      <c r="O795" s="307"/>
      <c r="P795" s="307"/>
      <c r="Q795" s="307"/>
      <c r="R795" s="307"/>
      <c r="S795" s="307"/>
      <c r="T795" s="425"/>
      <c r="U795" s="307"/>
      <c r="V795" s="64">
        <f t="shared" si="801"/>
        <v>744</v>
      </c>
      <c r="W795" s="65">
        <v>80</v>
      </c>
      <c r="X795" s="66"/>
      <c r="Y795" s="67">
        <f t="shared" si="777"/>
        <v>80</v>
      </c>
      <c r="Z795" s="64">
        <f t="shared" si="803"/>
        <v>80</v>
      </c>
      <c r="AA795" s="68">
        <f t="shared" si="779"/>
        <v>100</v>
      </c>
      <c r="AB795" s="186"/>
      <c r="AC795" s="186"/>
      <c r="AD795" s="186"/>
      <c r="AE795" s="186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</row>
    <row r="796" spans="1:44" s="51" customFormat="1" ht="30" customHeight="1">
      <c r="A796" s="601">
        <v>31</v>
      </c>
      <c r="B796" s="578" t="s">
        <v>710</v>
      </c>
      <c r="C796" s="594" t="s">
        <v>711</v>
      </c>
      <c r="D796" s="110">
        <v>125</v>
      </c>
      <c r="E796" s="628" t="s">
        <v>53</v>
      </c>
      <c r="F796" s="38" t="s">
        <v>54</v>
      </c>
      <c r="G796" s="434"/>
      <c r="H796" s="434"/>
      <c r="I796" s="264"/>
      <c r="J796" s="264"/>
      <c r="K796" s="264"/>
      <c r="L796" s="513">
        <f t="shared" ref="L796" si="840">IF(RIGHT(S796)="T",(+H796-G796),0)</f>
        <v>0</v>
      </c>
      <c r="M796" s="513">
        <f t="shared" ref="M796" si="841">IF(RIGHT(S796)="U",(+H796-G796),0)</f>
        <v>0</v>
      </c>
      <c r="N796" s="513">
        <f t="shared" ref="N796" si="842">IF(RIGHT(S796)="C",(+H796-G796),0)</f>
        <v>0</v>
      </c>
      <c r="O796" s="513">
        <f t="shared" ref="O796" si="843">IF(RIGHT(S796)="D",(+H796-G796),0)</f>
        <v>0</v>
      </c>
      <c r="P796" s="632"/>
      <c r="Q796" s="632"/>
      <c r="R796" s="632"/>
      <c r="S796" s="428"/>
      <c r="T796" s="679"/>
      <c r="U796" s="632"/>
      <c r="V796" s="109"/>
      <c r="W796" s="110"/>
      <c r="X796" s="574"/>
      <c r="Y796" s="111"/>
      <c r="Z796" s="109"/>
      <c r="AA796" s="112"/>
      <c r="AB796" s="186"/>
      <c r="AC796" s="186"/>
      <c r="AD796" s="186"/>
      <c r="AE796" s="186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</row>
    <row r="797" spans="1:44" s="69" customFormat="1" ht="30" customHeight="1" thickBot="1">
      <c r="A797" s="524"/>
      <c r="B797" s="268"/>
      <c r="C797" s="528" t="s">
        <v>58</v>
      </c>
      <c r="D797" s="268"/>
      <c r="E797" s="61"/>
      <c r="F797" s="62" t="s">
        <v>54</v>
      </c>
      <c r="G797" s="438"/>
      <c r="H797" s="438"/>
      <c r="I797" s="62" t="s">
        <v>54</v>
      </c>
      <c r="J797" s="62" t="s">
        <v>54</v>
      </c>
      <c r="K797" s="170"/>
      <c r="L797" s="63">
        <f>SUM(L796:L796)</f>
        <v>0</v>
      </c>
      <c r="M797" s="63">
        <f t="shared" ref="M797:O797" si="844">SUM(M796:M796)</f>
        <v>0</v>
      </c>
      <c r="N797" s="63">
        <f t="shared" si="844"/>
        <v>0</v>
      </c>
      <c r="O797" s="63">
        <f t="shared" si="844"/>
        <v>0</v>
      </c>
      <c r="P797" s="62" t="s">
        <v>54</v>
      </c>
      <c r="Q797" s="62" t="s">
        <v>54</v>
      </c>
      <c r="R797" s="62" t="s">
        <v>54</v>
      </c>
      <c r="S797" s="529"/>
      <c r="T797" s="530"/>
      <c r="U797" s="268"/>
      <c r="V797" s="440">
        <f t="shared" ref="V797" si="845">$AB$15-((N797*24))</f>
        <v>744</v>
      </c>
      <c r="W797" s="441">
        <v>125</v>
      </c>
      <c r="X797" s="100"/>
      <c r="Y797" s="442">
        <f t="shared" ref="Y797" si="846">W797</f>
        <v>125</v>
      </c>
      <c r="Z797" s="440">
        <f t="shared" ref="Z797" si="847">(Y797*(V797-L797*24))/V797</f>
        <v>125</v>
      </c>
      <c r="AA797" s="443">
        <f t="shared" ref="AA797" si="848">(Z797/Y797)*100</f>
        <v>100</v>
      </c>
      <c r="AB797" s="59"/>
    </row>
    <row r="798" spans="1:44" s="51" customFormat="1" ht="30" customHeight="1" thickBot="1">
      <c r="A798" s="379">
        <v>32</v>
      </c>
      <c r="B798" s="102" t="s">
        <v>712</v>
      </c>
      <c r="C798" s="262" t="s">
        <v>713</v>
      </c>
      <c r="D798" s="65">
        <v>125</v>
      </c>
      <c r="E798" s="104" t="s">
        <v>53</v>
      </c>
      <c r="F798" s="105" t="s">
        <v>54</v>
      </c>
      <c r="G798" s="399"/>
      <c r="H798" s="399"/>
      <c r="I798" s="263"/>
      <c r="J798" s="263"/>
      <c r="K798" s="263"/>
      <c r="L798" s="307"/>
      <c r="M798" s="277"/>
      <c r="N798" s="277"/>
      <c r="O798" s="307"/>
      <c r="P798" s="307"/>
      <c r="Q798" s="307"/>
      <c r="R798" s="307"/>
      <c r="S798" s="307"/>
      <c r="T798" s="425"/>
      <c r="U798" s="307"/>
      <c r="V798" s="64">
        <f t="shared" si="801"/>
        <v>744</v>
      </c>
      <c r="W798" s="65">
        <v>125</v>
      </c>
      <c r="X798" s="66"/>
      <c r="Y798" s="67">
        <f t="shared" si="777"/>
        <v>125</v>
      </c>
      <c r="Z798" s="64">
        <f t="shared" si="803"/>
        <v>125</v>
      </c>
      <c r="AA798" s="68">
        <f t="shared" si="779"/>
        <v>100</v>
      </c>
      <c r="AB798" s="186"/>
      <c r="AC798" s="186"/>
      <c r="AD798" s="186"/>
      <c r="AE798" s="186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</row>
    <row r="799" spans="1:44" s="51" customFormat="1" ht="30" customHeight="1" thickBot="1">
      <c r="A799" s="379">
        <v>33</v>
      </c>
      <c r="B799" s="102" t="s">
        <v>714</v>
      </c>
      <c r="C799" s="262" t="s">
        <v>715</v>
      </c>
      <c r="D799" s="65">
        <v>240</v>
      </c>
      <c r="E799" s="631" t="s">
        <v>53</v>
      </c>
      <c r="F799" s="105" t="s">
        <v>54</v>
      </c>
      <c r="G799" s="399"/>
      <c r="H799" s="399"/>
      <c r="I799" s="263"/>
      <c r="J799" s="263"/>
      <c r="K799" s="263"/>
      <c r="L799" s="307"/>
      <c r="M799" s="277"/>
      <c r="N799" s="277"/>
      <c r="O799" s="307"/>
      <c r="P799" s="307"/>
      <c r="Q799" s="307"/>
      <c r="R799" s="307"/>
      <c r="S799" s="307"/>
      <c r="T799" s="425"/>
      <c r="U799" s="307"/>
      <c r="V799" s="64">
        <f t="shared" si="801"/>
        <v>744</v>
      </c>
      <c r="W799" s="65">
        <v>240</v>
      </c>
      <c r="X799" s="66"/>
      <c r="Y799" s="67">
        <f t="shared" si="777"/>
        <v>240</v>
      </c>
      <c r="Z799" s="64">
        <f t="shared" si="803"/>
        <v>240</v>
      </c>
      <c r="AA799" s="68">
        <f t="shared" si="779"/>
        <v>100</v>
      </c>
      <c r="AB799" s="186"/>
      <c r="AC799" s="186"/>
      <c r="AD799" s="186"/>
      <c r="AE799" s="186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</row>
    <row r="800" spans="1:44" s="51" customFormat="1" ht="30" customHeight="1" thickBot="1">
      <c r="A800" s="379">
        <v>34</v>
      </c>
      <c r="B800" s="102" t="s">
        <v>716</v>
      </c>
      <c r="C800" s="262" t="s">
        <v>717</v>
      </c>
      <c r="D800" s="65">
        <v>125</v>
      </c>
      <c r="E800" s="104" t="s">
        <v>53</v>
      </c>
      <c r="F800" s="105" t="s">
        <v>54</v>
      </c>
      <c r="G800" s="399"/>
      <c r="H800" s="399"/>
      <c r="I800" s="263"/>
      <c r="J800" s="263"/>
      <c r="K800" s="263"/>
      <c r="L800" s="307"/>
      <c r="M800" s="277"/>
      <c r="N800" s="277"/>
      <c r="O800" s="307"/>
      <c r="P800" s="307"/>
      <c r="Q800" s="307"/>
      <c r="R800" s="307"/>
      <c r="S800" s="307"/>
      <c r="T800" s="425"/>
      <c r="U800" s="307"/>
      <c r="V800" s="64">
        <f t="shared" si="801"/>
        <v>744</v>
      </c>
      <c r="W800" s="65">
        <v>125</v>
      </c>
      <c r="X800" s="66"/>
      <c r="Y800" s="67">
        <f t="shared" si="777"/>
        <v>125</v>
      </c>
      <c r="Z800" s="64">
        <f t="shared" si="803"/>
        <v>125</v>
      </c>
      <c r="AA800" s="68">
        <f t="shared" si="779"/>
        <v>100</v>
      </c>
      <c r="AB800" s="186"/>
      <c r="AC800" s="186"/>
      <c r="AD800" s="186"/>
      <c r="AE800" s="186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</row>
    <row r="801" spans="1:44" s="51" customFormat="1" ht="30" customHeight="1" thickBot="1">
      <c r="A801" s="379">
        <v>35</v>
      </c>
      <c r="B801" s="102" t="s">
        <v>718</v>
      </c>
      <c r="C801" s="262" t="s">
        <v>719</v>
      </c>
      <c r="D801" s="65">
        <v>50</v>
      </c>
      <c r="E801" s="631" t="s">
        <v>53</v>
      </c>
      <c r="F801" s="71" t="s">
        <v>54</v>
      </c>
      <c r="G801" s="434">
        <v>42214.529166666667</v>
      </c>
      <c r="H801" s="434">
        <v>42214.739583333336</v>
      </c>
      <c r="I801" s="71" t="s">
        <v>54</v>
      </c>
      <c r="J801" s="71" t="s">
        <v>54</v>
      </c>
      <c r="K801" s="71" t="s">
        <v>54</v>
      </c>
      <c r="L801" s="72">
        <f>IF(RIGHT(S801)="T",(+H801-G801),0)</f>
        <v>0</v>
      </c>
      <c r="M801" s="72">
        <f>IF(RIGHT(S801)="U",(+H801-G801),0)</f>
        <v>0</v>
      </c>
      <c r="N801" s="72">
        <f>IF(RIGHT(S801)="C",(+H801-G801),0)</f>
        <v>0</v>
      </c>
      <c r="O801" s="72">
        <f>IF(RIGHT(S801)="D",(+H801-G801),0)</f>
        <v>0.21041666666860692</v>
      </c>
      <c r="P801" s="71" t="s">
        <v>54</v>
      </c>
      <c r="Q801" s="71" t="s">
        <v>54</v>
      </c>
      <c r="R801" s="71" t="s">
        <v>54</v>
      </c>
      <c r="S801" s="428" t="s">
        <v>801</v>
      </c>
      <c r="T801" s="839" t="s">
        <v>987</v>
      </c>
      <c r="U801" s="73"/>
      <c r="V801" s="85"/>
      <c r="W801" s="86"/>
      <c r="X801" s="86"/>
      <c r="Y801" s="86"/>
      <c r="Z801" s="86"/>
      <c r="AA801" s="87"/>
      <c r="AB801" s="186"/>
      <c r="AC801" s="186"/>
      <c r="AD801" s="186"/>
      <c r="AE801" s="186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</row>
    <row r="802" spans="1:44" s="51" customFormat="1" ht="30" customHeight="1" thickBot="1">
      <c r="A802" s="379"/>
      <c r="B802" s="102"/>
      <c r="C802" s="437" t="s">
        <v>58</v>
      </c>
      <c r="D802" s="60"/>
      <c r="E802" s="61"/>
      <c r="F802" s="62" t="s">
        <v>54</v>
      </c>
      <c r="G802" s="438"/>
      <c r="H802" s="438"/>
      <c r="I802" s="62" t="s">
        <v>54</v>
      </c>
      <c r="J802" s="62" t="s">
        <v>54</v>
      </c>
      <c r="K802" s="170"/>
      <c r="L802" s="63">
        <f>SUM(L801:L801)</f>
        <v>0</v>
      </c>
      <c r="M802" s="63">
        <f>SUM(M801:M801)</f>
        <v>0</v>
      </c>
      <c r="N802" s="63">
        <f>SUM(N801:N801)</f>
        <v>0</v>
      </c>
      <c r="O802" s="63">
        <f>SUM(O801:O801)</f>
        <v>0.21041666666860692</v>
      </c>
      <c r="P802" s="62" t="s">
        <v>54</v>
      </c>
      <c r="Q802" s="62" t="s">
        <v>54</v>
      </c>
      <c r="R802" s="62" t="s">
        <v>54</v>
      </c>
      <c r="S802" s="959"/>
      <c r="T802" s="960"/>
      <c r="U802" s="60"/>
      <c r="V802" s="64">
        <f t="shared" ref="V802" si="849">$AB$15-((N802*24))</f>
        <v>744</v>
      </c>
      <c r="W802" s="65">
        <v>50</v>
      </c>
      <c r="X802" s="66"/>
      <c r="Y802" s="67">
        <f t="shared" ref="Y802" si="850">W802</f>
        <v>50</v>
      </c>
      <c r="Z802" s="64">
        <f t="shared" ref="Z802" si="851">(Y802*(V802-L802*24))/V802</f>
        <v>50</v>
      </c>
      <c r="AA802" s="68">
        <f t="shared" ref="AA802" si="852">(Z802/Y802)*100</f>
        <v>100</v>
      </c>
      <c r="AB802" s="186"/>
      <c r="AC802" s="186"/>
      <c r="AD802" s="186"/>
      <c r="AE802" s="186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</row>
    <row r="803" spans="1:44" s="51" customFormat="1" ht="30" customHeight="1" thickBot="1">
      <c r="A803" s="379">
        <v>36</v>
      </c>
      <c r="B803" s="102" t="s">
        <v>720</v>
      </c>
      <c r="C803" s="262" t="s">
        <v>721</v>
      </c>
      <c r="D803" s="65">
        <v>125</v>
      </c>
      <c r="E803" s="104" t="s">
        <v>53</v>
      </c>
      <c r="F803" s="105" t="s">
        <v>54</v>
      </c>
      <c r="G803" s="399"/>
      <c r="H803" s="399"/>
      <c r="I803" s="263"/>
      <c r="J803" s="263"/>
      <c r="K803" s="263"/>
      <c r="L803" s="307"/>
      <c r="M803" s="277"/>
      <c r="N803" s="277"/>
      <c r="O803" s="307"/>
      <c r="P803" s="307"/>
      <c r="Q803" s="307"/>
      <c r="R803" s="307"/>
      <c r="S803" s="307"/>
      <c r="T803" s="425"/>
      <c r="U803" s="307"/>
      <c r="V803" s="64">
        <f t="shared" si="801"/>
        <v>744</v>
      </c>
      <c r="W803" s="65">
        <v>125</v>
      </c>
      <c r="X803" s="66"/>
      <c r="Y803" s="67">
        <f t="shared" si="777"/>
        <v>125</v>
      </c>
      <c r="Z803" s="64">
        <f t="shared" si="803"/>
        <v>125</v>
      </c>
      <c r="AA803" s="68">
        <f t="shared" si="779"/>
        <v>100</v>
      </c>
      <c r="AB803" s="186"/>
      <c r="AC803" s="186"/>
      <c r="AD803" s="186"/>
      <c r="AE803" s="186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</row>
    <row r="804" spans="1:44" s="51" customFormat="1" ht="30" customHeight="1" thickBot="1">
      <c r="A804" s="386">
        <v>37</v>
      </c>
      <c r="B804" s="102" t="s">
        <v>722</v>
      </c>
      <c r="C804" s="262" t="s">
        <v>723</v>
      </c>
      <c r="D804" s="65">
        <v>240</v>
      </c>
      <c r="E804" s="631" t="s">
        <v>53</v>
      </c>
      <c r="F804" s="105" t="s">
        <v>54</v>
      </c>
      <c r="G804" s="399"/>
      <c r="H804" s="399"/>
      <c r="I804" s="263"/>
      <c r="J804" s="263"/>
      <c r="K804" s="263"/>
      <c r="L804" s="307"/>
      <c r="M804" s="277"/>
      <c r="N804" s="277"/>
      <c r="O804" s="307"/>
      <c r="P804" s="307"/>
      <c r="Q804" s="307"/>
      <c r="R804" s="307"/>
      <c r="S804" s="307"/>
      <c r="T804" s="425"/>
      <c r="U804" s="307"/>
      <c r="V804" s="64">
        <f t="shared" si="801"/>
        <v>744</v>
      </c>
      <c r="W804" s="65">
        <v>240</v>
      </c>
      <c r="X804" s="66"/>
      <c r="Y804" s="67">
        <f t="shared" si="777"/>
        <v>240</v>
      </c>
      <c r="Z804" s="64">
        <f t="shared" si="803"/>
        <v>240</v>
      </c>
      <c r="AA804" s="68">
        <f t="shared" si="779"/>
        <v>100</v>
      </c>
      <c r="AB804" s="186"/>
      <c r="AC804" s="186"/>
      <c r="AD804" s="186"/>
      <c r="AE804" s="186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</row>
    <row r="805" spans="1:44" s="59" customFormat="1" ht="30" customHeight="1">
      <c r="A805" s="162">
        <v>38</v>
      </c>
      <c r="B805" s="609" t="s">
        <v>724</v>
      </c>
      <c r="C805" s="610" t="s">
        <v>725</v>
      </c>
      <c r="D805" s="169"/>
      <c r="E805" s="70" t="s">
        <v>53</v>
      </c>
      <c r="F805" s="71" t="s">
        <v>54</v>
      </c>
      <c r="G805" s="434">
        <v>42186</v>
      </c>
      <c r="H805" s="434">
        <v>42217</v>
      </c>
      <c r="I805" s="71" t="s">
        <v>54</v>
      </c>
      <c r="J805" s="71" t="s">
        <v>54</v>
      </c>
      <c r="K805" s="71" t="s">
        <v>54</v>
      </c>
      <c r="L805" s="72">
        <f>IF(RIGHT(S805)="T",(+H805-G805),0)</f>
        <v>0</v>
      </c>
      <c r="M805" s="72">
        <f>IF(RIGHT(S805)="U",(+H805-G805),0)</f>
        <v>0</v>
      </c>
      <c r="N805" s="72">
        <f>IF(RIGHT(S805)="C",(+H805-G805),0)</f>
        <v>0</v>
      </c>
      <c r="O805" s="72">
        <f>IF(RIGHT(S805)="D",(+H805-G805),0)</f>
        <v>31</v>
      </c>
      <c r="P805" s="71" t="s">
        <v>54</v>
      </c>
      <c r="Q805" s="71" t="s">
        <v>54</v>
      </c>
      <c r="R805" s="71" t="s">
        <v>54</v>
      </c>
      <c r="S805" s="428" t="s">
        <v>801</v>
      </c>
      <c r="T805" s="839" t="s">
        <v>802</v>
      </c>
      <c r="U805" s="73"/>
      <c r="V805" s="85"/>
      <c r="W805" s="86"/>
      <c r="X805" s="86"/>
      <c r="Y805" s="86"/>
      <c r="Z805" s="86"/>
      <c r="AA805" s="87"/>
    </row>
    <row r="806" spans="1:44" s="69" customFormat="1" ht="30" customHeight="1" thickBot="1">
      <c r="A806" s="566"/>
      <c r="B806" s="60"/>
      <c r="C806" s="437" t="s">
        <v>58</v>
      </c>
      <c r="D806" s="60"/>
      <c r="E806" s="61"/>
      <c r="F806" s="62" t="s">
        <v>54</v>
      </c>
      <c r="G806" s="438"/>
      <c r="H806" s="438"/>
      <c r="I806" s="62" t="s">
        <v>54</v>
      </c>
      <c r="J806" s="62" t="s">
        <v>54</v>
      </c>
      <c r="K806" s="170"/>
      <c r="L806" s="63">
        <f>SUM(L805:L805)</f>
        <v>0</v>
      </c>
      <c r="M806" s="63">
        <f>SUM(M805:M805)</f>
        <v>0</v>
      </c>
      <c r="N806" s="63">
        <f>SUM(N805:N805)</f>
        <v>0</v>
      </c>
      <c r="O806" s="63">
        <f>SUM(O805:O805)</f>
        <v>31</v>
      </c>
      <c r="P806" s="62" t="s">
        <v>54</v>
      </c>
      <c r="Q806" s="62" t="s">
        <v>54</v>
      </c>
      <c r="R806" s="62" t="s">
        <v>54</v>
      </c>
      <c r="S806" s="478"/>
      <c r="T806" s="448"/>
      <c r="U806" s="60"/>
      <c r="V806" s="440">
        <f>$AB$15-((N806*24))</f>
        <v>744</v>
      </c>
      <c r="W806" s="441">
        <v>50</v>
      </c>
      <c r="X806" s="100"/>
      <c r="Y806" s="442">
        <f t="shared" ref="Y806" si="853">W806</f>
        <v>50</v>
      </c>
      <c r="Z806" s="440">
        <f>(Y806*(V806-L806*24))/V806</f>
        <v>50</v>
      </c>
      <c r="AA806" s="443">
        <f t="shared" ref="AA806" si="854">(Z806/Y806)*100</f>
        <v>100</v>
      </c>
      <c r="AB806" s="59"/>
    </row>
    <row r="807" spans="1:44" s="51" customFormat="1" ht="30" customHeight="1" thickBot="1">
      <c r="A807" s="386">
        <v>39</v>
      </c>
      <c r="B807" s="102" t="s">
        <v>726</v>
      </c>
      <c r="C807" s="262" t="s">
        <v>727</v>
      </c>
      <c r="D807" s="65">
        <v>80</v>
      </c>
      <c r="E807" s="70" t="s">
        <v>53</v>
      </c>
      <c r="F807" s="105" t="s">
        <v>54</v>
      </c>
      <c r="G807" s="399"/>
      <c r="H807" s="399"/>
      <c r="I807" s="263"/>
      <c r="J807" s="263"/>
      <c r="K807" s="263"/>
      <c r="L807" s="632"/>
      <c r="M807" s="333"/>
      <c r="N807" s="333"/>
      <c r="O807" s="44"/>
      <c r="P807" s="107"/>
      <c r="Q807" s="107"/>
      <c r="R807" s="107"/>
      <c r="S807" s="107"/>
      <c r="T807" s="409"/>
      <c r="U807" s="107"/>
      <c r="V807" s="64">
        <f>$AB$15-((N807*24))</f>
        <v>744</v>
      </c>
      <c r="W807" s="65">
        <v>80</v>
      </c>
      <c r="X807" s="66"/>
      <c r="Y807" s="67">
        <f t="shared" si="777"/>
        <v>80</v>
      </c>
      <c r="Z807" s="64">
        <f>(Y807*(V807-L807*24))/V807</f>
        <v>80</v>
      </c>
      <c r="AA807" s="68">
        <f t="shared" si="779"/>
        <v>100</v>
      </c>
      <c r="AB807" s="186"/>
      <c r="AC807" s="186"/>
      <c r="AD807" s="186"/>
      <c r="AE807" s="186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</row>
    <row r="808" spans="1:44" s="59" customFormat="1" ht="30" customHeight="1" thickBot="1">
      <c r="A808" s="976">
        <v>40</v>
      </c>
      <c r="B808" s="1133" t="s">
        <v>728</v>
      </c>
      <c r="C808" s="1012" t="s">
        <v>729</v>
      </c>
      <c r="D808" s="1130">
        <v>125</v>
      </c>
      <c r="E808" s="1127" t="s">
        <v>53</v>
      </c>
      <c r="F808" s="71" t="s">
        <v>54</v>
      </c>
      <c r="G808" s="434">
        <v>42186</v>
      </c>
      <c r="H808" s="434">
        <v>42191.270833333336</v>
      </c>
      <c r="I808" s="71" t="s">
        <v>54</v>
      </c>
      <c r="J808" s="71" t="s">
        <v>54</v>
      </c>
      <c r="K808" s="71" t="s">
        <v>54</v>
      </c>
      <c r="L808" s="78">
        <f>IF(RIGHT(S808)="T",(+H808-G808),0)</f>
        <v>0</v>
      </c>
      <c r="M808" s="78">
        <f>IF(RIGHT(S808)="U",(+H808-G808),0)</f>
        <v>0</v>
      </c>
      <c r="N808" s="78">
        <f>IF(RIGHT(S808)="C",(+H808-G808),0)</f>
        <v>0</v>
      </c>
      <c r="O808" s="78">
        <f>IF(RIGHT(S808)="D",(+H808-G808),0)</f>
        <v>5.2708333333357587</v>
      </c>
      <c r="P808" s="71" t="s">
        <v>54</v>
      </c>
      <c r="Q808" s="71" t="s">
        <v>54</v>
      </c>
      <c r="R808" s="71" t="s">
        <v>54</v>
      </c>
      <c r="S808" s="428" t="s">
        <v>801</v>
      </c>
      <c r="T808" s="839" t="s">
        <v>802</v>
      </c>
      <c r="U808" s="73"/>
      <c r="V808" s="85"/>
      <c r="W808" s="86"/>
      <c r="X808" s="86"/>
      <c r="Y808" s="86"/>
      <c r="Z808" s="86"/>
      <c r="AA808" s="87"/>
    </row>
    <row r="809" spans="1:44" s="59" customFormat="1" ht="30" customHeight="1" thickBot="1">
      <c r="A809" s="977"/>
      <c r="B809" s="1134"/>
      <c r="C809" s="992"/>
      <c r="D809" s="1131"/>
      <c r="E809" s="971"/>
      <c r="F809" s="88"/>
      <c r="G809" s="434">
        <v>42191.506249999999</v>
      </c>
      <c r="H809" s="434">
        <v>42193.43472222222</v>
      </c>
      <c r="I809" s="88"/>
      <c r="J809" s="88"/>
      <c r="K809" s="88"/>
      <c r="L809" s="78">
        <f t="shared" ref="L809:L811" si="855">IF(RIGHT(S809)="T",(+H809-G809),0)</f>
        <v>0</v>
      </c>
      <c r="M809" s="78">
        <f t="shared" ref="M809:M811" si="856">IF(RIGHT(S809)="U",(+H809-G809),0)</f>
        <v>0</v>
      </c>
      <c r="N809" s="78">
        <f t="shared" ref="N809:N811" si="857">IF(RIGHT(S809)="C",(+H809-G809),0)</f>
        <v>0</v>
      </c>
      <c r="O809" s="78">
        <f t="shared" ref="O809:O811" si="858">IF(RIGHT(S809)="D",(+H809-G809),0)</f>
        <v>1.9284722222218988</v>
      </c>
      <c r="P809" s="71" t="s">
        <v>54</v>
      </c>
      <c r="Q809" s="71" t="s">
        <v>54</v>
      </c>
      <c r="R809" s="71" t="s">
        <v>54</v>
      </c>
      <c r="S809" s="428" t="s">
        <v>801</v>
      </c>
      <c r="T809" s="839" t="s">
        <v>985</v>
      </c>
      <c r="U809" s="73"/>
      <c r="V809" s="85"/>
      <c r="W809" s="86"/>
      <c r="X809" s="86"/>
      <c r="Y809" s="86"/>
      <c r="Z809" s="86"/>
      <c r="AA809" s="87"/>
    </row>
    <row r="810" spans="1:44" s="59" customFormat="1" ht="30" customHeight="1" thickBot="1">
      <c r="A810" s="977"/>
      <c r="B810" s="1134"/>
      <c r="C810" s="992"/>
      <c r="D810" s="1131"/>
      <c r="E810" s="971"/>
      <c r="F810" s="88"/>
      <c r="G810" s="434">
        <v>42196.361111111109</v>
      </c>
      <c r="H810" s="434">
        <v>42197.254166666666</v>
      </c>
      <c r="I810" s="88"/>
      <c r="J810" s="88"/>
      <c r="K810" s="88"/>
      <c r="L810" s="78">
        <f t="shared" si="855"/>
        <v>0</v>
      </c>
      <c r="M810" s="78">
        <f t="shared" si="856"/>
        <v>0</v>
      </c>
      <c r="N810" s="78">
        <f t="shared" si="857"/>
        <v>0</v>
      </c>
      <c r="O810" s="78">
        <f t="shared" si="858"/>
        <v>0.89305555555620231</v>
      </c>
      <c r="P810" s="71" t="s">
        <v>54</v>
      </c>
      <c r="Q810" s="71" t="s">
        <v>54</v>
      </c>
      <c r="R810" s="71" t="s">
        <v>54</v>
      </c>
      <c r="S810" s="428" t="s">
        <v>801</v>
      </c>
      <c r="T810" s="839" t="s">
        <v>802</v>
      </c>
      <c r="U810" s="73"/>
      <c r="V810" s="85"/>
      <c r="W810" s="86"/>
      <c r="X810" s="86"/>
      <c r="Y810" s="86"/>
      <c r="Z810" s="86"/>
      <c r="AA810" s="87"/>
    </row>
    <row r="811" spans="1:44" s="59" customFormat="1" ht="30" customHeight="1">
      <c r="A811" s="977"/>
      <c r="B811" s="1135"/>
      <c r="C811" s="1013"/>
      <c r="D811" s="1132"/>
      <c r="E811" s="972"/>
      <c r="F811" s="88"/>
      <c r="G811" s="434">
        <v>42198.361805555556</v>
      </c>
      <c r="H811" s="434">
        <v>42217</v>
      </c>
      <c r="I811" s="88"/>
      <c r="J811" s="88"/>
      <c r="K811" s="88"/>
      <c r="L811" s="78">
        <f t="shared" si="855"/>
        <v>0</v>
      </c>
      <c r="M811" s="78">
        <f t="shared" si="856"/>
        <v>0</v>
      </c>
      <c r="N811" s="78">
        <f t="shared" si="857"/>
        <v>0</v>
      </c>
      <c r="O811" s="78">
        <f t="shared" si="858"/>
        <v>18.638194444443798</v>
      </c>
      <c r="P811" s="71" t="s">
        <v>54</v>
      </c>
      <c r="Q811" s="71" t="s">
        <v>54</v>
      </c>
      <c r="R811" s="71" t="s">
        <v>54</v>
      </c>
      <c r="S811" s="428" t="s">
        <v>801</v>
      </c>
      <c r="T811" s="839" t="s">
        <v>802</v>
      </c>
      <c r="U811" s="73"/>
      <c r="V811" s="85"/>
      <c r="W811" s="86"/>
      <c r="X811" s="86"/>
      <c r="Y811" s="86"/>
      <c r="Z811" s="86"/>
      <c r="AA811" s="87"/>
    </row>
    <row r="812" spans="1:44" s="69" customFormat="1" ht="30" customHeight="1" thickBot="1">
      <c r="A812" s="566"/>
      <c r="B812" s="268"/>
      <c r="C812" s="528" t="s">
        <v>58</v>
      </c>
      <c r="D812" s="268"/>
      <c r="E812" s="140"/>
      <c r="F812" s="62" t="s">
        <v>54</v>
      </c>
      <c r="G812" s="438"/>
      <c r="H812" s="438"/>
      <c r="I812" s="62" t="s">
        <v>54</v>
      </c>
      <c r="J812" s="62" t="s">
        <v>54</v>
      </c>
      <c r="K812" s="62" t="s">
        <v>54</v>
      </c>
      <c r="L812" s="63">
        <f>SUM(L808:L811)</f>
        <v>0</v>
      </c>
      <c r="M812" s="63">
        <f t="shared" ref="M812:O812" si="859">SUM(M808:M811)</f>
        <v>0</v>
      </c>
      <c r="N812" s="63">
        <f t="shared" si="859"/>
        <v>0</v>
      </c>
      <c r="O812" s="63">
        <f t="shared" si="859"/>
        <v>26.730555555557657</v>
      </c>
      <c r="P812" s="62" t="s">
        <v>54</v>
      </c>
      <c r="Q812" s="62" t="s">
        <v>54</v>
      </c>
      <c r="R812" s="62" t="s">
        <v>54</v>
      </c>
      <c r="S812" s="529"/>
      <c r="T812" s="530"/>
      <c r="U812" s="268"/>
      <c r="V812" s="440">
        <f t="shared" ref="V812:V843" si="860">$AB$15-((N812*24))</f>
        <v>744</v>
      </c>
      <c r="W812" s="441">
        <v>125</v>
      </c>
      <c r="X812" s="100"/>
      <c r="Y812" s="442">
        <f t="shared" ref="Y812" si="861">W812</f>
        <v>125</v>
      </c>
      <c r="Z812" s="440">
        <f t="shared" ref="Z812:Z843" si="862">(Y812*(V812-L812*24))/V812</f>
        <v>125</v>
      </c>
      <c r="AA812" s="443">
        <f t="shared" ref="AA812" si="863">(Z812/Y812)*100</f>
        <v>100</v>
      </c>
      <c r="AB812" s="59"/>
    </row>
    <row r="813" spans="1:44" s="51" customFormat="1" ht="30" customHeight="1">
      <c r="A813" s="976">
        <v>41</v>
      </c>
      <c r="B813" s="973" t="s">
        <v>730</v>
      </c>
      <c r="C813" s="1012" t="s">
        <v>731</v>
      </c>
      <c r="D813" s="1130">
        <v>80</v>
      </c>
      <c r="E813" s="970" t="s">
        <v>53</v>
      </c>
      <c r="F813" s="38" t="s">
        <v>54</v>
      </c>
      <c r="G813" s="434"/>
      <c r="H813" s="434"/>
      <c r="I813" s="264"/>
      <c r="J813" s="264"/>
      <c r="K813" s="264"/>
      <c r="L813" s="84">
        <f>IF(RIGHT(S813)="T",(+H813-G813),0)</f>
        <v>0</v>
      </c>
      <c r="M813" s="84">
        <f>IF(RIGHT(S813)="U",(+H813-G813),0)</f>
        <v>0</v>
      </c>
      <c r="N813" s="84">
        <f>IF(RIGHT(S813)="C",(+H813-G813),0)</f>
        <v>0</v>
      </c>
      <c r="O813" s="84">
        <f>IF(RIGHT(S813)="D",(+H813-G813),0)</f>
        <v>0</v>
      </c>
      <c r="P813" s="632"/>
      <c r="Q813" s="632"/>
      <c r="R813" s="632"/>
      <c r="S813" s="428"/>
      <c r="T813" s="679"/>
      <c r="U813" s="632"/>
      <c r="V813" s="109"/>
      <c r="W813" s="110"/>
      <c r="X813" s="574"/>
      <c r="Y813" s="111"/>
      <c r="Z813" s="109"/>
      <c r="AA813" s="112"/>
      <c r="AB813" s="186"/>
      <c r="AC813" s="186"/>
      <c r="AD813" s="186"/>
      <c r="AE813" s="186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</row>
    <row r="814" spans="1:44" s="51" customFormat="1" ht="30" customHeight="1">
      <c r="A814" s="977"/>
      <c r="B814" s="974"/>
      <c r="C814" s="992"/>
      <c r="D814" s="1131"/>
      <c r="E814" s="971"/>
      <c r="F814" s="88"/>
      <c r="G814" s="434"/>
      <c r="H814" s="434"/>
      <c r="I814" s="288"/>
      <c r="J814" s="288"/>
      <c r="K814" s="288"/>
      <c r="L814" s="78">
        <f>IF(RIGHT(S814)="T",(+H814-G814),0)</f>
        <v>0</v>
      </c>
      <c r="M814" s="78">
        <f>IF(RIGHT(S814)="U",(+H814-G814),0)</f>
        <v>0</v>
      </c>
      <c r="N814" s="78">
        <f>IF(RIGHT(S814)="C",(+H814-G814),0)</f>
        <v>0</v>
      </c>
      <c r="O814" s="78">
        <f>IF(RIGHT(S814)="D",(+H814-G814),0)</f>
        <v>0</v>
      </c>
      <c r="P814" s="381"/>
      <c r="Q814" s="381"/>
      <c r="R814" s="381"/>
      <c r="S814" s="428"/>
      <c r="T814" s="679"/>
      <c r="U814" s="381"/>
      <c r="V814" s="198"/>
      <c r="W814" s="199"/>
      <c r="X814" s="581"/>
      <c r="Y814" s="200"/>
      <c r="Z814" s="198"/>
      <c r="AA814" s="479"/>
      <c r="AB814" s="186"/>
      <c r="AC814" s="186"/>
      <c r="AD814" s="186"/>
      <c r="AE814" s="186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</row>
    <row r="815" spans="1:44" s="69" customFormat="1" ht="30" customHeight="1" thickBot="1">
      <c r="A815" s="633"/>
      <c r="B815" s="268"/>
      <c r="C815" s="528" t="s">
        <v>58</v>
      </c>
      <c r="D815" s="268"/>
      <c r="E815" s="140"/>
      <c r="F815" s="62" t="s">
        <v>54</v>
      </c>
      <c r="G815" s="438"/>
      <c r="H815" s="438"/>
      <c r="I815" s="62" t="s">
        <v>54</v>
      </c>
      <c r="J815" s="62" t="s">
        <v>54</v>
      </c>
      <c r="K815" s="62" t="s">
        <v>54</v>
      </c>
      <c r="L815" s="63">
        <f>SUM(L813:L814)</f>
        <v>0</v>
      </c>
      <c r="M815" s="63">
        <f>SUM(M813:M814)</f>
        <v>0</v>
      </c>
      <c r="N815" s="63">
        <f>SUM(N813:N814)</f>
        <v>0</v>
      </c>
      <c r="O815" s="63">
        <f>SUM(O813:O814)</f>
        <v>0</v>
      </c>
      <c r="P815" s="62" t="s">
        <v>54</v>
      </c>
      <c r="Q815" s="62" t="s">
        <v>54</v>
      </c>
      <c r="R815" s="62" t="s">
        <v>54</v>
      </c>
      <c r="S815" s="529"/>
      <c r="T815" s="530"/>
      <c r="U815" s="268"/>
      <c r="V815" s="440">
        <f t="shared" ref="V815" si="864">$AB$15-((N815*24))</f>
        <v>744</v>
      </c>
      <c r="W815" s="441">
        <v>80</v>
      </c>
      <c r="X815" s="100"/>
      <c r="Y815" s="442">
        <f t="shared" ref="Y815" si="865">W815</f>
        <v>80</v>
      </c>
      <c r="Z815" s="440">
        <f t="shared" ref="Z815" si="866">(Y815*(V815-L815*24))/V815</f>
        <v>80</v>
      </c>
      <c r="AA815" s="443">
        <f t="shared" si="779"/>
        <v>100</v>
      </c>
      <c r="AB815" s="59"/>
    </row>
    <row r="816" spans="1:44" s="51" customFormat="1" ht="30" customHeight="1" thickBot="1">
      <c r="A816" s="379">
        <v>42</v>
      </c>
      <c r="B816" s="102" t="s">
        <v>732</v>
      </c>
      <c r="C816" s="262" t="s">
        <v>733</v>
      </c>
      <c r="D816" s="65">
        <v>93.2</v>
      </c>
      <c r="E816" s="104" t="s">
        <v>53</v>
      </c>
      <c r="F816" s="105" t="s">
        <v>54</v>
      </c>
      <c r="G816" s="399"/>
      <c r="H816" s="399"/>
      <c r="I816" s="263"/>
      <c r="J816" s="263"/>
      <c r="K816" s="263"/>
      <c r="L816" s="307"/>
      <c r="M816" s="277"/>
      <c r="N816" s="277"/>
      <c r="O816" s="307"/>
      <c r="P816" s="307"/>
      <c r="Q816" s="307"/>
      <c r="R816" s="307"/>
      <c r="S816" s="307"/>
      <c r="T816" s="425"/>
      <c r="U816" s="307"/>
      <c r="V816" s="64">
        <f t="shared" si="860"/>
        <v>744</v>
      </c>
      <c r="W816" s="65">
        <v>93.2</v>
      </c>
      <c r="X816" s="66"/>
      <c r="Y816" s="67">
        <f t="shared" si="777"/>
        <v>93.2</v>
      </c>
      <c r="Z816" s="64">
        <f t="shared" si="862"/>
        <v>93.2</v>
      </c>
      <c r="AA816" s="68">
        <f t="shared" si="779"/>
        <v>100</v>
      </c>
      <c r="AB816" s="186"/>
      <c r="AC816" s="186"/>
      <c r="AD816" s="186"/>
      <c r="AE816" s="186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</row>
    <row r="817" spans="1:44" s="51" customFormat="1" ht="30" customHeight="1" thickBot="1">
      <c r="A817" s="379">
        <v>43</v>
      </c>
      <c r="B817" s="102" t="s">
        <v>734</v>
      </c>
      <c r="C817" s="262" t="s">
        <v>735</v>
      </c>
      <c r="D817" s="65">
        <v>93.2</v>
      </c>
      <c r="E817" s="590" t="s">
        <v>53</v>
      </c>
      <c r="F817" s="105" t="s">
        <v>54</v>
      </c>
      <c r="G817" s="399"/>
      <c r="H817" s="399"/>
      <c r="I817" s="263"/>
      <c r="J817" s="263"/>
      <c r="K817" s="263"/>
      <c r="L817" s="307"/>
      <c r="M817" s="277"/>
      <c r="N817" s="277"/>
      <c r="O817" s="307"/>
      <c r="P817" s="307"/>
      <c r="Q817" s="307"/>
      <c r="R817" s="307"/>
      <c r="S817" s="307"/>
      <c r="T817" s="425"/>
      <c r="U817" s="307"/>
      <c r="V817" s="64">
        <f t="shared" si="860"/>
        <v>744</v>
      </c>
      <c r="W817" s="65">
        <v>93.2</v>
      </c>
      <c r="X817" s="66"/>
      <c r="Y817" s="67">
        <f t="shared" si="777"/>
        <v>93.2</v>
      </c>
      <c r="Z817" s="64">
        <f t="shared" si="862"/>
        <v>93.2</v>
      </c>
      <c r="AA817" s="68">
        <f t="shared" si="779"/>
        <v>100</v>
      </c>
      <c r="AB817" s="186"/>
      <c r="AC817" s="186"/>
      <c r="AD817" s="186"/>
      <c r="AE817" s="186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</row>
    <row r="818" spans="1:44" s="51" customFormat="1" ht="30" customHeight="1" thickBot="1">
      <c r="A818" s="379">
        <v>44</v>
      </c>
      <c r="B818" s="102" t="s">
        <v>736</v>
      </c>
      <c r="C818" s="262" t="s">
        <v>737</v>
      </c>
      <c r="D818" s="65">
        <v>125</v>
      </c>
      <c r="E818" s="104" t="s">
        <v>53</v>
      </c>
      <c r="F818" s="105" t="s">
        <v>54</v>
      </c>
      <c r="G818" s="399"/>
      <c r="H818" s="399"/>
      <c r="I818" s="263"/>
      <c r="J818" s="263"/>
      <c r="K818" s="263"/>
      <c r="L818" s="307"/>
      <c r="M818" s="277"/>
      <c r="N818" s="277"/>
      <c r="O818" s="307"/>
      <c r="P818" s="307"/>
      <c r="Q818" s="307"/>
      <c r="R818" s="307"/>
      <c r="S818" s="307"/>
      <c r="T818" s="425"/>
      <c r="U818" s="307"/>
      <c r="V818" s="64">
        <f t="shared" si="860"/>
        <v>744</v>
      </c>
      <c r="W818" s="65">
        <v>125</v>
      </c>
      <c r="X818" s="66"/>
      <c r="Y818" s="67">
        <f t="shared" si="777"/>
        <v>125</v>
      </c>
      <c r="Z818" s="64">
        <f t="shared" si="862"/>
        <v>125</v>
      </c>
      <c r="AA818" s="68">
        <f t="shared" si="779"/>
        <v>100</v>
      </c>
      <c r="AB818" s="186"/>
      <c r="AC818" s="186"/>
      <c r="AD818" s="186"/>
      <c r="AE818" s="186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</row>
    <row r="819" spans="1:44" s="51" customFormat="1" ht="30" customHeight="1" thickBot="1">
      <c r="A819" s="379">
        <v>45</v>
      </c>
      <c r="B819" s="102" t="s">
        <v>738</v>
      </c>
      <c r="C819" s="262" t="s">
        <v>739</v>
      </c>
      <c r="D819" s="65">
        <v>125</v>
      </c>
      <c r="E819" s="590" t="s">
        <v>53</v>
      </c>
      <c r="F819" s="105" t="s">
        <v>54</v>
      </c>
      <c r="G819" s="399"/>
      <c r="H819" s="399"/>
      <c r="I819" s="263"/>
      <c r="J819" s="263"/>
      <c r="K819" s="263"/>
      <c r="L819" s="307"/>
      <c r="M819" s="277"/>
      <c r="N819" s="277"/>
      <c r="O819" s="307"/>
      <c r="P819" s="307"/>
      <c r="Q819" s="307"/>
      <c r="R819" s="307"/>
      <c r="S819" s="307"/>
      <c r="T819" s="425"/>
      <c r="U819" s="307"/>
      <c r="V819" s="64">
        <f t="shared" si="860"/>
        <v>744</v>
      </c>
      <c r="W819" s="65">
        <v>125</v>
      </c>
      <c r="X819" s="66"/>
      <c r="Y819" s="67">
        <f t="shared" si="777"/>
        <v>125</v>
      </c>
      <c r="Z819" s="64">
        <f t="shared" si="862"/>
        <v>125</v>
      </c>
      <c r="AA819" s="68">
        <f t="shared" si="779"/>
        <v>100</v>
      </c>
      <c r="AB819" s="186"/>
      <c r="AC819" s="186"/>
      <c r="AD819" s="186"/>
      <c r="AE819" s="186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</row>
    <row r="820" spans="1:44" s="51" customFormat="1" ht="30" customHeight="1" thickBot="1">
      <c r="A820" s="379">
        <v>46</v>
      </c>
      <c r="B820" s="102" t="s">
        <v>740</v>
      </c>
      <c r="C820" s="262" t="s">
        <v>741</v>
      </c>
      <c r="D820" s="65">
        <v>50</v>
      </c>
      <c r="E820" s="104" t="s">
        <v>53</v>
      </c>
      <c r="F820" s="105" t="s">
        <v>54</v>
      </c>
      <c r="G820" s="399"/>
      <c r="H820" s="399"/>
      <c r="I820" s="263"/>
      <c r="J820" s="263"/>
      <c r="K820" s="263"/>
      <c r="L820" s="307"/>
      <c r="M820" s="277"/>
      <c r="N820" s="277"/>
      <c r="O820" s="307"/>
      <c r="P820" s="307"/>
      <c r="Q820" s="307"/>
      <c r="R820" s="307"/>
      <c r="S820" s="307"/>
      <c r="T820" s="425"/>
      <c r="U820" s="307"/>
      <c r="V820" s="64">
        <f t="shared" si="860"/>
        <v>744</v>
      </c>
      <c r="W820" s="65">
        <v>50</v>
      </c>
      <c r="X820" s="66"/>
      <c r="Y820" s="67">
        <f t="shared" si="777"/>
        <v>50</v>
      </c>
      <c r="Z820" s="64">
        <f t="shared" si="862"/>
        <v>50</v>
      </c>
      <c r="AA820" s="68">
        <f t="shared" si="779"/>
        <v>100</v>
      </c>
      <c r="AB820" s="186"/>
      <c r="AC820" s="186"/>
      <c r="AD820" s="186"/>
      <c r="AE820" s="186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</row>
    <row r="821" spans="1:44" s="51" customFormat="1" ht="30" customHeight="1" thickBot="1">
      <c r="A821" s="379">
        <v>47</v>
      </c>
      <c r="B821" s="102" t="s">
        <v>742</v>
      </c>
      <c r="C821" s="262" t="s">
        <v>743</v>
      </c>
      <c r="D821" s="65">
        <v>240</v>
      </c>
      <c r="E821" s="590" t="s">
        <v>53</v>
      </c>
      <c r="F821" s="105" t="s">
        <v>54</v>
      </c>
      <c r="G821" s="399"/>
      <c r="H821" s="399"/>
      <c r="I821" s="263"/>
      <c r="J821" s="263"/>
      <c r="K821" s="263"/>
      <c r="L821" s="307"/>
      <c r="M821" s="277"/>
      <c r="N821" s="277"/>
      <c r="O821" s="307"/>
      <c r="P821" s="307"/>
      <c r="Q821" s="307"/>
      <c r="R821" s="307"/>
      <c r="S821" s="307"/>
      <c r="T821" s="425"/>
      <c r="U821" s="307"/>
      <c r="V821" s="64">
        <f t="shared" si="860"/>
        <v>744</v>
      </c>
      <c r="W821" s="65">
        <v>240</v>
      </c>
      <c r="X821" s="66"/>
      <c r="Y821" s="67">
        <f t="shared" si="777"/>
        <v>240</v>
      </c>
      <c r="Z821" s="64">
        <f t="shared" si="862"/>
        <v>240</v>
      </c>
      <c r="AA821" s="68">
        <f t="shared" si="779"/>
        <v>100</v>
      </c>
      <c r="AB821" s="186"/>
      <c r="AC821" s="186"/>
      <c r="AD821" s="186"/>
      <c r="AE821" s="186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</row>
    <row r="822" spans="1:44" s="51" customFormat="1" ht="30" customHeight="1" thickBot="1">
      <c r="A822" s="379">
        <v>48</v>
      </c>
      <c r="B822" s="102" t="s">
        <v>744</v>
      </c>
      <c r="C822" s="262" t="s">
        <v>745</v>
      </c>
      <c r="D822" s="65">
        <v>50</v>
      </c>
      <c r="E822" s="70" t="s">
        <v>53</v>
      </c>
      <c r="F822" s="105" t="s">
        <v>54</v>
      </c>
      <c r="G822" s="399"/>
      <c r="H822" s="399"/>
      <c r="I822" s="263"/>
      <c r="J822" s="263"/>
      <c r="K822" s="263"/>
      <c r="L822" s="307"/>
      <c r="M822" s="277"/>
      <c r="N822" s="277"/>
      <c r="O822" s="307"/>
      <c r="P822" s="307"/>
      <c r="Q822" s="307"/>
      <c r="R822" s="307"/>
      <c r="S822" s="307"/>
      <c r="T822" s="425"/>
      <c r="U822" s="307"/>
      <c r="V822" s="64">
        <f t="shared" si="860"/>
        <v>744</v>
      </c>
      <c r="W822" s="65">
        <v>50</v>
      </c>
      <c r="X822" s="66"/>
      <c r="Y822" s="67">
        <f t="shared" si="777"/>
        <v>50</v>
      </c>
      <c r="Z822" s="64">
        <f t="shared" si="862"/>
        <v>50</v>
      </c>
      <c r="AA822" s="68">
        <f t="shared" si="779"/>
        <v>100</v>
      </c>
      <c r="AB822" s="186"/>
      <c r="AC822" s="186"/>
      <c r="AD822" s="186"/>
      <c r="AE822" s="186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</row>
    <row r="823" spans="1:44" s="51" customFormat="1" ht="30" customHeight="1" thickBot="1">
      <c r="A823" s="379">
        <v>49</v>
      </c>
      <c r="B823" s="102" t="s">
        <v>746</v>
      </c>
      <c r="C823" s="262" t="s">
        <v>747</v>
      </c>
      <c r="D823" s="65">
        <v>50</v>
      </c>
      <c r="E823" s="61" t="s">
        <v>53</v>
      </c>
      <c r="F823" s="105" t="s">
        <v>54</v>
      </c>
      <c r="G823" s="399"/>
      <c r="H823" s="399"/>
      <c r="I823" s="263"/>
      <c r="J823" s="263"/>
      <c r="K823" s="263"/>
      <c r="L823" s="307"/>
      <c r="M823" s="277"/>
      <c r="N823" s="277"/>
      <c r="O823" s="307"/>
      <c r="P823" s="307"/>
      <c r="Q823" s="307"/>
      <c r="R823" s="307"/>
      <c r="S823" s="307"/>
      <c r="T823" s="425"/>
      <c r="U823" s="307"/>
      <c r="V823" s="64">
        <f t="shared" si="860"/>
        <v>744</v>
      </c>
      <c r="W823" s="65">
        <v>50</v>
      </c>
      <c r="X823" s="66"/>
      <c r="Y823" s="67">
        <f t="shared" si="777"/>
        <v>50</v>
      </c>
      <c r="Z823" s="64">
        <f t="shared" si="862"/>
        <v>50</v>
      </c>
      <c r="AA823" s="68">
        <f t="shared" si="779"/>
        <v>100</v>
      </c>
      <c r="AB823" s="186"/>
      <c r="AC823" s="186"/>
      <c r="AD823" s="186"/>
      <c r="AE823" s="186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</row>
    <row r="824" spans="1:44" s="51" customFormat="1" ht="30" customHeight="1" thickBot="1">
      <c r="A824" s="379">
        <v>50</v>
      </c>
      <c r="B824" s="102" t="s">
        <v>748</v>
      </c>
      <c r="C824" s="262" t="s">
        <v>749</v>
      </c>
      <c r="D824" s="65">
        <v>240</v>
      </c>
      <c r="E824" s="70" t="s">
        <v>53</v>
      </c>
      <c r="F824" s="105" t="s">
        <v>54</v>
      </c>
      <c r="G824" s="399"/>
      <c r="H824" s="399"/>
      <c r="I824" s="263"/>
      <c r="J824" s="263"/>
      <c r="K824" s="263"/>
      <c r="L824" s="307"/>
      <c r="M824" s="277"/>
      <c r="N824" s="277"/>
      <c r="O824" s="307"/>
      <c r="P824" s="307"/>
      <c r="Q824" s="307"/>
      <c r="R824" s="307"/>
      <c r="S824" s="307"/>
      <c r="T824" s="425"/>
      <c r="U824" s="307"/>
      <c r="V824" s="64">
        <f t="shared" si="860"/>
        <v>744</v>
      </c>
      <c r="W824" s="65">
        <v>240</v>
      </c>
      <c r="X824" s="66"/>
      <c r="Y824" s="67">
        <f t="shared" si="777"/>
        <v>240</v>
      </c>
      <c r="Z824" s="64">
        <f t="shared" si="862"/>
        <v>240</v>
      </c>
      <c r="AA824" s="68">
        <f t="shared" si="779"/>
        <v>100</v>
      </c>
      <c r="AB824" s="186"/>
      <c r="AC824" s="186"/>
      <c r="AD824" s="186"/>
      <c r="AE824" s="186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</row>
    <row r="825" spans="1:44" s="51" customFormat="1" ht="30" customHeight="1" thickBot="1">
      <c r="A825" s="379">
        <v>51</v>
      </c>
      <c r="B825" s="102" t="s">
        <v>750</v>
      </c>
      <c r="C825" s="262" t="s">
        <v>751</v>
      </c>
      <c r="D825" s="65">
        <v>240</v>
      </c>
      <c r="E825" s="61" t="s">
        <v>53</v>
      </c>
      <c r="F825" s="105" t="s">
        <v>54</v>
      </c>
      <c r="G825" s="399"/>
      <c r="H825" s="399"/>
      <c r="I825" s="263"/>
      <c r="J825" s="263"/>
      <c r="K825" s="263"/>
      <c r="L825" s="307"/>
      <c r="M825" s="277"/>
      <c r="N825" s="277"/>
      <c r="O825" s="307"/>
      <c r="P825" s="307"/>
      <c r="Q825" s="307"/>
      <c r="R825" s="307"/>
      <c r="S825" s="307"/>
      <c r="T825" s="425"/>
      <c r="U825" s="307"/>
      <c r="V825" s="64">
        <f t="shared" si="860"/>
        <v>744</v>
      </c>
      <c r="W825" s="65">
        <v>240</v>
      </c>
      <c r="X825" s="66"/>
      <c r="Y825" s="67">
        <f t="shared" si="777"/>
        <v>240</v>
      </c>
      <c r="Z825" s="64">
        <f t="shared" si="862"/>
        <v>240</v>
      </c>
      <c r="AA825" s="68">
        <f t="shared" si="779"/>
        <v>100</v>
      </c>
      <c r="AB825" s="186"/>
      <c r="AC825" s="186"/>
      <c r="AD825" s="186"/>
      <c r="AE825" s="186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</row>
    <row r="826" spans="1:44" s="51" customFormat="1" ht="30" customHeight="1" thickBot="1">
      <c r="A826" s="379">
        <v>52</v>
      </c>
      <c r="B826" s="102" t="s">
        <v>752</v>
      </c>
      <c r="C826" s="262" t="s">
        <v>753</v>
      </c>
      <c r="D826" s="65">
        <v>50</v>
      </c>
      <c r="E826" s="70" t="s">
        <v>53</v>
      </c>
      <c r="F826" s="105" t="s">
        <v>54</v>
      </c>
      <c r="G826" s="399"/>
      <c r="H826" s="399"/>
      <c r="I826" s="263"/>
      <c r="J826" s="263"/>
      <c r="K826" s="263"/>
      <c r="L826" s="307"/>
      <c r="M826" s="277"/>
      <c r="N826" s="277"/>
      <c r="O826" s="307"/>
      <c r="P826" s="307"/>
      <c r="Q826" s="307"/>
      <c r="R826" s="307"/>
      <c r="S826" s="307"/>
      <c r="T826" s="425"/>
      <c r="U826" s="307"/>
      <c r="V826" s="64">
        <f t="shared" si="860"/>
        <v>744</v>
      </c>
      <c r="W826" s="65">
        <v>50</v>
      </c>
      <c r="X826" s="66"/>
      <c r="Y826" s="67">
        <f t="shared" si="777"/>
        <v>50</v>
      </c>
      <c r="Z826" s="64">
        <f t="shared" si="862"/>
        <v>50</v>
      </c>
      <c r="AA826" s="68">
        <f t="shared" si="779"/>
        <v>100</v>
      </c>
      <c r="AB826" s="186"/>
      <c r="AC826" s="186"/>
      <c r="AD826" s="186"/>
      <c r="AE826" s="186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0"/>
    </row>
    <row r="827" spans="1:44" s="51" customFormat="1" ht="30" customHeight="1" thickBot="1">
      <c r="A827" s="379">
        <v>53</v>
      </c>
      <c r="B827" s="102" t="s">
        <v>754</v>
      </c>
      <c r="C827" s="262" t="s">
        <v>755</v>
      </c>
      <c r="D827" s="65">
        <v>50</v>
      </c>
      <c r="E827" s="61" t="s">
        <v>53</v>
      </c>
      <c r="F827" s="105" t="s">
        <v>54</v>
      </c>
      <c r="G827" s="399"/>
      <c r="H827" s="399"/>
      <c r="I827" s="263"/>
      <c r="J827" s="263"/>
      <c r="K827" s="263"/>
      <c r="L827" s="307"/>
      <c r="M827" s="277"/>
      <c r="N827" s="277"/>
      <c r="O827" s="307"/>
      <c r="P827" s="307"/>
      <c r="Q827" s="307"/>
      <c r="R827" s="307"/>
      <c r="S827" s="307"/>
      <c r="T827" s="425"/>
      <c r="U827" s="307"/>
      <c r="V827" s="64">
        <f t="shared" si="860"/>
        <v>744</v>
      </c>
      <c r="W827" s="65">
        <v>50</v>
      </c>
      <c r="X827" s="66"/>
      <c r="Y827" s="67">
        <f t="shared" si="777"/>
        <v>50</v>
      </c>
      <c r="Z827" s="64">
        <f t="shared" si="862"/>
        <v>50</v>
      </c>
      <c r="AA827" s="68">
        <f t="shared" si="779"/>
        <v>100</v>
      </c>
      <c r="AB827" s="186"/>
      <c r="AC827" s="186"/>
      <c r="AD827" s="186"/>
      <c r="AE827" s="186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</row>
    <row r="828" spans="1:44" s="51" customFormat="1" ht="30" customHeight="1" thickBot="1">
      <c r="A828" s="379">
        <v>54</v>
      </c>
      <c r="B828" s="102" t="s">
        <v>756</v>
      </c>
      <c r="C828" s="262" t="s">
        <v>757</v>
      </c>
      <c r="D828" s="65">
        <v>50</v>
      </c>
      <c r="E828" s="70" t="s">
        <v>53</v>
      </c>
      <c r="F828" s="105" t="s">
        <v>54</v>
      </c>
      <c r="G828" s="399"/>
      <c r="H828" s="399"/>
      <c r="I828" s="263"/>
      <c r="J828" s="263"/>
      <c r="K828" s="263"/>
      <c r="L828" s="307"/>
      <c r="M828" s="277"/>
      <c r="N828" s="277"/>
      <c r="O828" s="307"/>
      <c r="P828" s="307"/>
      <c r="Q828" s="307"/>
      <c r="R828" s="307"/>
      <c r="S828" s="307"/>
      <c r="T828" s="425"/>
      <c r="U828" s="307"/>
      <c r="V828" s="64">
        <f t="shared" si="860"/>
        <v>744</v>
      </c>
      <c r="W828" s="65">
        <v>50</v>
      </c>
      <c r="X828" s="66"/>
      <c r="Y828" s="67">
        <f t="shared" si="777"/>
        <v>50</v>
      </c>
      <c r="Z828" s="64">
        <f t="shared" si="862"/>
        <v>50</v>
      </c>
      <c r="AA828" s="68">
        <f t="shared" si="779"/>
        <v>100</v>
      </c>
      <c r="AB828" s="186"/>
      <c r="AC828" s="186"/>
      <c r="AD828" s="186"/>
      <c r="AE828" s="186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</row>
    <row r="829" spans="1:44" s="51" customFormat="1" ht="30" customHeight="1" thickBot="1">
      <c r="A829" s="379">
        <v>55</v>
      </c>
      <c r="B829" s="102" t="s">
        <v>758</v>
      </c>
      <c r="C829" s="262" t="s">
        <v>759</v>
      </c>
      <c r="D829" s="65">
        <v>330</v>
      </c>
      <c r="E829" s="61" t="s">
        <v>53</v>
      </c>
      <c r="F829" s="105" t="s">
        <v>54</v>
      </c>
      <c r="G829" s="399"/>
      <c r="H829" s="399"/>
      <c r="I829" s="263"/>
      <c r="J829" s="263"/>
      <c r="K829" s="263"/>
      <c r="L829" s="307"/>
      <c r="M829" s="277"/>
      <c r="N829" s="277"/>
      <c r="O829" s="307"/>
      <c r="P829" s="307"/>
      <c r="Q829" s="307"/>
      <c r="R829" s="307"/>
      <c r="S829" s="307"/>
      <c r="T829" s="425"/>
      <c r="U829" s="307"/>
      <c r="V829" s="64">
        <f t="shared" si="860"/>
        <v>744</v>
      </c>
      <c r="W829" s="65">
        <v>330</v>
      </c>
      <c r="X829" s="66"/>
      <c r="Y829" s="67">
        <f t="shared" si="777"/>
        <v>330</v>
      </c>
      <c r="Z829" s="64">
        <f t="shared" si="862"/>
        <v>330</v>
      </c>
      <c r="AA829" s="68">
        <f t="shared" si="779"/>
        <v>100</v>
      </c>
      <c r="AB829" s="186"/>
      <c r="AC829" s="186"/>
      <c r="AD829" s="186"/>
      <c r="AE829" s="186"/>
      <c r="AF829" s="50"/>
      <c r="AG829" s="50"/>
      <c r="AH829" s="50"/>
      <c r="AI829" s="50"/>
      <c r="AJ829" s="50"/>
      <c r="AK829" s="50"/>
      <c r="AL829" s="50"/>
      <c r="AM829" s="50"/>
      <c r="AN829" s="50"/>
      <c r="AO829" s="50"/>
      <c r="AP829" s="50"/>
      <c r="AQ829" s="50"/>
      <c r="AR829" s="50"/>
    </row>
    <row r="830" spans="1:44" s="51" customFormat="1" ht="30" customHeight="1" thickBot="1">
      <c r="A830" s="379">
        <v>56</v>
      </c>
      <c r="B830" s="102" t="s">
        <v>760</v>
      </c>
      <c r="C830" s="262" t="s">
        <v>761</v>
      </c>
      <c r="D830" s="65">
        <v>50</v>
      </c>
      <c r="E830" s="70" t="s">
        <v>53</v>
      </c>
      <c r="F830" s="105" t="s">
        <v>54</v>
      </c>
      <c r="G830" s="399"/>
      <c r="H830" s="399"/>
      <c r="I830" s="263"/>
      <c r="J830" s="263"/>
      <c r="K830" s="263"/>
      <c r="L830" s="307"/>
      <c r="M830" s="277"/>
      <c r="N830" s="277"/>
      <c r="O830" s="307"/>
      <c r="P830" s="307"/>
      <c r="Q830" s="307"/>
      <c r="R830" s="307"/>
      <c r="S830" s="307"/>
      <c r="T830" s="425"/>
      <c r="U830" s="307"/>
      <c r="V830" s="64">
        <f t="shared" si="860"/>
        <v>744</v>
      </c>
      <c r="W830" s="65">
        <v>50</v>
      </c>
      <c r="X830" s="66"/>
      <c r="Y830" s="67">
        <f t="shared" si="777"/>
        <v>50</v>
      </c>
      <c r="Z830" s="64">
        <f t="shared" si="862"/>
        <v>50</v>
      </c>
      <c r="AA830" s="68">
        <f t="shared" si="779"/>
        <v>100</v>
      </c>
      <c r="AB830" s="186"/>
      <c r="AC830" s="186"/>
      <c r="AD830" s="186"/>
      <c r="AE830" s="186"/>
      <c r="AF830" s="50"/>
      <c r="AG830" s="50"/>
      <c r="AH830" s="50"/>
      <c r="AI830" s="50"/>
      <c r="AJ830" s="50"/>
      <c r="AK830" s="50"/>
      <c r="AL830" s="50"/>
      <c r="AM830" s="50"/>
      <c r="AN830" s="50"/>
      <c r="AO830" s="50"/>
      <c r="AP830" s="50"/>
      <c r="AQ830" s="50"/>
      <c r="AR830" s="50"/>
    </row>
    <row r="831" spans="1:44" s="51" customFormat="1" ht="30" customHeight="1" thickBot="1">
      <c r="A831" s="379">
        <v>57</v>
      </c>
      <c r="B831" s="102" t="s">
        <v>762</v>
      </c>
      <c r="C831" s="262" t="s">
        <v>763</v>
      </c>
      <c r="D831" s="65">
        <v>50</v>
      </c>
      <c r="E831" s="61" t="s">
        <v>53</v>
      </c>
      <c r="F831" s="105" t="s">
        <v>54</v>
      </c>
      <c r="G831" s="399"/>
      <c r="H831" s="399"/>
      <c r="I831" s="263"/>
      <c r="J831" s="263"/>
      <c r="K831" s="263"/>
      <c r="L831" s="307"/>
      <c r="M831" s="277"/>
      <c r="N831" s="277"/>
      <c r="O831" s="307"/>
      <c r="P831" s="307"/>
      <c r="Q831" s="307"/>
      <c r="R831" s="307"/>
      <c r="S831" s="307"/>
      <c r="T831" s="425"/>
      <c r="U831" s="307"/>
      <c r="V831" s="64">
        <f t="shared" si="860"/>
        <v>744</v>
      </c>
      <c r="W831" s="65">
        <v>50</v>
      </c>
      <c r="X831" s="66"/>
      <c r="Y831" s="67">
        <f t="shared" si="777"/>
        <v>50</v>
      </c>
      <c r="Z831" s="64">
        <f t="shared" si="862"/>
        <v>50</v>
      </c>
      <c r="AA831" s="68">
        <f t="shared" si="779"/>
        <v>100</v>
      </c>
      <c r="AB831" s="186"/>
      <c r="AC831" s="186"/>
      <c r="AD831" s="186"/>
      <c r="AE831" s="186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</row>
    <row r="832" spans="1:44" s="51" customFormat="1" ht="30" customHeight="1" thickBot="1">
      <c r="A832" s="379">
        <v>58</v>
      </c>
      <c r="B832" s="102" t="s">
        <v>764</v>
      </c>
      <c r="C832" s="262" t="s">
        <v>765</v>
      </c>
      <c r="D832" s="65">
        <v>63</v>
      </c>
      <c r="E832" s="70" t="s">
        <v>53</v>
      </c>
      <c r="F832" s="105" t="s">
        <v>54</v>
      </c>
      <c r="G832" s="399"/>
      <c r="H832" s="399"/>
      <c r="I832" s="263"/>
      <c r="J832" s="263"/>
      <c r="K832" s="263"/>
      <c r="L832" s="307"/>
      <c r="M832" s="277"/>
      <c r="N832" s="277"/>
      <c r="O832" s="307"/>
      <c r="P832" s="307"/>
      <c r="Q832" s="307"/>
      <c r="R832" s="307"/>
      <c r="S832" s="307"/>
      <c r="T832" s="425"/>
      <c r="U832" s="307"/>
      <c r="V832" s="64">
        <f t="shared" si="860"/>
        <v>744</v>
      </c>
      <c r="W832" s="65">
        <v>63</v>
      </c>
      <c r="X832" s="66"/>
      <c r="Y832" s="67">
        <f t="shared" si="777"/>
        <v>63</v>
      </c>
      <c r="Z832" s="64">
        <f t="shared" si="862"/>
        <v>63</v>
      </c>
      <c r="AA832" s="68">
        <f t="shared" si="779"/>
        <v>100</v>
      </c>
      <c r="AB832" s="186"/>
      <c r="AC832" s="186"/>
      <c r="AD832" s="186"/>
      <c r="AE832" s="186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</row>
    <row r="833" spans="1:44" s="51" customFormat="1" ht="30" customHeight="1" thickBot="1">
      <c r="A833" s="379">
        <v>59</v>
      </c>
      <c r="B833" s="102" t="s">
        <v>766</v>
      </c>
      <c r="C833" s="262" t="s">
        <v>767</v>
      </c>
      <c r="D833" s="65">
        <v>63</v>
      </c>
      <c r="E833" s="61" t="s">
        <v>53</v>
      </c>
      <c r="F833" s="105" t="s">
        <v>54</v>
      </c>
      <c r="G833" s="399"/>
      <c r="H833" s="399"/>
      <c r="I833" s="263"/>
      <c r="J833" s="263"/>
      <c r="K833" s="263"/>
      <c r="L833" s="307"/>
      <c r="M833" s="277"/>
      <c r="N833" s="277"/>
      <c r="O833" s="307"/>
      <c r="P833" s="307"/>
      <c r="Q833" s="307"/>
      <c r="R833" s="307"/>
      <c r="S833" s="307"/>
      <c r="T833" s="425"/>
      <c r="U833" s="307"/>
      <c r="V833" s="64">
        <f t="shared" si="860"/>
        <v>744</v>
      </c>
      <c r="W833" s="65">
        <v>63</v>
      </c>
      <c r="X833" s="66"/>
      <c r="Y833" s="67">
        <f t="shared" si="777"/>
        <v>63</v>
      </c>
      <c r="Z833" s="64">
        <f t="shared" si="862"/>
        <v>63</v>
      </c>
      <c r="AA833" s="68">
        <f t="shared" si="779"/>
        <v>100</v>
      </c>
      <c r="AB833" s="186"/>
      <c r="AC833" s="186"/>
      <c r="AD833" s="186"/>
      <c r="AE833" s="186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</row>
    <row r="834" spans="1:44" s="51" customFormat="1" ht="30" customHeight="1" thickBot="1">
      <c r="A834" s="379">
        <v>60</v>
      </c>
      <c r="B834" s="102" t="s">
        <v>768</v>
      </c>
      <c r="C834" s="262" t="s">
        <v>769</v>
      </c>
      <c r="D834" s="65">
        <v>240</v>
      </c>
      <c r="E834" s="70" t="s">
        <v>53</v>
      </c>
      <c r="F834" s="105" t="s">
        <v>54</v>
      </c>
      <c r="G834" s="399"/>
      <c r="H834" s="399"/>
      <c r="I834" s="263"/>
      <c r="J834" s="263"/>
      <c r="K834" s="263"/>
      <c r="L834" s="307"/>
      <c r="M834" s="277"/>
      <c r="N834" s="277"/>
      <c r="O834" s="307"/>
      <c r="P834" s="307"/>
      <c r="Q834" s="307"/>
      <c r="R834" s="307"/>
      <c r="S834" s="307"/>
      <c r="T834" s="425"/>
      <c r="U834" s="307"/>
      <c r="V834" s="64">
        <f t="shared" si="860"/>
        <v>744</v>
      </c>
      <c r="W834" s="65">
        <v>240</v>
      </c>
      <c r="X834" s="66"/>
      <c r="Y834" s="67">
        <f t="shared" si="777"/>
        <v>240</v>
      </c>
      <c r="Z834" s="64">
        <f t="shared" si="862"/>
        <v>240</v>
      </c>
      <c r="AA834" s="68">
        <f t="shared" si="779"/>
        <v>100</v>
      </c>
      <c r="AB834" s="186"/>
      <c r="AC834" s="186"/>
      <c r="AD834" s="186"/>
      <c r="AE834" s="186"/>
      <c r="AF834" s="50"/>
      <c r="AG834" s="50"/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</row>
    <row r="835" spans="1:44" s="51" customFormat="1" ht="30" customHeight="1" thickBot="1">
      <c r="A835" s="379">
        <v>61</v>
      </c>
      <c r="B835" s="102" t="s">
        <v>770</v>
      </c>
      <c r="C835" s="262" t="s">
        <v>771</v>
      </c>
      <c r="D835" s="65">
        <v>63</v>
      </c>
      <c r="E835" s="61" t="s">
        <v>53</v>
      </c>
      <c r="F835" s="105" t="s">
        <v>54</v>
      </c>
      <c r="G835" s="399"/>
      <c r="H835" s="399"/>
      <c r="I835" s="263"/>
      <c r="J835" s="263"/>
      <c r="K835" s="263"/>
      <c r="L835" s="307"/>
      <c r="M835" s="277"/>
      <c r="N835" s="277"/>
      <c r="O835" s="307"/>
      <c r="P835" s="307"/>
      <c r="Q835" s="307"/>
      <c r="R835" s="307"/>
      <c r="S835" s="307"/>
      <c r="T835" s="425"/>
      <c r="U835" s="307"/>
      <c r="V835" s="64">
        <f t="shared" si="860"/>
        <v>744</v>
      </c>
      <c r="W835" s="65">
        <v>63</v>
      </c>
      <c r="X835" s="66"/>
      <c r="Y835" s="67">
        <f t="shared" si="777"/>
        <v>63</v>
      </c>
      <c r="Z835" s="64">
        <f t="shared" si="862"/>
        <v>63</v>
      </c>
      <c r="AA835" s="68">
        <f t="shared" si="779"/>
        <v>100</v>
      </c>
      <c r="AB835" s="186"/>
      <c r="AC835" s="186"/>
      <c r="AD835" s="186"/>
      <c r="AE835" s="186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</row>
    <row r="836" spans="1:44" s="51" customFormat="1" ht="30" customHeight="1" thickBot="1">
      <c r="A836" s="379">
        <v>62</v>
      </c>
      <c r="B836" s="102" t="s">
        <v>772</v>
      </c>
      <c r="C836" s="262" t="s">
        <v>773</v>
      </c>
      <c r="D836" s="65">
        <v>63</v>
      </c>
      <c r="E836" s="70" t="s">
        <v>53</v>
      </c>
      <c r="F836" s="105" t="s">
        <v>54</v>
      </c>
      <c r="G836" s="399"/>
      <c r="H836" s="399"/>
      <c r="I836" s="263"/>
      <c r="J836" s="263"/>
      <c r="K836" s="263"/>
      <c r="L836" s="307"/>
      <c r="M836" s="277"/>
      <c r="N836" s="277"/>
      <c r="O836" s="307"/>
      <c r="P836" s="307"/>
      <c r="Q836" s="307"/>
      <c r="R836" s="307"/>
      <c r="S836" s="307"/>
      <c r="T836" s="425"/>
      <c r="U836" s="307"/>
      <c r="V836" s="64">
        <f t="shared" si="860"/>
        <v>744</v>
      </c>
      <c r="W836" s="65">
        <v>63</v>
      </c>
      <c r="X836" s="66"/>
      <c r="Y836" s="67">
        <f t="shared" si="777"/>
        <v>63</v>
      </c>
      <c r="Z836" s="64">
        <f t="shared" si="862"/>
        <v>63</v>
      </c>
      <c r="AA836" s="68">
        <f t="shared" si="779"/>
        <v>100</v>
      </c>
      <c r="AB836" s="186"/>
      <c r="AC836" s="186"/>
      <c r="AD836" s="186"/>
      <c r="AE836" s="186"/>
      <c r="AF836" s="50"/>
      <c r="AG836" s="50"/>
      <c r="AH836" s="50"/>
      <c r="AI836" s="50"/>
      <c r="AJ836" s="50"/>
      <c r="AK836" s="50"/>
      <c r="AL836" s="50"/>
      <c r="AM836" s="50"/>
      <c r="AN836" s="50"/>
      <c r="AO836" s="50"/>
      <c r="AP836" s="50"/>
      <c r="AQ836" s="50"/>
      <c r="AR836" s="50"/>
    </row>
    <row r="837" spans="1:44" s="51" customFormat="1" ht="30" customHeight="1" thickBot="1">
      <c r="A837" s="379">
        <v>63</v>
      </c>
      <c r="B837" s="102" t="s">
        <v>774</v>
      </c>
      <c r="C837" s="262" t="s">
        <v>775</v>
      </c>
      <c r="D837" s="65">
        <v>240</v>
      </c>
      <c r="E837" s="61" t="s">
        <v>53</v>
      </c>
      <c r="F837" s="105" t="s">
        <v>54</v>
      </c>
      <c r="G837" s="399"/>
      <c r="H837" s="399"/>
      <c r="I837" s="263"/>
      <c r="J837" s="263"/>
      <c r="K837" s="263"/>
      <c r="L837" s="307"/>
      <c r="M837" s="277"/>
      <c r="N837" s="277"/>
      <c r="O837" s="307"/>
      <c r="P837" s="307"/>
      <c r="Q837" s="307"/>
      <c r="R837" s="307"/>
      <c r="S837" s="307"/>
      <c r="T837" s="425"/>
      <c r="U837" s="307"/>
      <c r="V837" s="64">
        <f t="shared" si="860"/>
        <v>744</v>
      </c>
      <c r="W837" s="65">
        <v>240</v>
      </c>
      <c r="X837" s="66"/>
      <c r="Y837" s="67">
        <f t="shared" si="777"/>
        <v>240</v>
      </c>
      <c r="Z837" s="64">
        <f t="shared" si="862"/>
        <v>240</v>
      </c>
      <c r="AA837" s="68">
        <f t="shared" si="779"/>
        <v>100</v>
      </c>
      <c r="AB837" s="186"/>
      <c r="AC837" s="186"/>
      <c r="AD837" s="186"/>
      <c r="AE837" s="186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/>
      <c r="AQ837" s="50"/>
      <c r="AR837" s="50"/>
    </row>
    <row r="838" spans="1:44" s="51" customFormat="1" ht="30" customHeight="1" thickBot="1">
      <c r="A838" s="379">
        <v>64</v>
      </c>
      <c r="B838" s="102" t="s">
        <v>776</v>
      </c>
      <c r="C838" s="262" t="s">
        <v>777</v>
      </c>
      <c r="D838" s="65">
        <v>50</v>
      </c>
      <c r="E838" s="70" t="s">
        <v>53</v>
      </c>
      <c r="F838" s="105" t="s">
        <v>54</v>
      </c>
      <c r="G838" s="434"/>
      <c r="H838" s="434"/>
      <c r="I838" s="521"/>
      <c r="J838" s="521"/>
      <c r="K838" s="521"/>
      <c r="L838" s="78">
        <f t="shared" ref="L838" si="867">IF(RIGHT(S838)="T",(+H838-G838),0)</f>
        <v>0</v>
      </c>
      <c r="M838" s="78">
        <f t="shared" ref="M838" si="868">IF(RIGHT(S838)="U",(+H838-G838),0)</f>
        <v>0</v>
      </c>
      <c r="N838" s="78">
        <f t="shared" ref="N838" si="869">IF(RIGHT(S838)="C",(+H838-G838),0)</f>
        <v>0</v>
      </c>
      <c r="O838" s="78">
        <f t="shared" ref="O838" si="870">IF(RIGHT(S838)="D",(+H838-G838),0)</f>
        <v>0</v>
      </c>
      <c r="P838" s="844"/>
      <c r="Q838" s="844"/>
      <c r="R838" s="844"/>
      <c r="S838" s="428"/>
      <c r="T838" s="839"/>
      <c r="U838" s="844"/>
      <c r="V838" s="148"/>
      <c r="W838" s="149"/>
      <c r="X838" s="771"/>
      <c r="Y838" s="150"/>
      <c r="Z838" s="148"/>
      <c r="AA838" s="251"/>
      <c r="AB838" s="186"/>
      <c r="AC838" s="186"/>
      <c r="AD838" s="186"/>
      <c r="AE838" s="186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</row>
    <row r="839" spans="1:44" s="51" customFormat="1" ht="30" customHeight="1" thickBot="1">
      <c r="A839" s="379"/>
      <c r="B839" s="102"/>
      <c r="C839" s="528" t="s">
        <v>58</v>
      </c>
      <c r="D839" s="268"/>
      <c r="E839" s="140"/>
      <c r="F839" s="62" t="s">
        <v>54</v>
      </c>
      <c r="G839" s="438"/>
      <c r="H839" s="438"/>
      <c r="I839" s="62" t="s">
        <v>54</v>
      </c>
      <c r="J839" s="62" t="s">
        <v>54</v>
      </c>
      <c r="K839" s="62" t="s">
        <v>54</v>
      </c>
      <c r="L839" s="63">
        <f>SUM(L836:L838)</f>
        <v>0</v>
      </c>
      <c r="M839" s="63">
        <f t="shared" ref="M839:O839" si="871">SUM(M836:M838)</f>
        <v>0</v>
      </c>
      <c r="N839" s="63">
        <f t="shared" si="871"/>
        <v>0</v>
      </c>
      <c r="O839" s="63">
        <f t="shared" si="871"/>
        <v>0</v>
      </c>
      <c r="P839" s="62" t="s">
        <v>54</v>
      </c>
      <c r="Q839" s="62" t="s">
        <v>54</v>
      </c>
      <c r="R839" s="62" t="s">
        <v>54</v>
      </c>
      <c r="S839" s="529"/>
      <c r="T839" s="530"/>
      <c r="U839" s="307"/>
      <c r="V839" s="64">
        <f t="shared" ref="V839" si="872">$AB$15-((N839*24))</f>
        <v>744</v>
      </c>
      <c r="W839" s="65">
        <v>50</v>
      </c>
      <c r="X839" s="66"/>
      <c r="Y839" s="67">
        <f t="shared" ref="Y839" si="873">W839</f>
        <v>50</v>
      </c>
      <c r="Z839" s="64">
        <f t="shared" ref="Z839" si="874">(Y839*(V839-L839*24))/V839</f>
        <v>50</v>
      </c>
      <c r="AA839" s="68">
        <f t="shared" ref="AA839" si="875">(Z839/Y839)*100</f>
        <v>100</v>
      </c>
      <c r="AB839" s="186"/>
      <c r="AC839" s="186"/>
      <c r="AD839" s="186"/>
      <c r="AE839" s="186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</row>
    <row r="840" spans="1:44" s="51" customFormat="1" ht="30" customHeight="1" thickBot="1">
      <c r="A840" s="379">
        <v>65</v>
      </c>
      <c r="B840" s="102" t="s">
        <v>778</v>
      </c>
      <c r="C840" s="262" t="s">
        <v>779</v>
      </c>
      <c r="D840" s="65">
        <v>50</v>
      </c>
      <c r="E840" s="61" t="s">
        <v>53</v>
      </c>
      <c r="F840" s="105" t="s">
        <v>54</v>
      </c>
      <c r="G840" s="399"/>
      <c r="H840" s="399"/>
      <c r="I840" s="263"/>
      <c r="J840" s="263"/>
      <c r="K840" s="263"/>
      <c r="L840" s="307"/>
      <c r="M840" s="277"/>
      <c r="N840" s="277"/>
      <c r="O840" s="307"/>
      <c r="P840" s="307"/>
      <c r="Q840" s="307"/>
      <c r="R840" s="307"/>
      <c r="S840" s="307"/>
      <c r="T840" s="425"/>
      <c r="U840" s="307"/>
      <c r="V840" s="64">
        <f t="shared" si="860"/>
        <v>744</v>
      </c>
      <c r="W840" s="65">
        <v>50</v>
      </c>
      <c r="X840" s="66"/>
      <c r="Y840" s="67">
        <f>W840</f>
        <v>50</v>
      </c>
      <c r="Z840" s="64">
        <f t="shared" si="862"/>
        <v>50</v>
      </c>
      <c r="AA840" s="68">
        <f>(Z840/Y840)*100</f>
        <v>100</v>
      </c>
      <c r="AB840" s="186"/>
      <c r="AC840" s="186"/>
      <c r="AD840" s="186"/>
      <c r="AE840" s="186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/>
      <c r="AR840" s="50"/>
    </row>
    <row r="841" spans="1:44" s="51" customFormat="1" ht="30" customHeight="1" thickBot="1">
      <c r="A841" s="379">
        <v>66</v>
      </c>
      <c r="B841" s="102" t="s">
        <v>780</v>
      </c>
      <c r="C841" s="262" t="s">
        <v>781</v>
      </c>
      <c r="D841" s="65">
        <v>240</v>
      </c>
      <c r="E841" s="70" t="s">
        <v>53</v>
      </c>
      <c r="F841" s="105" t="s">
        <v>54</v>
      </c>
      <c r="G841" s="399"/>
      <c r="H841" s="399"/>
      <c r="I841" s="263"/>
      <c r="J841" s="263"/>
      <c r="K841" s="263"/>
      <c r="L841" s="307"/>
      <c r="M841" s="277"/>
      <c r="N841" s="277"/>
      <c r="O841" s="307"/>
      <c r="P841" s="307"/>
      <c r="Q841" s="307"/>
      <c r="R841" s="307"/>
      <c r="S841" s="307"/>
      <c r="T841" s="425"/>
      <c r="U841" s="307"/>
      <c r="V841" s="64">
        <f t="shared" si="860"/>
        <v>744</v>
      </c>
      <c r="W841" s="65">
        <v>240</v>
      </c>
      <c r="X841" s="66"/>
      <c r="Y841" s="67">
        <f>W841</f>
        <v>240</v>
      </c>
      <c r="Z841" s="64">
        <f t="shared" si="862"/>
        <v>240</v>
      </c>
      <c r="AA841" s="68">
        <f>(Z841/Y841)*100</f>
        <v>100</v>
      </c>
      <c r="AB841" s="186"/>
      <c r="AC841" s="186"/>
      <c r="AD841" s="186"/>
      <c r="AE841" s="186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</row>
    <row r="842" spans="1:44" s="51" customFormat="1" ht="30" customHeight="1" thickBot="1">
      <c r="A842" s="379">
        <v>67</v>
      </c>
      <c r="B842" s="102" t="s">
        <v>782</v>
      </c>
      <c r="C842" s="387" t="s">
        <v>783</v>
      </c>
      <c r="D842" s="65">
        <v>50</v>
      </c>
      <c r="E842" s="61" t="s">
        <v>53</v>
      </c>
      <c r="F842" s="105" t="s">
        <v>54</v>
      </c>
      <c r="G842" s="401"/>
      <c r="H842" s="401"/>
      <c r="I842" s="388"/>
      <c r="J842" s="388"/>
      <c r="K842" s="388"/>
      <c r="L842" s="307"/>
      <c r="M842" s="277"/>
      <c r="N842" s="277"/>
      <c r="O842" s="307"/>
      <c r="P842" s="307"/>
      <c r="Q842" s="307"/>
      <c r="R842" s="307"/>
      <c r="S842" s="307"/>
      <c r="T842" s="425"/>
      <c r="U842" s="307"/>
      <c r="V842" s="64">
        <f t="shared" si="860"/>
        <v>744</v>
      </c>
      <c r="W842" s="65">
        <v>50</v>
      </c>
      <c r="X842" s="66"/>
      <c r="Y842" s="67">
        <f>W842</f>
        <v>50</v>
      </c>
      <c r="Z842" s="64">
        <f t="shared" si="862"/>
        <v>50</v>
      </c>
      <c r="AA842" s="68">
        <f>(Z842/Y842)*100</f>
        <v>100</v>
      </c>
      <c r="AB842" s="186"/>
      <c r="AC842" s="186"/>
      <c r="AD842" s="186"/>
      <c r="AE842" s="186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</row>
    <row r="843" spans="1:44" s="51" customFormat="1" ht="30" customHeight="1">
      <c r="A843" s="754">
        <v>68</v>
      </c>
      <c r="B843" s="736" t="s">
        <v>784</v>
      </c>
      <c r="C843" s="840" t="s">
        <v>785</v>
      </c>
      <c r="D843" s="750">
        <v>50</v>
      </c>
      <c r="E843" s="740" t="s">
        <v>53</v>
      </c>
      <c r="F843" s="38" t="s">
        <v>54</v>
      </c>
      <c r="G843" s="841"/>
      <c r="H843" s="841"/>
      <c r="I843" s="842"/>
      <c r="J843" s="842"/>
      <c r="K843" s="842"/>
      <c r="L843" s="632"/>
      <c r="M843" s="333"/>
      <c r="N843" s="333"/>
      <c r="O843" s="632"/>
      <c r="P843" s="632"/>
      <c r="Q843" s="632"/>
      <c r="R843" s="632"/>
      <c r="S843" s="632"/>
      <c r="T843" s="843"/>
      <c r="U843" s="632"/>
      <c r="V843" s="109">
        <f t="shared" si="860"/>
        <v>744</v>
      </c>
      <c r="W843" s="750">
        <v>50</v>
      </c>
      <c r="X843" s="738"/>
      <c r="Y843" s="111">
        <f>W843</f>
        <v>50</v>
      </c>
      <c r="Z843" s="109">
        <f t="shared" si="862"/>
        <v>50</v>
      </c>
      <c r="AA843" s="112">
        <f>(Z843/Y843)*100</f>
        <v>100</v>
      </c>
      <c r="AB843" s="186"/>
      <c r="AC843" s="186"/>
      <c r="AD843" s="186"/>
      <c r="AE843" s="186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</row>
    <row r="844" spans="1:44" s="51" customFormat="1" ht="30" customHeight="1">
      <c r="A844" s="1154">
        <v>69</v>
      </c>
      <c r="B844" s="1153" t="s">
        <v>823</v>
      </c>
      <c r="C844" s="1152" t="s">
        <v>824</v>
      </c>
      <c r="D844" s="1151">
        <v>80</v>
      </c>
      <c r="E844" s="1150" t="s">
        <v>53</v>
      </c>
      <c r="F844" s="77"/>
      <c r="G844" s="731"/>
      <c r="H844" s="731"/>
      <c r="I844" s="521"/>
      <c r="J844" s="521"/>
      <c r="K844" s="521"/>
      <c r="L844" s="78">
        <f t="shared" ref="L844:L846" si="876">IF(RIGHT(S844)="T",(+H844-G844),0)</f>
        <v>0</v>
      </c>
      <c r="M844" s="78">
        <f t="shared" ref="M844:M846" si="877">IF(RIGHT(S844)="U",(+H844-G844),0)</f>
        <v>0</v>
      </c>
      <c r="N844" s="78">
        <f t="shared" ref="N844:N846" si="878">IF(RIGHT(S844)="C",(+H844-G844),0)</f>
        <v>0</v>
      </c>
      <c r="O844" s="78">
        <f t="shared" ref="O844:O846" si="879">IF(RIGHT(S844)="D",(+H844-G844),0)</f>
        <v>0</v>
      </c>
      <c r="P844" s="844"/>
      <c r="Q844" s="844"/>
      <c r="R844" s="844"/>
      <c r="S844" s="728"/>
      <c r="T844" s="839"/>
      <c r="U844" s="844"/>
      <c r="V844" s="148"/>
      <c r="W844" s="149"/>
      <c r="X844" s="771"/>
      <c r="Y844" s="150"/>
      <c r="Z844" s="148"/>
      <c r="AA844" s="251"/>
      <c r="AB844" s="186"/>
      <c r="AC844" s="186"/>
      <c r="AD844" s="186"/>
      <c r="AE844" s="186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</row>
    <row r="845" spans="1:44" s="51" customFormat="1" ht="30" customHeight="1">
      <c r="A845" s="1154"/>
      <c r="B845" s="1153"/>
      <c r="C845" s="1152"/>
      <c r="D845" s="1151"/>
      <c r="E845" s="1150"/>
      <c r="F845" s="77"/>
      <c r="G845" s="731"/>
      <c r="H845" s="731"/>
      <c r="I845" s="521"/>
      <c r="J845" s="521"/>
      <c r="K845" s="521"/>
      <c r="L845" s="78">
        <f t="shared" si="876"/>
        <v>0</v>
      </c>
      <c r="M845" s="78">
        <f t="shared" si="877"/>
        <v>0</v>
      </c>
      <c r="N845" s="78">
        <f t="shared" si="878"/>
        <v>0</v>
      </c>
      <c r="O845" s="78">
        <f t="shared" si="879"/>
        <v>0</v>
      </c>
      <c r="P845" s="844"/>
      <c r="Q845" s="844"/>
      <c r="R845" s="844"/>
      <c r="S845" s="728"/>
      <c r="T845" s="839"/>
      <c r="U845" s="844"/>
      <c r="V845" s="148"/>
      <c r="W845" s="149"/>
      <c r="X845" s="771"/>
      <c r="Y845" s="150"/>
      <c r="Z845" s="148"/>
      <c r="AA845" s="251"/>
      <c r="AB845" s="186"/>
      <c r="AC845" s="186"/>
      <c r="AD845" s="186"/>
      <c r="AE845" s="186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</row>
    <row r="846" spans="1:44" s="51" customFormat="1" ht="30" customHeight="1">
      <c r="A846" s="1154"/>
      <c r="B846" s="1153"/>
      <c r="C846" s="1152"/>
      <c r="D846" s="1151"/>
      <c r="E846" s="1150"/>
      <c r="F846" s="77"/>
      <c r="G846" s="731"/>
      <c r="H846" s="731"/>
      <c r="I846" s="521"/>
      <c r="J846" s="521"/>
      <c r="K846" s="521"/>
      <c r="L846" s="78">
        <f t="shared" si="876"/>
        <v>0</v>
      </c>
      <c r="M846" s="78">
        <f t="shared" si="877"/>
        <v>0</v>
      </c>
      <c r="N846" s="78">
        <f t="shared" si="878"/>
        <v>0</v>
      </c>
      <c r="O846" s="78">
        <f t="shared" si="879"/>
        <v>0</v>
      </c>
      <c r="P846" s="844"/>
      <c r="Q846" s="844"/>
      <c r="R846" s="844"/>
      <c r="S846" s="728"/>
      <c r="T846" s="839"/>
      <c r="U846" s="844"/>
      <c r="V846" s="148"/>
      <c r="W846" s="149"/>
      <c r="X846" s="771"/>
      <c r="Y846" s="150"/>
      <c r="Z846" s="148"/>
      <c r="AA846" s="251"/>
      <c r="AB846" s="186"/>
      <c r="AC846" s="186"/>
      <c r="AD846" s="186"/>
      <c r="AE846" s="186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</row>
    <row r="847" spans="1:44" s="51" customFormat="1" ht="30" customHeight="1" thickBot="1">
      <c r="A847" s="845"/>
      <c r="B847" s="846"/>
      <c r="C847" s="830" t="s">
        <v>58</v>
      </c>
      <c r="D847" s="287"/>
      <c r="E847" s="761"/>
      <c r="F847" s="176" t="s">
        <v>54</v>
      </c>
      <c r="G847" s="483"/>
      <c r="H847" s="483"/>
      <c r="I847" s="176" t="s">
        <v>54</v>
      </c>
      <c r="J847" s="176" t="s">
        <v>54</v>
      </c>
      <c r="K847" s="176" t="s">
        <v>54</v>
      </c>
      <c r="L847" s="177">
        <f>SUM(L844:L846)</f>
        <v>0</v>
      </c>
      <c r="M847" s="177">
        <f t="shared" ref="M847:O847" si="880">SUM(M844:M846)</f>
        <v>0</v>
      </c>
      <c r="N847" s="177">
        <f t="shared" si="880"/>
        <v>0</v>
      </c>
      <c r="O847" s="177">
        <f t="shared" si="880"/>
        <v>0</v>
      </c>
      <c r="P847" s="176" t="s">
        <v>54</v>
      </c>
      <c r="Q847" s="176" t="s">
        <v>54</v>
      </c>
      <c r="R847" s="176" t="s">
        <v>54</v>
      </c>
      <c r="S847" s="551"/>
      <c r="T847" s="552"/>
      <c r="U847" s="287"/>
      <c r="V847" s="431">
        <f t="shared" ref="V847" si="881">$AB$15-((N847*24))</f>
        <v>744</v>
      </c>
      <c r="W847" s="471">
        <v>80</v>
      </c>
      <c r="X847" s="154"/>
      <c r="Y847" s="432">
        <f t="shared" ref="Y847" si="882">W847</f>
        <v>80</v>
      </c>
      <c r="Z847" s="431">
        <f t="shared" ref="Z847" si="883">(Y847*(V847-L847*24))/V847</f>
        <v>80</v>
      </c>
      <c r="AA847" s="433">
        <f t="shared" ref="AA847" si="884">(Z847/Y847)*100</f>
        <v>100</v>
      </c>
      <c r="AB847" s="186"/>
      <c r="AC847" s="186"/>
      <c r="AD847" s="186"/>
      <c r="AE847" s="186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</row>
    <row r="848" spans="1:44" s="51" customFormat="1" ht="30" customHeight="1">
      <c r="A848" s="389"/>
      <c r="B848" s="228"/>
      <c r="C848" s="368" t="s">
        <v>786</v>
      </c>
      <c r="D848" s="292"/>
      <c r="E848" s="292"/>
      <c r="F848" s="368"/>
      <c r="G848" s="292"/>
      <c r="H848" s="292"/>
      <c r="I848" s="368"/>
      <c r="J848" s="368"/>
      <c r="K848" s="368"/>
      <c r="L848" s="293">
        <f>SUM(L748:L843)</f>
        <v>0</v>
      </c>
      <c r="M848" s="293">
        <f>SUM(M748:M843)</f>
        <v>0</v>
      </c>
      <c r="N848" s="293">
        <f>SUM(N748:N843)</f>
        <v>0</v>
      </c>
      <c r="O848" s="293">
        <f>SUM(O748:O843)</f>
        <v>136.54166666667152</v>
      </c>
      <c r="P848" s="293"/>
      <c r="Q848" s="293"/>
      <c r="R848" s="293"/>
      <c r="S848" s="293"/>
      <c r="T848" s="415"/>
      <c r="U848" s="293"/>
      <c r="V848" s="231"/>
      <c r="W848" s="227"/>
      <c r="X848" s="227"/>
      <c r="Y848" s="231">
        <f>SUM(Y748:Y843)</f>
        <v>8248.4</v>
      </c>
      <c r="Z848" s="234">
        <f>SUM(Z748:Z843)</f>
        <v>8248.4</v>
      </c>
      <c r="AA848" s="365">
        <f>(Z848/Y848)*100</f>
        <v>100</v>
      </c>
      <c r="AB848" s="321" t="s">
        <v>454</v>
      </c>
      <c r="AC848" s="186"/>
      <c r="AD848" s="186"/>
      <c r="AE848" s="186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</row>
    <row r="849" spans="1:45" s="51" customFormat="1" ht="30" customHeight="1">
      <c r="A849" s="390"/>
      <c r="B849" s="391"/>
      <c r="C849" s="392" t="s">
        <v>787</v>
      </c>
      <c r="D849" s="317"/>
      <c r="E849" s="317"/>
      <c r="F849" s="392"/>
      <c r="G849" s="317"/>
      <c r="H849" s="317"/>
      <c r="I849" s="392"/>
      <c r="J849" s="392"/>
      <c r="K849" s="392"/>
      <c r="L849" s="318">
        <f>SUM(L592+L715+L734+L740+L746+L848)</f>
        <v>21.57430555553583</v>
      </c>
      <c r="M849" s="318">
        <f>SUM(M592+M715+M734+M740+M746+M848)</f>
        <v>5.2777777777519077</v>
      </c>
      <c r="N849" s="318">
        <f>SUM(N592+N715+N734+N740+N746+N848)</f>
        <v>0.65694444446125999</v>
      </c>
      <c r="O849" s="318">
        <f>SUM(O592+O715+O734+O740+O746+O848)</f>
        <v>448.94375000002765</v>
      </c>
      <c r="P849" s="318"/>
      <c r="Q849" s="318"/>
      <c r="R849" s="318"/>
      <c r="S849" s="318"/>
      <c r="T849" s="416"/>
      <c r="U849" s="318"/>
      <c r="V849" s="148"/>
      <c r="W849" s="144"/>
      <c r="X849" s="144"/>
      <c r="Y849" s="144"/>
      <c r="Z849" s="144"/>
      <c r="AA849" s="144"/>
      <c r="AB849" s="186"/>
      <c r="AC849" s="186"/>
      <c r="AD849" s="186"/>
      <c r="AE849" s="186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</row>
    <row r="850" spans="1:45" ht="30" customHeight="1">
      <c r="B850" s="617"/>
      <c r="C850" s="393"/>
      <c r="D850" s="394"/>
      <c r="E850" s="394"/>
      <c r="F850" s="395"/>
      <c r="G850" s="394"/>
      <c r="H850" s="394"/>
      <c r="I850" s="395"/>
      <c r="J850" s="395"/>
      <c r="K850" s="395"/>
      <c r="L850" s="396"/>
      <c r="M850" s="396"/>
      <c r="N850" s="396"/>
      <c r="O850" s="396"/>
      <c r="P850" s="396"/>
      <c r="Q850" s="396"/>
      <c r="R850" s="396"/>
      <c r="S850" s="397"/>
      <c r="T850" s="427"/>
      <c r="U850" s="396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5" ht="30" customHeight="1">
      <c r="C851" s="680"/>
      <c r="D851" s="681"/>
      <c r="E851" s="681"/>
      <c r="F851" s="682"/>
      <c r="G851" s="681"/>
      <c r="H851" s="681"/>
      <c r="I851" s="682"/>
      <c r="J851" s="682"/>
      <c r="K851" s="682"/>
      <c r="L851" s="683"/>
      <c r="M851" s="682"/>
      <c r="N851" s="682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1"/>
    </row>
    <row r="852" spans="1:45" ht="30" customHeight="1"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1"/>
    </row>
    <row r="853" spans="1:45" ht="30" customHeight="1"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1"/>
    </row>
    <row r="854" spans="1:45" ht="30" customHeight="1"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1"/>
    </row>
    <row r="855" spans="1:45" ht="30" customHeight="1"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1"/>
    </row>
    <row r="856" spans="1:45" ht="30" customHeight="1"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1"/>
    </row>
    <row r="857" spans="1:45" ht="30" customHeight="1"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1"/>
    </row>
    <row r="858" spans="1:45" ht="30" customHeight="1"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1"/>
    </row>
    <row r="859" spans="1:45" ht="30" customHeight="1"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1"/>
    </row>
    <row r="860" spans="1:45" ht="30" customHeight="1"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1"/>
    </row>
    <row r="861" spans="1:45" ht="30" customHeight="1"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1"/>
    </row>
    <row r="862" spans="1:45" ht="30" customHeight="1"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1"/>
    </row>
    <row r="863" spans="1:45" ht="30" customHeight="1"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1"/>
    </row>
    <row r="864" spans="1:45" ht="30" customHeight="1"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1"/>
    </row>
    <row r="865" spans="12:45" ht="30" customHeight="1"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1"/>
    </row>
    <row r="866" spans="12:45" ht="30" customHeight="1"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1"/>
    </row>
    <row r="867" spans="12:45" ht="30" customHeight="1">
      <c r="L867" s="23"/>
    </row>
  </sheetData>
  <autoFilter ref="A13:AA849">
    <filterColumn colId="2"/>
  </autoFilter>
  <mergeCells count="617">
    <mergeCell ref="D456:D458"/>
    <mergeCell ref="C456:C458"/>
    <mergeCell ref="B456:B458"/>
    <mergeCell ref="A456:A458"/>
    <mergeCell ref="E844:E846"/>
    <mergeCell ref="D844:D846"/>
    <mergeCell ref="C844:C846"/>
    <mergeCell ref="B844:B846"/>
    <mergeCell ref="A844:A846"/>
    <mergeCell ref="C483:C485"/>
    <mergeCell ref="B483:B485"/>
    <mergeCell ref="A483:A485"/>
    <mergeCell ref="D483:D485"/>
    <mergeCell ref="E483:E485"/>
    <mergeCell ref="E637:E638"/>
    <mergeCell ref="D637:D638"/>
    <mergeCell ref="C637:C638"/>
    <mergeCell ref="B637:B638"/>
    <mergeCell ref="A637:A638"/>
    <mergeCell ref="E813:E814"/>
    <mergeCell ref="D813:D814"/>
    <mergeCell ref="C813:C814"/>
    <mergeCell ref="B813:B814"/>
    <mergeCell ref="A813:A814"/>
    <mergeCell ref="A347:A348"/>
    <mergeCell ref="C382:C393"/>
    <mergeCell ref="B382:B393"/>
    <mergeCell ref="A382:A393"/>
    <mergeCell ref="D382:D393"/>
    <mergeCell ref="E382:E393"/>
    <mergeCell ref="D453:D454"/>
    <mergeCell ref="E453:E454"/>
    <mergeCell ref="C453:C454"/>
    <mergeCell ref="B453:B454"/>
    <mergeCell ref="A453:A454"/>
    <mergeCell ref="E435:E436"/>
    <mergeCell ref="E420:E421"/>
    <mergeCell ref="E400:E401"/>
    <mergeCell ref="D400:D401"/>
    <mergeCell ref="C400:C401"/>
    <mergeCell ref="D403:D404"/>
    <mergeCell ref="C403:C404"/>
    <mergeCell ref="B403:B404"/>
    <mergeCell ref="A403:A404"/>
    <mergeCell ref="B375:B376"/>
    <mergeCell ref="A375:A376"/>
    <mergeCell ref="E379:E380"/>
    <mergeCell ref="D379:D380"/>
    <mergeCell ref="C379:C380"/>
    <mergeCell ref="B379:B380"/>
    <mergeCell ref="A379:A380"/>
    <mergeCell ref="B358:B359"/>
    <mergeCell ref="C358:C359"/>
    <mergeCell ref="D358:D359"/>
    <mergeCell ref="E358:E359"/>
    <mergeCell ref="A720:A721"/>
    <mergeCell ref="E767:E769"/>
    <mergeCell ref="D767:D769"/>
    <mergeCell ref="C767:C769"/>
    <mergeCell ref="B767:B769"/>
    <mergeCell ref="D597:D599"/>
    <mergeCell ref="C597:C599"/>
    <mergeCell ref="B597:B599"/>
    <mergeCell ref="A597:A599"/>
    <mergeCell ref="E642:E643"/>
    <mergeCell ref="D642:D643"/>
    <mergeCell ref="C642:C643"/>
    <mergeCell ref="B642:B643"/>
    <mergeCell ref="A642:A643"/>
    <mergeCell ref="D677:D678"/>
    <mergeCell ref="E677:E678"/>
    <mergeCell ref="C677:C678"/>
    <mergeCell ref="E788:E789"/>
    <mergeCell ref="D788:D789"/>
    <mergeCell ref="C788:C789"/>
    <mergeCell ref="B788:B789"/>
    <mergeCell ref="A788:A789"/>
    <mergeCell ref="E720:E721"/>
    <mergeCell ref="D720:D721"/>
    <mergeCell ref="C720:C721"/>
    <mergeCell ref="B720:B721"/>
    <mergeCell ref="E771:E772"/>
    <mergeCell ref="D771:D772"/>
    <mergeCell ref="C771:C772"/>
    <mergeCell ref="B771:B772"/>
    <mergeCell ref="A771:A772"/>
    <mergeCell ref="A767:A769"/>
    <mergeCell ref="E808:E811"/>
    <mergeCell ref="D808:D811"/>
    <mergeCell ref="C808:C811"/>
    <mergeCell ref="B808:B811"/>
    <mergeCell ref="A808:A811"/>
    <mergeCell ref="E791:E792"/>
    <mergeCell ref="D791:D792"/>
    <mergeCell ref="C791:C792"/>
    <mergeCell ref="B791:B792"/>
    <mergeCell ref="A791:A792"/>
    <mergeCell ref="B677:B678"/>
    <mergeCell ref="A677:A678"/>
    <mergeCell ref="A717:A718"/>
    <mergeCell ref="B717:B718"/>
    <mergeCell ref="C717:C718"/>
    <mergeCell ref="D717:D718"/>
    <mergeCell ref="E555:E556"/>
    <mergeCell ref="E558:E559"/>
    <mergeCell ref="E561:E562"/>
    <mergeCell ref="E566:E570"/>
    <mergeCell ref="E572:E574"/>
    <mergeCell ref="E717:E718"/>
    <mergeCell ref="E597:E599"/>
    <mergeCell ref="D555:D556"/>
    <mergeCell ref="C555:C556"/>
    <mergeCell ref="B555:B556"/>
    <mergeCell ref="A555:A556"/>
    <mergeCell ref="D572:D574"/>
    <mergeCell ref="C572:C574"/>
    <mergeCell ref="B572:B574"/>
    <mergeCell ref="A572:A574"/>
    <mergeCell ref="E502:E503"/>
    <mergeCell ref="E515:E518"/>
    <mergeCell ref="E523:E526"/>
    <mergeCell ref="E541:E542"/>
    <mergeCell ref="E520:E521"/>
    <mergeCell ref="E528:E529"/>
    <mergeCell ref="E534:E535"/>
    <mergeCell ref="E549:E551"/>
    <mergeCell ref="E489:E490"/>
    <mergeCell ref="E496:E497"/>
    <mergeCell ref="E531:E532"/>
    <mergeCell ref="E456:E458"/>
    <mergeCell ref="E499:E500"/>
    <mergeCell ref="E438:E439"/>
    <mergeCell ref="E441:E442"/>
    <mergeCell ref="E447:E448"/>
    <mergeCell ref="E450:E451"/>
    <mergeCell ref="E468:E470"/>
    <mergeCell ref="E480:E481"/>
    <mergeCell ref="E253:E254"/>
    <mergeCell ref="E268:E274"/>
    <mergeCell ref="E291:E293"/>
    <mergeCell ref="E308:E309"/>
    <mergeCell ref="E326:E327"/>
    <mergeCell ref="E343:E344"/>
    <mergeCell ref="E347:E348"/>
    <mergeCell ref="E350:E351"/>
    <mergeCell ref="E257:E258"/>
    <mergeCell ref="E299:E300"/>
    <mergeCell ref="E311:E312"/>
    <mergeCell ref="E329:E330"/>
    <mergeCell ref="E314:E318"/>
    <mergeCell ref="E375:E376"/>
    <mergeCell ref="E406:E408"/>
    <mergeCell ref="E403:E404"/>
    <mergeCell ref="E198:E199"/>
    <mergeCell ref="E201:E202"/>
    <mergeCell ref="E204:E205"/>
    <mergeCell ref="E211:E213"/>
    <mergeCell ref="E221:E225"/>
    <mergeCell ref="E240:E241"/>
    <mergeCell ref="E243:E244"/>
    <mergeCell ref="E246:E247"/>
    <mergeCell ref="E250:E251"/>
    <mergeCell ref="E232:E233"/>
    <mergeCell ref="E167:E168"/>
    <mergeCell ref="E172:E173"/>
    <mergeCell ref="E179:E180"/>
    <mergeCell ref="E185:E186"/>
    <mergeCell ref="E188:E189"/>
    <mergeCell ref="E191:E192"/>
    <mergeCell ref="E114:E116"/>
    <mergeCell ref="E125:E126"/>
    <mergeCell ref="E128:E129"/>
    <mergeCell ref="E131:E132"/>
    <mergeCell ref="E148:E149"/>
    <mergeCell ref="E154:E155"/>
    <mergeCell ref="E157:E158"/>
    <mergeCell ref="E151:E152"/>
    <mergeCell ref="E162:E163"/>
    <mergeCell ref="E119:E120"/>
    <mergeCell ref="E122:E123"/>
    <mergeCell ref="E18:E19"/>
    <mergeCell ref="E29:E30"/>
    <mergeCell ref="A496:A497"/>
    <mergeCell ref="D520:D521"/>
    <mergeCell ref="C520:C521"/>
    <mergeCell ref="B520:B521"/>
    <mergeCell ref="A520:A521"/>
    <mergeCell ref="D528:D529"/>
    <mergeCell ref="C528:C529"/>
    <mergeCell ref="B528:B529"/>
    <mergeCell ref="A528:A529"/>
    <mergeCell ref="D502:D503"/>
    <mergeCell ref="D515:D518"/>
    <mergeCell ref="C515:C518"/>
    <mergeCell ref="B515:B518"/>
    <mergeCell ref="A515:A518"/>
    <mergeCell ref="D523:D526"/>
    <mergeCell ref="C523:C526"/>
    <mergeCell ref="B523:B526"/>
    <mergeCell ref="A523:A526"/>
    <mergeCell ref="E107:E108"/>
    <mergeCell ref="E44:E45"/>
    <mergeCell ref="E89:E90"/>
    <mergeCell ref="E79:E81"/>
    <mergeCell ref="Z9:Z10"/>
    <mergeCell ref="AA9:AA12"/>
    <mergeCell ref="G10:G12"/>
    <mergeCell ref="H10:H12"/>
    <mergeCell ref="I10:I12"/>
    <mergeCell ref="J10:J12"/>
    <mergeCell ref="T9:T12"/>
    <mergeCell ref="U9:U12"/>
    <mergeCell ref="V9:V10"/>
    <mergeCell ref="W9:W10"/>
    <mergeCell ref="X9:X10"/>
    <mergeCell ref="Y9:Y10"/>
    <mergeCell ref="K9:K12"/>
    <mergeCell ref="L9:O9"/>
    <mergeCell ref="P9:P12"/>
    <mergeCell ref="Q9:Q12"/>
    <mergeCell ref="S9:S12"/>
    <mergeCell ref="R9:R12"/>
    <mergeCell ref="A51:A52"/>
    <mergeCell ref="A57:A60"/>
    <mergeCell ref="A107:A108"/>
    <mergeCell ref="A125:A126"/>
    <mergeCell ref="A114:A116"/>
    <mergeCell ref="B69:B71"/>
    <mergeCell ref="C69:C71"/>
    <mergeCell ref="D69:D71"/>
    <mergeCell ref="A119:A120"/>
    <mergeCell ref="B119:B120"/>
    <mergeCell ref="C73:C77"/>
    <mergeCell ref="D73:D77"/>
    <mergeCell ref="A79:A81"/>
    <mergeCell ref="D86:D87"/>
    <mergeCell ref="C86:C87"/>
    <mergeCell ref="B86:B87"/>
    <mergeCell ref="A86:A87"/>
    <mergeCell ref="C119:C120"/>
    <mergeCell ref="D119:D120"/>
    <mergeCell ref="A122:A123"/>
    <mergeCell ref="D54:D55"/>
    <mergeCell ref="D51:D52"/>
    <mergeCell ref="A18:A19"/>
    <mergeCell ref="C18:C19"/>
    <mergeCell ref="D18:D19"/>
    <mergeCell ref="C29:C30"/>
    <mergeCell ref="B29:B30"/>
    <mergeCell ref="A29:A30"/>
    <mergeCell ref="C25:C27"/>
    <mergeCell ref="B25:B27"/>
    <mergeCell ref="A25:A27"/>
    <mergeCell ref="D25:D27"/>
    <mergeCell ref="B18:B19"/>
    <mergeCell ref="D29:D30"/>
    <mergeCell ref="A2:N2"/>
    <mergeCell ref="A3:N3"/>
    <mergeCell ref="A4:N4"/>
    <mergeCell ref="A9:A12"/>
    <mergeCell ref="B9:B12"/>
    <mergeCell ref="C9:C12"/>
    <mergeCell ref="D9:D12"/>
    <mergeCell ref="E9:E12"/>
    <mergeCell ref="F9:F12"/>
    <mergeCell ref="I9:J9"/>
    <mergeCell ref="B8:F8"/>
    <mergeCell ref="B7:C7"/>
    <mergeCell ref="A142:A143"/>
    <mergeCell ref="D128:D129"/>
    <mergeCell ref="D131:D132"/>
    <mergeCell ref="A154:A155"/>
    <mergeCell ref="D191:D192"/>
    <mergeCell ref="A246:A247"/>
    <mergeCell ref="A157:A158"/>
    <mergeCell ref="A221:A225"/>
    <mergeCell ref="A243:A244"/>
    <mergeCell ref="D221:D225"/>
    <mergeCell ref="D204:D205"/>
    <mergeCell ref="C204:C205"/>
    <mergeCell ref="B204:B205"/>
    <mergeCell ref="D172:D173"/>
    <mergeCell ref="C172:C173"/>
    <mergeCell ref="B172:B173"/>
    <mergeCell ref="A172:A173"/>
    <mergeCell ref="D188:D189"/>
    <mergeCell ref="C188:C189"/>
    <mergeCell ref="B188:B189"/>
    <mergeCell ref="D179:D180"/>
    <mergeCell ref="C179:C180"/>
    <mergeCell ref="D198:D199"/>
    <mergeCell ref="D162:D163"/>
    <mergeCell ref="C107:C108"/>
    <mergeCell ref="D107:D108"/>
    <mergeCell ref="C125:C126"/>
    <mergeCell ref="D125:D126"/>
    <mergeCell ref="B107:B108"/>
    <mergeCell ref="B125:B126"/>
    <mergeCell ref="D114:D116"/>
    <mergeCell ref="C114:C116"/>
    <mergeCell ref="B114:B116"/>
    <mergeCell ref="B122:B123"/>
    <mergeCell ref="C122:C123"/>
    <mergeCell ref="D122:D123"/>
    <mergeCell ref="C558:C559"/>
    <mergeCell ref="B558:B559"/>
    <mergeCell ref="A558:A559"/>
    <mergeCell ref="C502:C503"/>
    <mergeCell ref="B502:B503"/>
    <mergeCell ref="A502:A503"/>
    <mergeCell ref="D468:D470"/>
    <mergeCell ref="C468:C470"/>
    <mergeCell ref="B468:B470"/>
    <mergeCell ref="A468:A470"/>
    <mergeCell ref="A499:A500"/>
    <mergeCell ref="B499:B500"/>
    <mergeCell ref="C499:C500"/>
    <mergeCell ref="D499:D500"/>
    <mergeCell ref="A489:A490"/>
    <mergeCell ref="B489:B490"/>
    <mergeCell ref="C489:C490"/>
    <mergeCell ref="D489:D490"/>
    <mergeCell ref="C480:C481"/>
    <mergeCell ref="B480:B481"/>
    <mergeCell ref="C531:C532"/>
    <mergeCell ref="B531:B532"/>
    <mergeCell ref="A480:A481"/>
    <mergeCell ref="D480:D481"/>
    <mergeCell ref="D142:D143"/>
    <mergeCell ref="C142:C143"/>
    <mergeCell ref="A291:A293"/>
    <mergeCell ref="C154:C155"/>
    <mergeCell ref="C54:C55"/>
    <mergeCell ref="B54:B55"/>
    <mergeCell ref="A54:A55"/>
    <mergeCell ref="D102:D103"/>
    <mergeCell ref="C102:C103"/>
    <mergeCell ref="B102:B103"/>
    <mergeCell ref="A102:A103"/>
    <mergeCell ref="C128:C129"/>
    <mergeCell ref="B128:B129"/>
    <mergeCell ref="A128:A129"/>
    <mergeCell ref="A89:A90"/>
    <mergeCell ref="D79:D81"/>
    <mergeCell ref="C79:C81"/>
    <mergeCell ref="B79:B81"/>
    <mergeCell ref="C167:C168"/>
    <mergeCell ref="D167:D168"/>
    <mergeCell ref="D185:D186"/>
    <mergeCell ref="C185:C186"/>
    <mergeCell ref="B185:B186"/>
    <mergeCell ref="A185:A186"/>
    <mergeCell ref="B131:B132"/>
    <mergeCell ref="A131:A132"/>
    <mergeCell ref="A191:A192"/>
    <mergeCell ref="C268:C274"/>
    <mergeCell ref="B268:B274"/>
    <mergeCell ref="A268:A274"/>
    <mergeCell ref="B179:B180"/>
    <mergeCell ref="A179:A180"/>
    <mergeCell ref="C162:C163"/>
    <mergeCell ref="B162:B163"/>
    <mergeCell ref="A162:A163"/>
    <mergeCell ref="B167:B168"/>
    <mergeCell ref="A151:A152"/>
    <mergeCell ref="A148:A149"/>
    <mergeCell ref="B145:B146"/>
    <mergeCell ref="A145:A146"/>
    <mergeCell ref="A204:A205"/>
    <mergeCell ref="B243:B244"/>
    <mergeCell ref="C243:C244"/>
    <mergeCell ref="B221:B225"/>
    <mergeCell ref="C221:C225"/>
    <mergeCell ref="A232:A233"/>
    <mergeCell ref="C253:C254"/>
    <mergeCell ref="B142:B143"/>
    <mergeCell ref="A253:A254"/>
    <mergeCell ref="D250:D251"/>
    <mergeCell ref="C250:C251"/>
    <mergeCell ref="B250:B251"/>
    <mergeCell ref="A250:A251"/>
    <mergeCell ref="C240:C241"/>
    <mergeCell ref="A240:A241"/>
    <mergeCell ref="D240:D241"/>
    <mergeCell ref="B246:B247"/>
    <mergeCell ref="C246:C247"/>
    <mergeCell ref="D243:D244"/>
    <mergeCell ref="A311:A312"/>
    <mergeCell ref="D311:D312"/>
    <mergeCell ref="D308:D309"/>
    <mergeCell ref="C308:C309"/>
    <mergeCell ref="B308:B309"/>
    <mergeCell ref="D299:D300"/>
    <mergeCell ref="C299:C300"/>
    <mergeCell ref="B299:B300"/>
    <mergeCell ref="A299:A300"/>
    <mergeCell ref="C311:C312"/>
    <mergeCell ref="B311:B312"/>
    <mergeCell ref="A308:A309"/>
    <mergeCell ref="A355:A356"/>
    <mergeCell ref="A358:A359"/>
    <mergeCell ref="C211:C213"/>
    <mergeCell ref="D246:D247"/>
    <mergeCell ref="C201:C202"/>
    <mergeCell ref="B201:B202"/>
    <mergeCell ref="D257:D258"/>
    <mergeCell ref="C257:C258"/>
    <mergeCell ref="B257:B258"/>
    <mergeCell ref="D314:D318"/>
    <mergeCell ref="C314:C318"/>
    <mergeCell ref="B314:B318"/>
    <mergeCell ref="A314:A318"/>
    <mergeCell ref="A329:A330"/>
    <mergeCell ref="D329:D330"/>
    <mergeCell ref="D336:D337"/>
    <mergeCell ref="C336:C337"/>
    <mergeCell ref="B336:B337"/>
    <mergeCell ref="A336:A337"/>
    <mergeCell ref="D343:D344"/>
    <mergeCell ref="C291:C293"/>
    <mergeCell ref="D211:D213"/>
    <mergeCell ref="B211:B213"/>
    <mergeCell ref="D232:D233"/>
    <mergeCell ref="C148:C149"/>
    <mergeCell ref="B148:B149"/>
    <mergeCell ref="B154:B155"/>
    <mergeCell ref="A33:A34"/>
    <mergeCell ref="A41:A42"/>
    <mergeCell ref="D44:D45"/>
    <mergeCell ref="C44:C45"/>
    <mergeCell ref="B44:B45"/>
    <mergeCell ref="A44:A45"/>
    <mergeCell ref="B73:B77"/>
    <mergeCell ref="A73:A77"/>
    <mergeCell ref="A69:A71"/>
    <mergeCell ref="C57:C60"/>
    <mergeCell ref="D57:D60"/>
    <mergeCell ref="D36:D38"/>
    <mergeCell ref="A36:A38"/>
    <mergeCell ref="D33:D34"/>
    <mergeCell ref="C33:C34"/>
    <mergeCell ref="B33:B34"/>
    <mergeCell ref="D41:D42"/>
    <mergeCell ref="C41:C42"/>
    <mergeCell ref="B41:B42"/>
    <mergeCell ref="D151:D152"/>
    <mergeCell ref="C131:C132"/>
    <mergeCell ref="C232:C233"/>
    <mergeCell ref="B232:B233"/>
    <mergeCell ref="C343:C344"/>
    <mergeCell ref="B343:B344"/>
    <mergeCell ref="D361:D362"/>
    <mergeCell ref="C361:C362"/>
    <mergeCell ref="B361:B362"/>
    <mergeCell ref="B366:B367"/>
    <mergeCell ref="C366:C367"/>
    <mergeCell ref="D355:D356"/>
    <mergeCell ref="C355:C356"/>
    <mergeCell ref="B355:B356"/>
    <mergeCell ref="B291:B293"/>
    <mergeCell ref="B240:B241"/>
    <mergeCell ref="D253:D254"/>
    <mergeCell ref="D268:D274"/>
    <mergeCell ref="B253:B254"/>
    <mergeCell ref="C151:C152"/>
    <mergeCell ref="B151:B152"/>
    <mergeCell ref="C89:C90"/>
    <mergeCell ref="B89:B90"/>
    <mergeCell ref="D89:D90"/>
    <mergeCell ref="E33:E34"/>
    <mergeCell ref="E41:E42"/>
    <mergeCell ref="E25:E27"/>
    <mergeCell ref="E36:E38"/>
    <mergeCell ref="B57:B60"/>
    <mergeCell ref="E51:E52"/>
    <mergeCell ref="E54:E55"/>
    <mergeCell ref="E57:E60"/>
    <mergeCell ref="E69:E71"/>
    <mergeCell ref="E73:E77"/>
    <mergeCell ref="E102:E103"/>
    <mergeCell ref="D145:D146"/>
    <mergeCell ref="E145:E146"/>
    <mergeCell ref="C145:C146"/>
    <mergeCell ref="C36:C38"/>
    <mergeCell ref="B36:B38"/>
    <mergeCell ref="B51:B52"/>
    <mergeCell ref="C51:C52"/>
    <mergeCell ref="D148:D149"/>
    <mergeCell ref="D375:D376"/>
    <mergeCell ref="C375:C376"/>
    <mergeCell ref="B400:B401"/>
    <mergeCell ref="A400:A401"/>
    <mergeCell ref="E355:E356"/>
    <mergeCell ref="E361:E362"/>
    <mergeCell ref="E366:E367"/>
    <mergeCell ref="D326:D327"/>
    <mergeCell ref="C326:C327"/>
    <mergeCell ref="A366:A367"/>
    <mergeCell ref="A361:A362"/>
    <mergeCell ref="A343:A344"/>
    <mergeCell ref="B347:B348"/>
    <mergeCell ref="C347:C348"/>
    <mergeCell ref="D347:D348"/>
    <mergeCell ref="B350:B351"/>
    <mergeCell ref="C350:C351"/>
    <mergeCell ref="D350:D351"/>
    <mergeCell ref="A350:A351"/>
    <mergeCell ref="B326:B327"/>
    <mergeCell ref="A326:A327"/>
    <mergeCell ref="C329:C330"/>
    <mergeCell ref="B329:B330"/>
    <mergeCell ref="D366:D367"/>
    <mergeCell ref="D406:D408"/>
    <mergeCell ref="C406:C408"/>
    <mergeCell ref="B406:B408"/>
    <mergeCell ref="A406:A408"/>
    <mergeCell ref="E410:E412"/>
    <mergeCell ref="D410:D412"/>
    <mergeCell ref="C410:C412"/>
    <mergeCell ref="B410:B412"/>
    <mergeCell ref="A410:A412"/>
    <mergeCell ref="E430:E431"/>
    <mergeCell ref="E544:E545"/>
    <mergeCell ref="D544:D545"/>
    <mergeCell ref="C544:C545"/>
    <mergeCell ref="B544:B545"/>
    <mergeCell ref="A544:A545"/>
    <mergeCell ref="A435:A436"/>
    <mergeCell ref="B435:B436"/>
    <mergeCell ref="C435:C436"/>
    <mergeCell ref="D435:D436"/>
    <mergeCell ref="B441:B442"/>
    <mergeCell ref="A441:A442"/>
    <mergeCell ref="D447:D448"/>
    <mergeCell ref="C447:C448"/>
    <mergeCell ref="B447:B448"/>
    <mergeCell ref="A447:A448"/>
    <mergeCell ref="D450:D451"/>
    <mergeCell ref="C450:C451"/>
    <mergeCell ref="B450:B451"/>
    <mergeCell ref="A450:A451"/>
    <mergeCell ref="D496:D497"/>
    <mergeCell ref="C496:C497"/>
    <mergeCell ref="B496:B497"/>
    <mergeCell ref="A438:A439"/>
    <mergeCell ref="B438:B439"/>
    <mergeCell ref="C438:C439"/>
    <mergeCell ref="D438:D439"/>
    <mergeCell ref="D441:D442"/>
    <mergeCell ref="C441:C442"/>
    <mergeCell ref="A257:A258"/>
    <mergeCell ref="D549:D551"/>
    <mergeCell ref="C549:C551"/>
    <mergeCell ref="B549:B551"/>
    <mergeCell ref="A549:A551"/>
    <mergeCell ref="D420:D421"/>
    <mergeCell ref="C420:C421"/>
    <mergeCell ref="B420:B421"/>
    <mergeCell ref="D534:D535"/>
    <mergeCell ref="C534:C535"/>
    <mergeCell ref="B534:B535"/>
    <mergeCell ref="A534:A535"/>
    <mergeCell ref="A420:A421"/>
    <mergeCell ref="B430:B431"/>
    <mergeCell ref="C430:C431"/>
    <mergeCell ref="D430:D431"/>
    <mergeCell ref="A430:A431"/>
    <mergeCell ref="D291:D293"/>
    <mergeCell ref="D531:D532"/>
    <mergeCell ref="D154:D155"/>
    <mergeCell ref="E263:E266"/>
    <mergeCell ref="D263:D266"/>
    <mergeCell ref="C263:C266"/>
    <mergeCell ref="B263:B266"/>
    <mergeCell ref="A263:A266"/>
    <mergeCell ref="E276:E289"/>
    <mergeCell ref="D276:D289"/>
    <mergeCell ref="C276:C289"/>
    <mergeCell ref="B276:B289"/>
    <mergeCell ref="A276:A289"/>
    <mergeCell ref="A211:A213"/>
    <mergeCell ref="C198:C199"/>
    <mergeCell ref="B198:B199"/>
    <mergeCell ref="A198:A199"/>
    <mergeCell ref="D201:D202"/>
    <mergeCell ref="A201:A202"/>
    <mergeCell ref="A188:A189"/>
    <mergeCell ref="B157:B158"/>
    <mergeCell ref="C157:C158"/>
    <mergeCell ref="D157:D158"/>
    <mergeCell ref="A167:A168"/>
    <mergeCell ref="C191:C192"/>
    <mergeCell ref="B191:B192"/>
    <mergeCell ref="A531:A532"/>
    <mergeCell ref="C576:C579"/>
    <mergeCell ref="D576:D579"/>
    <mergeCell ref="E576:E579"/>
    <mergeCell ref="B576:B579"/>
    <mergeCell ref="A576:A579"/>
    <mergeCell ref="C585:C586"/>
    <mergeCell ref="D585:D586"/>
    <mergeCell ref="B585:B586"/>
    <mergeCell ref="A585:A586"/>
    <mergeCell ref="E585:E586"/>
    <mergeCell ref="D561:D562"/>
    <mergeCell ref="C561:C562"/>
    <mergeCell ref="B561:B562"/>
    <mergeCell ref="A561:A562"/>
    <mergeCell ref="D566:D570"/>
    <mergeCell ref="C566:C570"/>
    <mergeCell ref="B566:B570"/>
    <mergeCell ref="A566:A570"/>
    <mergeCell ref="D541:D542"/>
    <mergeCell ref="C541:C542"/>
    <mergeCell ref="B541:B542"/>
    <mergeCell ref="A541:A542"/>
    <mergeCell ref="D558:D559"/>
  </mergeCells>
  <dataValidations disablePrompts="1" count="1">
    <dataValidation showDropDown="1" sqref="U430:U431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51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 DATA NR1 MAY-15</vt:lpstr>
      <vt:lpstr>'SOP DATA NR1 MAY-15'!Print_Area</vt:lpstr>
      <vt:lpstr>'SOP DATA NR1 MAY-15'!Print_Titles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dcterms:created xsi:type="dcterms:W3CDTF">2014-12-12T12:59:27Z</dcterms:created>
  <dcterms:modified xsi:type="dcterms:W3CDTF">2015-12-29T09:25:18Z</dcterms:modified>
</cp:coreProperties>
</file>