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3 January-17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1" hidden="1">Sheet1!$A$12:$K$12</definedName>
    <definedName name="_xlnm._FilterDatabase" localSheetId="0" hidden="1">'SOP DATA NR3 January-17'!$A$9:$AA$872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  <definedName name="_xlnm.Print_Area" localSheetId="0">'SOP DATA NR3 January-17'!$A$1:$AB$872</definedName>
    <definedName name="_xlnm.Print_Titles" localSheetId="0">'SOP DATA NR3 January-17'!$5:$8</definedName>
  </definedNames>
  <calcPr calcId="125725"/>
</workbook>
</file>

<file path=xl/calcChain.xml><?xml version="1.0" encoding="utf-8"?>
<calcChain xmlns="http://schemas.openxmlformats.org/spreadsheetml/2006/main">
  <c r="Y648" i="1"/>
  <c r="O672"/>
  <c r="N672"/>
  <c r="M672"/>
  <c r="L672"/>
  <c r="O684"/>
  <c r="O685" s="1"/>
  <c r="N684"/>
  <c r="N685" s="1"/>
  <c r="M684"/>
  <c r="M685" s="1"/>
  <c r="L684"/>
  <c r="L685" s="1"/>
  <c r="L551"/>
  <c r="M551"/>
  <c r="N551"/>
  <c r="O551"/>
  <c r="L552"/>
  <c r="M552"/>
  <c r="N552"/>
  <c r="O552"/>
  <c r="L459" l="1"/>
  <c r="L461" s="1"/>
  <c r="M459"/>
  <c r="N459"/>
  <c r="O459"/>
  <c r="L460"/>
  <c r="M460"/>
  <c r="N460"/>
  <c r="O460"/>
  <c r="Y461"/>
  <c r="L501"/>
  <c r="M501"/>
  <c r="N501"/>
  <c r="O501"/>
  <c r="L502"/>
  <c r="M502"/>
  <c r="N502"/>
  <c r="O502"/>
  <c r="L503"/>
  <c r="M503"/>
  <c r="N503"/>
  <c r="O503"/>
  <c r="O500"/>
  <c r="N500"/>
  <c r="M500"/>
  <c r="L500"/>
  <c r="L494"/>
  <c r="M494"/>
  <c r="N494"/>
  <c r="O494"/>
  <c r="L495"/>
  <c r="M495"/>
  <c r="N495"/>
  <c r="O495"/>
  <c r="L496"/>
  <c r="M496"/>
  <c r="N496"/>
  <c r="O496"/>
  <c r="L497"/>
  <c r="M497"/>
  <c r="N497"/>
  <c r="O497"/>
  <c r="L498"/>
  <c r="M498"/>
  <c r="N498"/>
  <c r="O498"/>
  <c r="L484"/>
  <c r="M484"/>
  <c r="N484"/>
  <c r="O484"/>
  <c r="L485"/>
  <c r="M485"/>
  <c r="N485"/>
  <c r="O485"/>
  <c r="L486"/>
  <c r="M486"/>
  <c r="N486"/>
  <c r="O486"/>
  <c r="L487"/>
  <c r="M487"/>
  <c r="N487"/>
  <c r="O487"/>
  <c r="Y488"/>
  <c r="L489"/>
  <c r="M489"/>
  <c r="N489"/>
  <c r="O489"/>
  <c r="L478"/>
  <c r="M478"/>
  <c r="N478"/>
  <c r="O478"/>
  <c r="L479"/>
  <c r="M479"/>
  <c r="N479"/>
  <c r="O479"/>
  <c r="L463"/>
  <c r="M463"/>
  <c r="N463"/>
  <c r="O463"/>
  <c r="L464"/>
  <c r="M464"/>
  <c r="N464"/>
  <c r="O464"/>
  <c r="O428"/>
  <c r="N428"/>
  <c r="M428"/>
  <c r="L428"/>
  <c r="O422"/>
  <c r="N422"/>
  <c r="M422"/>
  <c r="L422"/>
  <c r="L419"/>
  <c r="M419"/>
  <c r="N419"/>
  <c r="O419"/>
  <c r="L420"/>
  <c r="M420"/>
  <c r="N420"/>
  <c r="O420"/>
  <c r="L372"/>
  <c r="M372"/>
  <c r="N372"/>
  <c r="O372"/>
  <c r="L373"/>
  <c r="M373"/>
  <c r="N373"/>
  <c r="O373"/>
  <c r="L374"/>
  <c r="M374"/>
  <c r="N374"/>
  <c r="O374"/>
  <c r="L375"/>
  <c r="M375"/>
  <c r="N375"/>
  <c r="O375"/>
  <c r="L376"/>
  <c r="M376"/>
  <c r="N376"/>
  <c r="O376"/>
  <c r="L377"/>
  <c r="M377"/>
  <c r="N377"/>
  <c r="O377"/>
  <c r="L378"/>
  <c r="M378"/>
  <c r="N378"/>
  <c r="O378"/>
  <c r="L379"/>
  <c r="M379"/>
  <c r="N379"/>
  <c r="O379"/>
  <c r="L380"/>
  <c r="M380"/>
  <c r="N380"/>
  <c r="O380"/>
  <c r="L381"/>
  <c r="M381"/>
  <c r="N381"/>
  <c r="O381"/>
  <c r="L382"/>
  <c r="M382"/>
  <c r="N382"/>
  <c r="O382"/>
  <c r="L383"/>
  <c r="M383"/>
  <c r="N383"/>
  <c r="O383"/>
  <c r="L384"/>
  <c r="M384"/>
  <c r="N384"/>
  <c r="O384"/>
  <c r="L385"/>
  <c r="M385"/>
  <c r="N385"/>
  <c r="O385"/>
  <c r="L386"/>
  <c r="M386"/>
  <c r="N386"/>
  <c r="O386"/>
  <c r="L387"/>
  <c r="M387"/>
  <c r="N387"/>
  <c r="O387"/>
  <c r="L388"/>
  <c r="M388"/>
  <c r="N388"/>
  <c r="O388"/>
  <c r="L389"/>
  <c r="M389"/>
  <c r="N389"/>
  <c r="O389"/>
  <c r="L390"/>
  <c r="M390"/>
  <c r="N390"/>
  <c r="O390"/>
  <c r="L391"/>
  <c r="M391"/>
  <c r="N391"/>
  <c r="O391"/>
  <c r="L392"/>
  <c r="M392"/>
  <c r="N392"/>
  <c r="O392"/>
  <c r="L393"/>
  <c r="M393"/>
  <c r="N393"/>
  <c r="O393"/>
  <c r="O371"/>
  <c r="N371"/>
  <c r="M371"/>
  <c r="L371"/>
  <c r="L366"/>
  <c r="M366"/>
  <c r="N366"/>
  <c r="O366"/>
  <c r="L367"/>
  <c r="M367"/>
  <c r="N367"/>
  <c r="O367"/>
  <c r="L368"/>
  <c r="M368"/>
  <c r="N368"/>
  <c r="O368"/>
  <c r="L369"/>
  <c r="M369"/>
  <c r="N369"/>
  <c r="O369"/>
  <c r="O365"/>
  <c r="N365"/>
  <c r="M365"/>
  <c r="L365"/>
  <c r="L355"/>
  <c r="M355"/>
  <c r="N355"/>
  <c r="O355"/>
  <c r="L356"/>
  <c r="M356"/>
  <c r="N356"/>
  <c r="O356"/>
  <c r="L357"/>
  <c r="M357"/>
  <c r="N357"/>
  <c r="O357"/>
  <c r="L358"/>
  <c r="M358"/>
  <c r="N358"/>
  <c r="O358"/>
  <c r="L359"/>
  <c r="M359"/>
  <c r="N359"/>
  <c r="O359"/>
  <c r="L360"/>
  <c r="M360"/>
  <c r="N360"/>
  <c r="O360"/>
  <c r="L361"/>
  <c r="M361"/>
  <c r="N361"/>
  <c r="O361"/>
  <c r="L362"/>
  <c r="M362"/>
  <c r="N362"/>
  <c r="O362"/>
  <c r="L363"/>
  <c r="M363"/>
  <c r="N363"/>
  <c r="O363"/>
  <c r="L331"/>
  <c r="M331"/>
  <c r="N331"/>
  <c r="O331"/>
  <c r="L332"/>
  <c r="M332"/>
  <c r="N332"/>
  <c r="O332"/>
  <c r="L333"/>
  <c r="M333"/>
  <c r="N333"/>
  <c r="O333"/>
  <c r="L334"/>
  <c r="M334"/>
  <c r="N334"/>
  <c r="O334"/>
  <c r="L335"/>
  <c r="M335"/>
  <c r="N335"/>
  <c r="O335"/>
  <c r="L336"/>
  <c r="M336"/>
  <c r="N336"/>
  <c r="O336"/>
  <c r="L337"/>
  <c r="M337"/>
  <c r="N337"/>
  <c r="O337"/>
  <c r="O330"/>
  <c r="N330"/>
  <c r="M330"/>
  <c r="L330"/>
  <c r="L305"/>
  <c r="M305"/>
  <c r="N305"/>
  <c r="O305"/>
  <c r="L306"/>
  <c r="M306"/>
  <c r="N306"/>
  <c r="O306"/>
  <c r="L307"/>
  <c r="M307"/>
  <c r="N307"/>
  <c r="O307"/>
  <c r="L308"/>
  <c r="M308"/>
  <c r="N308"/>
  <c r="O308"/>
  <c r="L309"/>
  <c r="M309"/>
  <c r="N309"/>
  <c r="O309"/>
  <c r="L310"/>
  <c r="M310"/>
  <c r="N310"/>
  <c r="O310"/>
  <c r="L311"/>
  <c r="M311"/>
  <c r="N311"/>
  <c r="O311"/>
  <c r="L312"/>
  <c r="M312"/>
  <c r="N312"/>
  <c r="O312"/>
  <c r="L313"/>
  <c r="M313"/>
  <c r="N313"/>
  <c r="O313"/>
  <c r="L314"/>
  <c r="M314"/>
  <c r="N314"/>
  <c r="O314"/>
  <c r="L315"/>
  <c r="M315"/>
  <c r="N315"/>
  <c r="O315"/>
  <c r="L316"/>
  <c r="M316"/>
  <c r="N316"/>
  <c r="O316"/>
  <c r="L317"/>
  <c r="M317"/>
  <c r="N317"/>
  <c r="O317"/>
  <c r="L318"/>
  <c r="M318"/>
  <c r="N318"/>
  <c r="O318"/>
  <c r="L319"/>
  <c r="M319"/>
  <c r="N319"/>
  <c r="O319"/>
  <c r="L320"/>
  <c r="M320"/>
  <c r="N320"/>
  <c r="O320"/>
  <c r="L321"/>
  <c r="M321"/>
  <c r="N321"/>
  <c r="O321"/>
  <c r="L322"/>
  <c r="M322"/>
  <c r="N322"/>
  <c r="O322"/>
  <c r="L323"/>
  <c r="M323"/>
  <c r="N323"/>
  <c r="O323"/>
  <c r="L324"/>
  <c r="M324"/>
  <c r="N324"/>
  <c r="O324"/>
  <c r="L325"/>
  <c r="M325"/>
  <c r="N325"/>
  <c r="O325"/>
  <c r="L326"/>
  <c r="M326"/>
  <c r="N326"/>
  <c r="O326"/>
  <c r="L327"/>
  <c r="M327"/>
  <c r="N327"/>
  <c r="O327"/>
  <c r="L328"/>
  <c r="M328"/>
  <c r="N328"/>
  <c r="O328"/>
  <c r="L302"/>
  <c r="M302"/>
  <c r="N302"/>
  <c r="O302"/>
  <c r="L298"/>
  <c r="M298"/>
  <c r="N298"/>
  <c r="O298"/>
  <c r="L299"/>
  <c r="M299"/>
  <c r="N299"/>
  <c r="O299"/>
  <c r="L300"/>
  <c r="M300"/>
  <c r="N300"/>
  <c r="O300"/>
  <c r="L301"/>
  <c r="M301"/>
  <c r="N301"/>
  <c r="O301"/>
  <c r="L275"/>
  <c r="M275"/>
  <c r="N275"/>
  <c r="O275"/>
  <c r="L276"/>
  <c r="M276"/>
  <c r="N276"/>
  <c r="O276"/>
  <c r="L277"/>
  <c r="M277"/>
  <c r="N277"/>
  <c r="O277"/>
  <c r="L278"/>
  <c r="M278"/>
  <c r="N278"/>
  <c r="O278"/>
  <c r="L279"/>
  <c r="M279"/>
  <c r="N279"/>
  <c r="O279"/>
  <c r="L280"/>
  <c r="M280"/>
  <c r="N280"/>
  <c r="O280"/>
  <c r="L281"/>
  <c r="M281"/>
  <c r="N281"/>
  <c r="O281"/>
  <c r="L282"/>
  <c r="M282"/>
  <c r="N282"/>
  <c r="O282"/>
  <c r="L283"/>
  <c r="M283"/>
  <c r="N283"/>
  <c r="O283"/>
  <c r="L284"/>
  <c r="M284"/>
  <c r="N284"/>
  <c r="O284"/>
  <c r="L285"/>
  <c r="M285"/>
  <c r="N285"/>
  <c r="O285"/>
  <c r="L286"/>
  <c r="M286"/>
  <c r="N286"/>
  <c r="O286"/>
  <c r="L287"/>
  <c r="M287"/>
  <c r="N287"/>
  <c r="O287"/>
  <c r="L288"/>
  <c r="M288"/>
  <c r="N288"/>
  <c r="O288"/>
  <c r="L289"/>
  <c r="M289"/>
  <c r="N289"/>
  <c r="O289"/>
  <c r="L249"/>
  <c r="M249"/>
  <c r="N249"/>
  <c r="O249"/>
  <c r="L250"/>
  <c r="M250"/>
  <c r="N250"/>
  <c r="O250"/>
  <c r="L241"/>
  <c r="M241"/>
  <c r="N241"/>
  <c r="O241"/>
  <c r="L242"/>
  <c r="M242"/>
  <c r="N242"/>
  <c r="O242"/>
  <c r="L220"/>
  <c r="M220"/>
  <c r="N220"/>
  <c r="O220"/>
  <c r="L221"/>
  <c r="M221"/>
  <c r="N221"/>
  <c r="O221"/>
  <c r="L164"/>
  <c r="M164"/>
  <c r="N164"/>
  <c r="O164"/>
  <c r="L165"/>
  <c r="M165"/>
  <c r="N165"/>
  <c r="O165"/>
  <c r="L166"/>
  <c r="M166"/>
  <c r="N166"/>
  <c r="O166"/>
  <c r="L167"/>
  <c r="M167"/>
  <c r="N167"/>
  <c r="O167"/>
  <c r="L168"/>
  <c r="M168"/>
  <c r="N168"/>
  <c r="O168"/>
  <c r="L169"/>
  <c r="M169"/>
  <c r="N169"/>
  <c r="O169"/>
  <c r="L170"/>
  <c r="M170"/>
  <c r="N170"/>
  <c r="O170"/>
  <c r="L171"/>
  <c r="M171"/>
  <c r="N171"/>
  <c r="O171"/>
  <c r="L172"/>
  <c r="M172"/>
  <c r="N172"/>
  <c r="O172"/>
  <c r="L173"/>
  <c r="M173"/>
  <c r="N173"/>
  <c r="O173"/>
  <c r="L133"/>
  <c r="M133"/>
  <c r="N133"/>
  <c r="O133"/>
  <c r="L134"/>
  <c r="M134"/>
  <c r="N134"/>
  <c r="O134"/>
  <c r="L135"/>
  <c r="M135"/>
  <c r="N135"/>
  <c r="O135"/>
  <c r="L136"/>
  <c r="M136"/>
  <c r="N136"/>
  <c r="O136"/>
  <c r="L137"/>
  <c r="M137"/>
  <c r="N137"/>
  <c r="O137"/>
  <c r="L138"/>
  <c r="M138"/>
  <c r="N138"/>
  <c r="O138"/>
  <c r="L118"/>
  <c r="M118"/>
  <c r="N118"/>
  <c r="O118"/>
  <c r="L119"/>
  <c r="M119"/>
  <c r="N119"/>
  <c r="O119"/>
  <c r="L120"/>
  <c r="M120"/>
  <c r="N120"/>
  <c r="O120"/>
  <c r="L121"/>
  <c r="M121"/>
  <c r="N121"/>
  <c r="O121"/>
  <c r="L122"/>
  <c r="M122"/>
  <c r="N122"/>
  <c r="O122"/>
  <c r="L123"/>
  <c r="M123"/>
  <c r="N123"/>
  <c r="O123"/>
  <c r="L124"/>
  <c r="M124"/>
  <c r="N124"/>
  <c r="O124"/>
  <c r="L125"/>
  <c r="M125"/>
  <c r="N125"/>
  <c r="O125"/>
  <c r="L126"/>
  <c r="M126"/>
  <c r="N126"/>
  <c r="O126"/>
  <c r="L127"/>
  <c r="M127"/>
  <c r="N127"/>
  <c r="O127"/>
  <c r="L128"/>
  <c r="M128"/>
  <c r="N128"/>
  <c r="O128"/>
  <c r="L129"/>
  <c r="M129"/>
  <c r="N129"/>
  <c r="O129"/>
  <c r="L130"/>
  <c r="M130"/>
  <c r="N130"/>
  <c r="O130"/>
  <c r="O117"/>
  <c r="N117"/>
  <c r="M117"/>
  <c r="L117"/>
  <c r="L111"/>
  <c r="M111"/>
  <c r="N111"/>
  <c r="O111"/>
  <c r="L112"/>
  <c r="M112"/>
  <c r="N112"/>
  <c r="O112"/>
  <c r="L113"/>
  <c r="M113"/>
  <c r="N113"/>
  <c r="O113"/>
  <c r="L114"/>
  <c r="M114"/>
  <c r="N114"/>
  <c r="O114"/>
  <c r="L115"/>
  <c r="M115"/>
  <c r="N115"/>
  <c r="O115"/>
  <c r="O64"/>
  <c r="N64"/>
  <c r="M64"/>
  <c r="L64"/>
  <c r="L76"/>
  <c r="M76"/>
  <c r="N76"/>
  <c r="O76"/>
  <c r="L77"/>
  <c r="M77"/>
  <c r="N77"/>
  <c r="O77"/>
  <c r="L78"/>
  <c r="M78"/>
  <c r="N78"/>
  <c r="O78"/>
  <c r="L79"/>
  <c r="M79"/>
  <c r="N79"/>
  <c r="O79"/>
  <c r="L80"/>
  <c r="M80"/>
  <c r="N80"/>
  <c r="O80"/>
  <c r="L81"/>
  <c r="M81"/>
  <c r="N81"/>
  <c r="O81"/>
  <c r="L82"/>
  <c r="M82"/>
  <c r="N82"/>
  <c r="O82"/>
  <c r="L83"/>
  <c r="M83"/>
  <c r="N83"/>
  <c r="O83"/>
  <c r="L84"/>
  <c r="M84"/>
  <c r="N84"/>
  <c r="O84"/>
  <c r="L85"/>
  <c r="M85"/>
  <c r="N85"/>
  <c r="O85"/>
  <c r="L86"/>
  <c r="M86"/>
  <c r="N86"/>
  <c r="O86"/>
  <c r="L87"/>
  <c r="M87"/>
  <c r="N87"/>
  <c r="O87"/>
  <c r="L88"/>
  <c r="M88"/>
  <c r="N88"/>
  <c r="O88"/>
  <c r="L89"/>
  <c r="M89"/>
  <c r="N89"/>
  <c r="O89"/>
  <c r="L90"/>
  <c r="M90"/>
  <c r="N90"/>
  <c r="O90"/>
  <c r="L91"/>
  <c r="M91"/>
  <c r="N91"/>
  <c r="O91"/>
  <c r="L92"/>
  <c r="M92"/>
  <c r="N92"/>
  <c r="O92"/>
  <c r="L24"/>
  <c r="M24"/>
  <c r="N24"/>
  <c r="O24"/>
  <c r="L25"/>
  <c r="M25"/>
  <c r="N25"/>
  <c r="O25"/>
  <c r="L26"/>
  <c r="M26"/>
  <c r="N26"/>
  <c r="O26"/>
  <c r="L27"/>
  <c r="M27"/>
  <c r="N27"/>
  <c r="O27"/>
  <c r="L28"/>
  <c r="M28"/>
  <c r="N28"/>
  <c r="O28"/>
  <c r="L29"/>
  <c r="M29"/>
  <c r="N29"/>
  <c r="O29"/>
  <c r="L30"/>
  <c r="M30"/>
  <c r="N30"/>
  <c r="O30"/>
  <c r="L31"/>
  <c r="M31"/>
  <c r="N31"/>
  <c r="O31"/>
  <c r="L32"/>
  <c r="M32"/>
  <c r="N32"/>
  <c r="O32"/>
  <c r="L33"/>
  <c r="M33"/>
  <c r="N33"/>
  <c r="O33"/>
  <c r="L34"/>
  <c r="M34"/>
  <c r="N34"/>
  <c r="O34"/>
  <c r="L35"/>
  <c r="M35"/>
  <c r="N35"/>
  <c r="O35"/>
  <c r="L36"/>
  <c r="M36"/>
  <c r="N36"/>
  <c r="O36"/>
  <c r="L37"/>
  <c r="M37"/>
  <c r="N37"/>
  <c r="O37"/>
  <c r="L38"/>
  <c r="M38"/>
  <c r="N38"/>
  <c r="O38"/>
  <c r="L39"/>
  <c r="M39"/>
  <c r="N39"/>
  <c r="O39"/>
  <c r="L40"/>
  <c r="M40"/>
  <c r="N40"/>
  <c r="O40"/>
  <c r="L41"/>
  <c r="M41"/>
  <c r="N41"/>
  <c r="O41"/>
  <c r="L42"/>
  <c r="M42"/>
  <c r="N42"/>
  <c r="O42"/>
  <c r="L43"/>
  <c r="M43"/>
  <c r="N43"/>
  <c r="O43"/>
  <c r="L44"/>
  <c r="M44"/>
  <c r="N44"/>
  <c r="O44"/>
  <c r="L45"/>
  <c r="M45"/>
  <c r="N45"/>
  <c r="O45"/>
  <c r="L46"/>
  <c r="M46"/>
  <c r="N46"/>
  <c r="O46"/>
  <c r="L47"/>
  <c r="M47"/>
  <c r="N47"/>
  <c r="O47"/>
  <c r="O23"/>
  <c r="N23"/>
  <c r="M23"/>
  <c r="L23"/>
  <c r="L15"/>
  <c r="M15"/>
  <c r="N15"/>
  <c r="O15"/>
  <c r="L16"/>
  <c r="M16"/>
  <c r="N16"/>
  <c r="O16"/>
  <c r="L17"/>
  <c r="M17"/>
  <c r="N17"/>
  <c r="O17"/>
  <c r="L18"/>
  <c r="M18"/>
  <c r="N18"/>
  <c r="O18"/>
  <c r="L19"/>
  <c r="M19"/>
  <c r="N19"/>
  <c r="O19"/>
  <c r="L20"/>
  <c r="M20"/>
  <c r="N20"/>
  <c r="O20"/>
  <c r="L21"/>
  <c r="M21"/>
  <c r="N21"/>
  <c r="O21"/>
  <c r="L757"/>
  <c r="M757"/>
  <c r="N757"/>
  <c r="O757"/>
  <c r="L758"/>
  <c r="M758"/>
  <c r="N758"/>
  <c r="O758"/>
  <c r="L759"/>
  <c r="M759"/>
  <c r="N759"/>
  <c r="O759"/>
  <c r="L760"/>
  <c r="M760"/>
  <c r="N760"/>
  <c r="O760"/>
  <c r="O756"/>
  <c r="N756"/>
  <c r="M756"/>
  <c r="L756"/>
  <c r="Y761"/>
  <c r="M761" l="1"/>
  <c r="O461"/>
  <c r="L761"/>
  <c r="N461"/>
  <c r="M461"/>
  <c r="O761"/>
  <c r="N761"/>
  <c r="I434" i="2"/>
  <c r="H434"/>
  <c r="G434"/>
  <c r="F434"/>
  <c r="I433"/>
  <c r="I435" s="1"/>
  <c r="H433"/>
  <c r="H435" s="1"/>
  <c r="G433"/>
  <c r="G435" s="1"/>
  <c r="F433"/>
  <c r="F435" s="1"/>
  <c r="I431"/>
  <c r="I432" s="1"/>
  <c r="H431"/>
  <c r="H432" s="1"/>
  <c r="G431"/>
  <c r="G432" s="1"/>
  <c r="F431"/>
  <c r="F432" s="1"/>
  <c r="I429"/>
  <c r="I430" s="1"/>
  <c r="H429"/>
  <c r="H430" s="1"/>
  <c r="G429"/>
  <c r="G430" s="1"/>
  <c r="F429"/>
  <c r="F430" s="1"/>
  <c r="I427"/>
  <c r="I428" s="1"/>
  <c r="H427"/>
  <c r="H428" s="1"/>
  <c r="G427"/>
  <c r="G428" s="1"/>
  <c r="F427"/>
  <c r="F428" s="1"/>
  <c r="I425"/>
  <c r="I426" s="1"/>
  <c r="H425"/>
  <c r="H426" s="1"/>
  <c r="G425"/>
  <c r="G426" s="1"/>
  <c r="F425"/>
  <c r="F426" s="1"/>
  <c r="I423"/>
  <c r="I424" s="1"/>
  <c r="H423"/>
  <c r="H424" s="1"/>
  <c r="G423"/>
  <c r="G424" s="1"/>
  <c r="F423"/>
  <c r="F424" s="1"/>
  <c r="I421"/>
  <c r="I422" s="1"/>
  <c r="H421"/>
  <c r="H422" s="1"/>
  <c r="G421"/>
  <c r="G422" s="1"/>
  <c r="F421"/>
  <c r="F422" s="1"/>
  <c r="I419"/>
  <c r="I420" s="1"/>
  <c r="H419"/>
  <c r="H420" s="1"/>
  <c r="G419"/>
  <c r="G420" s="1"/>
  <c r="F419"/>
  <c r="F420" s="1"/>
  <c r="I417"/>
  <c r="I418" s="1"/>
  <c r="H417"/>
  <c r="H418" s="1"/>
  <c r="G417"/>
  <c r="G418" s="1"/>
  <c r="F417"/>
  <c r="F418" s="1"/>
  <c r="I415"/>
  <c r="I416" s="1"/>
  <c r="H415"/>
  <c r="H416" s="1"/>
  <c r="G415"/>
  <c r="G416" s="1"/>
  <c r="F415"/>
  <c r="F416" s="1"/>
  <c r="I413"/>
  <c r="I414" s="1"/>
  <c r="H413"/>
  <c r="H414" s="1"/>
  <c r="G413"/>
  <c r="G414" s="1"/>
  <c r="F413"/>
  <c r="F414" s="1"/>
  <c r="I411"/>
  <c r="I412" s="1"/>
  <c r="H411"/>
  <c r="H412" s="1"/>
  <c r="G411"/>
  <c r="G412" s="1"/>
  <c r="F411"/>
  <c r="F412" s="1"/>
  <c r="I409"/>
  <c r="I410" s="1"/>
  <c r="H409"/>
  <c r="H410" s="1"/>
  <c r="G409"/>
  <c r="G410" s="1"/>
  <c r="F409"/>
  <c r="F410" s="1"/>
  <c r="I407"/>
  <c r="I408" s="1"/>
  <c r="H407"/>
  <c r="H408" s="1"/>
  <c r="G407"/>
  <c r="G408" s="1"/>
  <c r="F407"/>
  <c r="F408" s="1"/>
  <c r="I405"/>
  <c r="I406" s="1"/>
  <c r="H405"/>
  <c r="H406" s="1"/>
  <c r="G405"/>
  <c r="G406" s="1"/>
  <c r="F405"/>
  <c r="F406" s="1"/>
  <c r="I403"/>
  <c r="I404" s="1"/>
  <c r="H403"/>
  <c r="H404" s="1"/>
  <c r="G403"/>
  <c r="G404" s="1"/>
  <c r="F403"/>
  <c r="F404" s="1"/>
  <c r="I401"/>
  <c r="I402" s="1"/>
  <c r="H401"/>
  <c r="H402" s="1"/>
  <c r="G401"/>
  <c r="G402" s="1"/>
  <c r="F401"/>
  <c r="F402" s="1"/>
  <c r="I399"/>
  <c r="H399"/>
  <c r="G399"/>
  <c r="F399"/>
  <c r="I398"/>
  <c r="H398"/>
  <c r="G398"/>
  <c r="F398"/>
  <c r="I397"/>
  <c r="H397"/>
  <c r="G397"/>
  <c r="F397"/>
  <c r="I396"/>
  <c r="I400" s="1"/>
  <c r="H396"/>
  <c r="H400" s="1"/>
  <c r="G396"/>
  <c r="G400" s="1"/>
  <c r="F396"/>
  <c r="F400" s="1"/>
  <c r="I394"/>
  <c r="H394"/>
  <c r="G394"/>
  <c r="F394"/>
  <c r="I393"/>
  <c r="I395" s="1"/>
  <c r="H393"/>
  <c r="H395" s="1"/>
  <c r="G393"/>
  <c r="G395" s="1"/>
  <c r="F393"/>
  <c r="F395" s="1"/>
  <c r="I391"/>
  <c r="I392" s="1"/>
  <c r="H391"/>
  <c r="H392" s="1"/>
  <c r="G391"/>
  <c r="G392" s="1"/>
  <c r="F391"/>
  <c r="F392" s="1"/>
  <c r="I389"/>
  <c r="I390" s="1"/>
  <c r="H389"/>
  <c r="H390" s="1"/>
  <c r="G389"/>
  <c r="G390" s="1"/>
  <c r="F389"/>
  <c r="F390" s="1"/>
  <c r="I387"/>
  <c r="I388" s="1"/>
  <c r="H387"/>
  <c r="H388" s="1"/>
  <c r="G387"/>
  <c r="G388" s="1"/>
  <c r="F387"/>
  <c r="F388" s="1"/>
  <c r="I385"/>
  <c r="H385"/>
  <c r="G385"/>
  <c r="F385"/>
  <c r="I384"/>
  <c r="H384"/>
  <c r="G384"/>
  <c r="F384"/>
  <c r="I383"/>
  <c r="I386" s="1"/>
  <c r="H383"/>
  <c r="H386" s="1"/>
  <c r="G383"/>
  <c r="G386" s="1"/>
  <c r="F383"/>
  <c r="F386" s="1"/>
  <c r="I381"/>
  <c r="I382" s="1"/>
  <c r="H381"/>
  <c r="H382" s="1"/>
  <c r="G381"/>
  <c r="G382" s="1"/>
  <c r="F381"/>
  <c r="F382" s="1"/>
  <c r="I379"/>
  <c r="H379"/>
  <c r="G379"/>
  <c r="F379"/>
  <c r="I378"/>
  <c r="I380" s="1"/>
  <c r="H378"/>
  <c r="H380" s="1"/>
  <c r="G378"/>
  <c r="G380" s="1"/>
  <c r="F378"/>
  <c r="F380" s="1"/>
  <c r="I376"/>
  <c r="H376"/>
  <c r="G376"/>
  <c r="F376"/>
  <c r="I375"/>
  <c r="H375"/>
  <c r="G375"/>
  <c r="F375"/>
  <c r="I374"/>
  <c r="H374"/>
  <c r="G374"/>
  <c r="F374"/>
  <c r="I373"/>
  <c r="I377" s="1"/>
  <c r="H373"/>
  <c r="H377" s="1"/>
  <c r="G373"/>
  <c r="G377" s="1"/>
  <c r="F373"/>
  <c r="F377" s="1"/>
  <c r="I371"/>
  <c r="H371"/>
  <c r="G371"/>
  <c r="F371"/>
  <c r="I370"/>
  <c r="H370"/>
  <c r="G370"/>
  <c r="F370"/>
  <c r="I369"/>
  <c r="H369"/>
  <c r="G369"/>
  <c r="F369"/>
  <c r="I368"/>
  <c r="H368"/>
  <c r="G368"/>
  <c r="F368"/>
  <c r="I367"/>
  <c r="H367"/>
  <c r="G367"/>
  <c r="F367"/>
  <c r="I366"/>
  <c r="I372" s="1"/>
  <c r="H366"/>
  <c r="H372" s="1"/>
  <c r="G366"/>
  <c r="G372" s="1"/>
  <c r="F366"/>
  <c r="F372" s="1"/>
  <c r="I364"/>
  <c r="I365" s="1"/>
  <c r="H364"/>
  <c r="H365" s="1"/>
  <c r="G364"/>
  <c r="G365" s="1"/>
  <c r="F364"/>
  <c r="F365" s="1"/>
  <c r="I362"/>
  <c r="H362"/>
  <c r="G362"/>
  <c r="F362"/>
  <c r="I361"/>
  <c r="H361"/>
  <c r="G361"/>
  <c r="F361"/>
  <c r="I360"/>
  <c r="H360"/>
  <c r="G360"/>
  <c r="F360"/>
  <c r="I359"/>
  <c r="H359"/>
  <c r="G359"/>
  <c r="F359"/>
  <c r="I358"/>
  <c r="I363" s="1"/>
  <c r="H358"/>
  <c r="H363" s="1"/>
  <c r="G358"/>
  <c r="G363" s="1"/>
  <c r="F358"/>
  <c r="F363" s="1"/>
  <c r="I356"/>
  <c r="H356"/>
  <c r="G356"/>
  <c r="F356"/>
  <c r="I355"/>
  <c r="H355"/>
  <c r="G355"/>
  <c r="F355"/>
  <c r="I354"/>
  <c r="I357" s="1"/>
  <c r="H354"/>
  <c r="H357" s="1"/>
  <c r="G354"/>
  <c r="G357" s="1"/>
  <c r="F354"/>
  <c r="F357" s="1"/>
  <c r="I352"/>
  <c r="H352"/>
  <c r="G352"/>
  <c r="F352"/>
  <c r="I351"/>
  <c r="I353" s="1"/>
  <c r="H351"/>
  <c r="H353" s="1"/>
  <c r="G351"/>
  <c r="G353" s="1"/>
  <c r="F351"/>
  <c r="F353" s="1"/>
  <c r="I349"/>
  <c r="H349"/>
  <c r="G349"/>
  <c r="F349"/>
  <c r="I348"/>
  <c r="I350" s="1"/>
  <c r="H348"/>
  <c r="H350" s="1"/>
  <c r="G348"/>
  <c r="G350" s="1"/>
  <c r="F348"/>
  <c r="F350" s="1"/>
  <c r="I346"/>
  <c r="H346"/>
  <c r="G346"/>
  <c r="F346"/>
  <c r="I345"/>
  <c r="H345"/>
  <c r="G345"/>
  <c r="F345"/>
  <c r="I344"/>
  <c r="I347" s="1"/>
  <c r="H344"/>
  <c r="H347" s="1"/>
  <c r="G344"/>
  <c r="G347" s="1"/>
  <c r="F344"/>
  <c r="F347" s="1"/>
  <c r="I342"/>
  <c r="I343" s="1"/>
  <c r="H342"/>
  <c r="H343" s="1"/>
  <c r="G342"/>
  <c r="G343" s="1"/>
  <c r="F342"/>
  <c r="F343" s="1"/>
  <c r="I340"/>
  <c r="I341" s="1"/>
  <c r="H340"/>
  <c r="H341" s="1"/>
  <c r="G340"/>
  <c r="G341" s="1"/>
  <c r="F340"/>
  <c r="F341" s="1"/>
  <c r="I338"/>
  <c r="I339" s="1"/>
  <c r="H338"/>
  <c r="H339" s="1"/>
  <c r="G338"/>
  <c r="G339" s="1"/>
  <c r="F338"/>
  <c r="F339" s="1"/>
  <c r="I336"/>
  <c r="I337" s="1"/>
  <c r="H336"/>
  <c r="H337" s="1"/>
  <c r="G336"/>
  <c r="G337" s="1"/>
  <c r="F336"/>
  <c r="F337" s="1"/>
  <c r="I334"/>
  <c r="H334"/>
  <c r="G334"/>
  <c r="F334"/>
  <c r="I333"/>
  <c r="I335" s="1"/>
  <c r="H333"/>
  <c r="H335" s="1"/>
  <c r="G333"/>
  <c r="G335" s="1"/>
  <c r="F333"/>
  <c r="F335" s="1"/>
  <c r="I331"/>
  <c r="I332" s="1"/>
  <c r="H331"/>
  <c r="H332" s="1"/>
  <c r="G331"/>
  <c r="G332" s="1"/>
  <c r="F331"/>
  <c r="F332" s="1"/>
  <c r="I329"/>
  <c r="H329"/>
  <c r="G329"/>
  <c r="F329"/>
  <c r="I328"/>
  <c r="H328"/>
  <c r="G328"/>
  <c r="F328"/>
  <c r="I327"/>
  <c r="I330" s="1"/>
  <c r="H327"/>
  <c r="H330" s="1"/>
  <c r="G327"/>
  <c r="G330" s="1"/>
  <c r="F327"/>
  <c r="F330" s="1"/>
  <c r="I325"/>
  <c r="I326" s="1"/>
  <c r="H325"/>
  <c r="H326" s="1"/>
  <c r="G325"/>
  <c r="G326" s="1"/>
  <c r="F325"/>
  <c r="F326" s="1"/>
  <c r="I323"/>
  <c r="H323"/>
  <c r="G323"/>
  <c r="F323"/>
  <c r="I322"/>
  <c r="I324" s="1"/>
  <c r="H322"/>
  <c r="H324" s="1"/>
  <c r="G322"/>
  <c r="G324" s="1"/>
  <c r="F322"/>
  <c r="F324" s="1"/>
  <c r="I320"/>
  <c r="I321" s="1"/>
  <c r="H320"/>
  <c r="H321" s="1"/>
  <c r="G320"/>
  <c r="G321" s="1"/>
  <c r="F320"/>
  <c r="F321" s="1"/>
  <c r="I318"/>
  <c r="H318"/>
  <c r="G318"/>
  <c r="F318"/>
  <c r="I317"/>
  <c r="H317"/>
  <c r="G317"/>
  <c r="F317"/>
  <c r="I316"/>
  <c r="H316"/>
  <c r="G316"/>
  <c r="F316"/>
  <c r="I315"/>
  <c r="H315"/>
  <c r="G315"/>
  <c r="F315"/>
  <c r="I314"/>
  <c r="H314"/>
  <c r="G314"/>
  <c r="F314"/>
  <c r="I313"/>
  <c r="H313"/>
  <c r="G313"/>
  <c r="F313"/>
  <c r="I312"/>
  <c r="H312"/>
  <c r="G312"/>
  <c r="F312"/>
  <c r="I311"/>
  <c r="H311"/>
  <c r="G311"/>
  <c r="F311"/>
  <c r="I310"/>
  <c r="H310"/>
  <c r="G310"/>
  <c r="F310"/>
  <c r="I309"/>
  <c r="H309"/>
  <c r="G309"/>
  <c r="F309"/>
  <c r="I308"/>
  <c r="H308"/>
  <c r="G308"/>
  <c r="F308"/>
  <c r="I307"/>
  <c r="H307"/>
  <c r="G307"/>
  <c r="F307"/>
  <c r="I306"/>
  <c r="H306"/>
  <c r="G306"/>
  <c r="F306"/>
  <c r="I305"/>
  <c r="H305"/>
  <c r="G305"/>
  <c r="F305"/>
  <c r="I304"/>
  <c r="H304"/>
  <c r="G304"/>
  <c r="F304"/>
  <c r="I303"/>
  <c r="H303"/>
  <c r="G303"/>
  <c r="F303"/>
  <c r="I302"/>
  <c r="H302"/>
  <c r="G302"/>
  <c r="F302"/>
  <c r="I301"/>
  <c r="H301"/>
  <c r="G301"/>
  <c r="F301"/>
  <c r="I300"/>
  <c r="H300"/>
  <c r="G300"/>
  <c r="F300"/>
  <c r="I299"/>
  <c r="H299"/>
  <c r="G299"/>
  <c r="F299"/>
  <c r="I298"/>
  <c r="H298"/>
  <c r="G298"/>
  <c r="F298"/>
  <c r="I297"/>
  <c r="H297"/>
  <c r="G297"/>
  <c r="F297"/>
  <c r="I296"/>
  <c r="I319" s="1"/>
  <c r="H296"/>
  <c r="H319" s="1"/>
  <c r="G296"/>
  <c r="G319" s="1"/>
  <c r="F296"/>
  <c r="F319" s="1"/>
  <c r="I294"/>
  <c r="H294"/>
  <c r="G294"/>
  <c r="F294"/>
  <c r="I293"/>
  <c r="H293"/>
  <c r="G293"/>
  <c r="F293"/>
  <c r="I292"/>
  <c r="H292"/>
  <c r="G292"/>
  <c r="F292"/>
  <c r="I291"/>
  <c r="H291"/>
  <c r="G291"/>
  <c r="F291"/>
  <c r="I290"/>
  <c r="I295" s="1"/>
  <c r="H290"/>
  <c r="H295" s="1"/>
  <c r="G290"/>
  <c r="G295" s="1"/>
  <c r="F290"/>
  <c r="F295" s="1"/>
  <c r="I288"/>
  <c r="H288"/>
  <c r="G288"/>
  <c r="F288"/>
  <c r="I287"/>
  <c r="H287"/>
  <c r="G287"/>
  <c r="F287"/>
  <c r="I286"/>
  <c r="H286"/>
  <c r="G286"/>
  <c r="F286"/>
  <c r="I285"/>
  <c r="H285"/>
  <c r="G285"/>
  <c r="F285"/>
  <c r="I284"/>
  <c r="H284"/>
  <c r="G284"/>
  <c r="F284"/>
  <c r="I283"/>
  <c r="H283"/>
  <c r="G283"/>
  <c r="F283"/>
  <c r="I282"/>
  <c r="H282"/>
  <c r="G282"/>
  <c r="F282"/>
  <c r="I281"/>
  <c r="H281"/>
  <c r="G281"/>
  <c r="F281"/>
  <c r="I280"/>
  <c r="H280"/>
  <c r="G280"/>
  <c r="F280"/>
  <c r="I279"/>
  <c r="I289" s="1"/>
  <c r="H279"/>
  <c r="H289" s="1"/>
  <c r="G279"/>
  <c r="G289" s="1"/>
  <c r="F279"/>
  <c r="F289" s="1"/>
  <c r="I277"/>
  <c r="H277"/>
  <c r="G277"/>
  <c r="F277"/>
  <c r="I276"/>
  <c r="H276"/>
  <c r="G276"/>
  <c r="F276"/>
  <c r="I275"/>
  <c r="H275"/>
  <c r="G275"/>
  <c r="F275"/>
  <c r="I274"/>
  <c r="H274"/>
  <c r="G274"/>
  <c r="F274"/>
  <c r="I273"/>
  <c r="H273"/>
  <c r="G273"/>
  <c r="F273"/>
  <c r="I272"/>
  <c r="H272"/>
  <c r="G272"/>
  <c r="F272"/>
  <c r="I271"/>
  <c r="I278" s="1"/>
  <c r="H271"/>
  <c r="H278" s="1"/>
  <c r="G271"/>
  <c r="G278" s="1"/>
  <c r="F271"/>
  <c r="F278" s="1"/>
  <c r="I269"/>
  <c r="H269"/>
  <c r="G269"/>
  <c r="F269"/>
  <c r="I268"/>
  <c r="H268"/>
  <c r="G268"/>
  <c r="F268"/>
  <c r="I267"/>
  <c r="H267"/>
  <c r="G267"/>
  <c r="F267"/>
  <c r="I266"/>
  <c r="H266"/>
  <c r="G266"/>
  <c r="F266"/>
  <c r="I265"/>
  <c r="H265"/>
  <c r="G265"/>
  <c r="F265"/>
  <c r="I264"/>
  <c r="H264"/>
  <c r="G264"/>
  <c r="F264"/>
  <c r="I263"/>
  <c r="H263"/>
  <c r="G263"/>
  <c r="F263"/>
  <c r="I262"/>
  <c r="H262"/>
  <c r="G262"/>
  <c r="F262"/>
  <c r="I261"/>
  <c r="H261"/>
  <c r="G261"/>
  <c r="F261"/>
  <c r="I260"/>
  <c r="H260"/>
  <c r="G260"/>
  <c r="F260"/>
  <c r="I259"/>
  <c r="H259"/>
  <c r="G259"/>
  <c r="F259"/>
  <c r="I258"/>
  <c r="H258"/>
  <c r="G258"/>
  <c r="F258"/>
  <c r="I257"/>
  <c r="H257"/>
  <c r="G257"/>
  <c r="F257"/>
  <c r="I256"/>
  <c r="H256"/>
  <c r="G256"/>
  <c r="F256"/>
  <c r="I255"/>
  <c r="H255"/>
  <c r="G255"/>
  <c r="F255"/>
  <c r="I254"/>
  <c r="H254"/>
  <c r="G254"/>
  <c r="F254"/>
  <c r="I253"/>
  <c r="H253"/>
  <c r="G253"/>
  <c r="F253"/>
  <c r="I252"/>
  <c r="H252"/>
  <c r="G252"/>
  <c r="F252"/>
  <c r="I251"/>
  <c r="H251"/>
  <c r="G251"/>
  <c r="F251"/>
  <c r="I250"/>
  <c r="H250"/>
  <c r="G250"/>
  <c r="F250"/>
  <c r="I249"/>
  <c r="H249"/>
  <c r="G249"/>
  <c r="F249"/>
  <c r="I248"/>
  <c r="H248"/>
  <c r="G248"/>
  <c r="F248"/>
  <c r="I247"/>
  <c r="H247"/>
  <c r="G247"/>
  <c r="F247"/>
  <c r="I246"/>
  <c r="H246"/>
  <c r="G246"/>
  <c r="F246"/>
  <c r="I245"/>
  <c r="I270" s="1"/>
  <c r="H245"/>
  <c r="H270" s="1"/>
  <c r="G245"/>
  <c r="G270" s="1"/>
  <c r="F245"/>
  <c r="F270" s="1"/>
  <c r="I243"/>
  <c r="H243"/>
  <c r="G243"/>
  <c r="F243"/>
  <c r="I242"/>
  <c r="H242"/>
  <c r="G242"/>
  <c r="F242"/>
  <c r="I241"/>
  <c r="H241"/>
  <c r="G241"/>
  <c r="F241"/>
  <c r="I240"/>
  <c r="H240"/>
  <c r="G240"/>
  <c r="F240"/>
  <c r="I239"/>
  <c r="H239"/>
  <c r="G239"/>
  <c r="F239"/>
  <c r="I238"/>
  <c r="I244" s="1"/>
  <c r="H238"/>
  <c r="H244" s="1"/>
  <c r="G238"/>
  <c r="G244" s="1"/>
  <c r="F238"/>
  <c r="F244" s="1"/>
  <c r="I236"/>
  <c r="H236"/>
  <c r="G236"/>
  <c r="F236"/>
  <c r="I235"/>
  <c r="H235"/>
  <c r="G235"/>
  <c r="F235"/>
  <c r="I234"/>
  <c r="H234"/>
  <c r="G234"/>
  <c r="F234"/>
  <c r="I233"/>
  <c r="H233"/>
  <c r="G233"/>
  <c r="F233"/>
  <c r="I232"/>
  <c r="H232"/>
  <c r="G232"/>
  <c r="F232"/>
  <c r="I231"/>
  <c r="H231"/>
  <c r="G231"/>
  <c r="F231"/>
  <c r="I230"/>
  <c r="H230"/>
  <c r="G230"/>
  <c r="F230"/>
  <c r="I229"/>
  <c r="H229"/>
  <c r="G229"/>
  <c r="F229"/>
  <c r="I228"/>
  <c r="H228"/>
  <c r="G228"/>
  <c r="F228"/>
  <c r="I227"/>
  <c r="H227"/>
  <c r="G227"/>
  <c r="F227"/>
  <c r="I226"/>
  <c r="H226"/>
  <c r="G226"/>
  <c r="F226"/>
  <c r="I225"/>
  <c r="H225"/>
  <c r="G225"/>
  <c r="F225"/>
  <c r="I224"/>
  <c r="H224"/>
  <c r="G224"/>
  <c r="F224"/>
  <c r="I223"/>
  <c r="H223"/>
  <c r="G223"/>
  <c r="F223"/>
  <c r="I222"/>
  <c r="H222"/>
  <c r="G222"/>
  <c r="F222"/>
  <c r="I221"/>
  <c r="H221"/>
  <c r="G221"/>
  <c r="F221"/>
  <c r="I220"/>
  <c r="H220"/>
  <c r="G220"/>
  <c r="F220"/>
  <c r="I219"/>
  <c r="H219"/>
  <c r="G219"/>
  <c r="F219"/>
  <c r="I218"/>
  <c r="H218"/>
  <c r="G218"/>
  <c r="F218"/>
  <c r="I217"/>
  <c r="H217"/>
  <c r="G217"/>
  <c r="F217"/>
  <c r="I216"/>
  <c r="H216"/>
  <c r="G216"/>
  <c r="F216"/>
  <c r="I215"/>
  <c r="H215"/>
  <c r="G215"/>
  <c r="F215"/>
  <c r="I214"/>
  <c r="H214"/>
  <c r="G214"/>
  <c r="F214"/>
  <c r="I213"/>
  <c r="H213"/>
  <c r="G213"/>
  <c r="F213"/>
  <c r="I212"/>
  <c r="H212"/>
  <c r="G212"/>
  <c r="F212"/>
  <c r="I211"/>
  <c r="H211"/>
  <c r="G211"/>
  <c r="F211"/>
  <c r="I210"/>
  <c r="H210"/>
  <c r="G210"/>
  <c r="F210"/>
  <c r="I209"/>
  <c r="I237" s="1"/>
  <c r="H209"/>
  <c r="H237" s="1"/>
  <c r="G209"/>
  <c r="G237" s="1"/>
  <c r="F209"/>
  <c r="F237" s="1"/>
  <c r="I207"/>
  <c r="I208" s="1"/>
  <c r="H207"/>
  <c r="H208" s="1"/>
  <c r="G207"/>
  <c r="G208" s="1"/>
  <c r="F207"/>
  <c r="F208" s="1"/>
  <c r="I205"/>
  <c r="H205"/>
  <c r="G205"/>
  <c r="F205"/>
  <c r="I204"/>
  <c r="H204"/>
  <c r="G204"/>
  <c r="F204"/>
  <c r="I203"/>
  <c r="I206" s="1"/>
  <c r="H203"/>
  <c r="H206" s="1"/>
  <c r="G203"/>
  <c r="G206" s="1"/>
  <c r="F203"/>
  <c r="F206" s="1"/>
  <c r="I201"/>
  <c r="I202" s="1"/>
  <c r="H201"/>
  <c r="H202" s="1"/>
  <c r="G201"/>
  <c r="G202" s="1"/>
  <c r="F201"/>
  <c r="F202" s="1"/>
  <c r="I199"/>
  <c r="H199"/>
  <c r="G199"/>
  <c r="F199"/>
  <c r="I198"/>
  <c r="H198"/>
  <c r="G198"/>
  <c r="F198"/>
  <c r="I197"/>
  <c r="H197"/>
  <c r="G197"/>
  <c r="F197"/>
  <c r="I196"/>
  <c r="I200" s="1"/>
  <c r="H196"/>
  <c r="H200" s="1"/>
  <c r="G196"/>
  <c r="G200" s="1"/>
  <c r="F196"/>
  <c r="F200" s="1"/>
  <c r="I194"/>
  <c r="I195" s="1"/>
  <c r="H194"/>
  <c r="H195" s="1"/>
  <c r="G194"/>
  <c r="G195" s="1"/>
  <c r="F194"/>
  <c r="F195" s="1"/>
  <c r="I192"/>
  <c r="H192"/>
  <c r="G192"/>
  <c r="F192"/>
  <c r="I191"/>
  <c r="I193" s="1"/>
  <c r="H191"/>
  <c r="H193" s="1"/>
  <c r="G191"/>
  <c r="G193" s="1"/>
  <c r="F191"/>
  <c r="F193" s="1"/>
  <c r="I189"/>
  <c r="H189"/>
  <c r="G189"/>
  <c r="F189"/>
  <c r="I188"/>
  <c r="H188"/>
  <c r="G188"/>
  <c r="F188"/>
  <c r="I187"/>
  <c r="I190" s="1"/>
  <c r="H187"/>
  <c r="H190" s="1"/>
  <c r="G187"/>
  <c r="G190" s="1"/>
  <c r="F187"/>
  <c r="F190" s="1"/>
  <c r="I185"/>
  <c r="I186" s="1"/>
  <c r="H185"/>
  <c r="H186" s="1"/>
  <c r="G185"/>
  <c r="G186" s="1"/>
  <c r="F185"/>
  <c r="F186" s="1"/>
  <c r="I183"/>
  <c r="I184" s="1"/>
  <c r="H183"/>
  <c r="H184" s="1"/>
  <c r="G183"/>
  <c r="G184" s="1"/>
  <c r="F183"/>
  <c r="F184" s="1"/>
  <c r="I181"/>
  <c r="I182" s="1"/>
  <c r="H181"/>
  <c r="H182" s="1"/>
  <c r="G181"/>
  <c r="G182" s="1"/>
  <c r="F181"/>
  <c r="F182" s="1"/>
  <c r="I179"/>
  <c r="I180" s="1"/>
  <c r="H179"/>
  <c r="H180" s="1"/>
  <c r="G179"/>
  <c r="G180" s="1"/>
  <c r="F179"/>
  <c r="F180" s="1"/>
  <c r="I177"/>
  <c r="I178" s="1"/>
  <c r="H177"/>
  <c r="H178" s="1"/>
  <c r="G177"/>
  <c r="G178" s="1"/>
  <c r="F177"/>
  <c r="F178" s="1"/>
  <c r="I175"/>
  <c r="I176" s="1"/>
  <c r="H175"/>
  <c r="H176" s="1"/>
  <c r="G175"/>
  <c r="G176" s="1"/>
  <c r="F175"/>
  <c r="F176" s="1"/>
  <c r="I173"/>
  <c r="H173"/>
  <c r="G173"/>
  <c r="F173"/>
  <c r="I172"/>
  <c r="H172"/>
  <c r="G172"/>
  <c r="F172"/>
  <c r="I171"/>
  <c r="H171"/>
  <c r="G171"/>
  <c r="F171"/>
  <c r="I170"/>
  <c r="H170"/>
  <c r="G170"/>
  <c r="F170"/>
  <c r="I169"/>
  <c r="H169"/>
  <c r="G169"/>
  <c r="F169"/>
  <c r="I168"/>
  <c r="H168"/>
  <c r="G168"/>
  <c r="F168"/>
  <c r="I167"/>
  <c r="H167"/>
  <c r="G167"/>
  <c r="F167"/>
  <c r="I166"/>
  <c r="H166"/>
  <c r="G166"/>
  <c r="F166"/>
  <c r="I165"/>
  <c r="H165"/>
  <c r="G165"/>
  <c r="F165"/>
  <c r="I164"/>
  <c r="H164"/>
  <c r="G164"/>
  <c r="F164"/>
  <c r="I163"/>
  <c r="H163"/>
  <c r="G163"/>
  <c r="F163"/>
  <c r="I162"/>
  <c r="H162"/>
  <c r="G162"/>
  <c r="F162"/>
  <c r="I161"/>
  <c r="H161"/>
  <c r="G161"/>
  <c r="F161"/>
  <c r="I160"/>
  <c r="H160"/>
  <c r="G160"/>
  <c r="F160"/>
  <c r="I159"/>
  <c r="H159"/>
  <c r="G159"/>
  <c r="F159"/>
  <c r="I158"/>
  <c r="H158"/>
  <c r="G158"/>
  <c r="F158"/>
  <c r="I157"/>
  <c r="H157"/>
  <c r="G157"/>
  <c r="F157"/>
  <c r="I156"/>
  <c r="H156"/>
  <c r="G156"/>
  <c r="F156"/>
  <c r="I155"/>
  <c r="H155"/>
  <c r="G155"/>
  <c r="F155"/>
  <c r="I154"/>
  <c r="H154"/>
  <c r="G154"/>
  <c r="F154"/>
  <c r="I153"/>
  <c r="H153"/>
  <c r="G153"/>
  <c r="F153"/>
  <c r="I152"/>
  <c r="H152"/>
  <c r="G152"/>
  <c r="F152"/>
  <c r="I151"/>
  <c r="H151"/>
  <c r="G151"/>
  <c r="F151"/>
  <c r="I150"/>
  <c r="H150"/>
  <c r="G150"/>
  <c r="F150"/>
  <c r="I149"/>
  <c r="H149"/>
  <c r="G149"/>
  <c r="F149"/>
  <c r="I148"/>
  <c r="H148"/>
  <c r="G148"/>
  <c r="F148"/>
  <c r="I147"/>
  <c r="H147"/>
  <c r="G147"/>
  <c r="F147"/>
  <c r="I146"/>
  <c r="H146"/>
  <c r="G146"/>
  <c r="F146"/>
  <c r="I145"/>
  <c r="H145"/>
  <c r="G145"/>
  <c r="F145"/>
  <c r="I144"/>
  <c r="H144"/>
  <c r="G144"/>
  <c r="F144"/>
  <c r="I143"/>
  <c r="I174" s="1"/>
  <c r="H143"/>
  <c r="H174" s="1"/>
  <c r="G143"/>
  <c r="G174" s="1"/>
  <c r="F143"/>
  <c r="F174" s="1"/>
  <c r="I141"/>
  <c r="I142" s="1"/>
  <c r="H141"/>
  <c r="H142" s="1"/>
  <c r="G141"/>
  <c r="G142" s="1"/>
  <c r="F141"/>
  <c r="F142" s="1"/>
  <c r="I139"/>
  <c r="H139"/>
  <c r="G139"/>
  <c r="F139"/>
  <c r="I138"/>
  <c r="H138"/>
  <c r="G138"/>
  <c r="F138"/>
  <c r="I137"/>
  <c r="H137"/>
  <c r="G137"/>
  <c r="F137"/>
  <c r="I136"/>
  <c r="H136"/>
  <c r="G136"/>
  <c r="F136"/>
  <c r="I135"/>
  <c r="H135"/>
  <c r="G135"/>
  <c r="F135"/>
  <c r="I134"/>
  <c r="I140" s="1"/>
  <c r="H134"/>
  <c r="H140" s="1"/>
  <c r="G134"/>
  <c r="G140" s="1"/>
  <c r="F134"/>
  <c r="F140" s="1"/>
  <c r="I132"/>
  <c r="H132"/>
  <c r="G132"/>
  <c r="F132"/>
  <c r="I131"/>
  <c r="H131"/>
  <c r="G131"/>
  <c r="F131"/>
  <c r="I130"/>
  <c r="H130"/>
  <c r="G130"/>
  <c r="F130"/>
  <c r="I129"/>
  <c r="H129"/>
  <c r="G129"/>
  <c r="F129"/>
  <c r="I128"/>
  <c r="H128"/>
  <c r="G128"/>
  <c r="F128"/>
  <c r="I127"/>
  <c r="H127"/>
  <c r="G127"/>
  <c r="F127"/>
  <c r="I126"/>
  <c r="H126"/>
  <c r="G126"/>
  <c r="F126"/>
  <c r="I125"/>
  <c r="H125"/>
  <c r="G125"/>
  <c r="F125"/>
  <c r="I124"/>
  <c r="H124"/>
  <c r="G124"/>
  <c r="F124"/>
  <c r="I123"/>
  <c r="H123"/>
  <c r="G123"/>
  <c r="F123"/>
  <c r="I122"/>
  <c r="H122"/>
  <c r="G122"/>
  <c r="F122"/>
  <c r="I121"/>
  <c r="H121"/>
  <c r="G121"/>
  <c r="F121"/>
  <c r="I120"/>
  <c r="I133" s="1"/>
  <c r="H120"/>
  <c r="H133" s="1"/>
  <c r="G120"/>
  <c r="G133" s="1"/>
  <c r="F120"/>
  <c r="F133" s="1"/>
  <c r="I118"/>
  <c r="H118"/>
  <c r="G118"/>
  <c r="F118"/>
  <c r="I117"/>
  <c r="H117"/>
  <c r="G117"/>
  <c r="F117"/>
  <c r="I116"/>
  <c r="H116"/>
  <c r="G116"/>
  <c r="F116"/>
  <c r="I115"/>
  <c r="H115"/>
  <c r="G115"/>
  <c r="F115"/>
  <c r="I114"/>
  <c r="H114"/>
  <c r="G114"/>
  <c r="F114"/>
  <c r="I113"/>
  <c r="I119" s="1"/>
  <c r="H113"/>
  <c r="H119" s="1"/>
  <c r="G113"/>
  <c r="G119" s="1"/>
  <c r="F113"/>
  <c r="F119" s="1"/>
  <c r="I111"/>
  <c r="H111"/>
  <c r="G111"/>
  <c r="F111"/>
  <c r="I110"/>
  <c r="H110"/>
  <c r="G110"/>
  <c r="F110"/>
  <c r="I109"/>
  <c r="I112" s="1"/>
  <c r="H109"/>
  <c r="H112" s="1"/>
  <c r="G109"/>
  <c r="G112" s="1"/>
  <c r="F109"/>
  <c r="F112" s="1"/>
  <c r="I107"/>
  <c r="H107"/>
  <c r="G107"/>
  <c r="F107"/>
  <c r="I106"/>
  <c r="I108" s="1"/>
  <c r="H106"/>
  <c r="H108" s="1"/>
  <c r="G106"/>
  <c r="G108" s="1"/>
  <c r="F106"/>
  <c r="F108" s="1"/>
  <c r="I104"/>
  <c r="I105" s="1"/>
  <c r="H104"/>
  <c r="H105" s="1"/>
  <c r="G104"/>
  <c r="G105" s="1"/>
  <c r="F104"/>
  <c r="F105" s="1"/>
  <c r="I102"/>
  <c r="I103" s="1"/>
  <c r="H102"/>
  <c r="H103" s="1"/>
  <c r="G102"/>
  <c r="G103" s="1"/>
  <c r="F102"/>
  <c r="F103" s="1"/>
  <c r="I100"/>
  <c r="I101" s="1"/>
  <c r="H100"/>
  <c r="H101" s="1"/>
  <c r="G100"/>
  <c r="G101" s="1"/>
  <c r="F100"/>
  <c r="F101" s="1"/>
  <c r="I98"/>
  <c r="H98"/>
  <c r="G98"/>
  <c r="F98"/>
  <c r="I97"/>
  <c r="I99" s="1"/>
  <c r="H97"/>
  <c r="H99" s="1"/>
  <c r="G97"/>
  <c r="G99" s="1"/>
  <c r="F97"/>
  <c r="F99" s="1"/>
  <c r="I95"/>
  <c r="H95"/>
  <c r="G95"/>
  <c r="F95"/>
  <c r="I94"/>
  <c r="H94"/>
  <c r="G94"/>
  <c r="F94"/>
  <c r="I93"/>
  <c r="H93"/>
  <c r="G93"/>
  <c r="F93"/>
  <c r="I92"/>
  <c r="H92"/>
  <c r="G92"/>
  <c r="F92"/>
  <c r="I91"/>
  <c r="H91"/>
  <c r="G91"/>
  <c r="F91"/>
  <c r="I90"/>
  <c r="H90"/>
  <c r="G90"/>
  <c r="F90"/>
  <c r="I89"/>
  <c r="H89"/>
  <c r="G89"/>
  <c r="F89"/>
  <c r="I88"/>
  <c r="H88"/>
  <c r="G88"/>
  <c r="F88"/>
  <c r="I87"/>
  <c r="H87"/>
  <c r="G87"/>
  <c r="F87"/>
  <c r="I86"/>
  <c r="H86"/>
  <c r="G86"/>
  <c r="F86"/>
  <c r="I85"/>
  <c r="H85"/>
  <c r="G85"/>
  <c r="F85"/>
  <c r="I84"/>
  <c r="H84"/>
  <c r="G84"/>
  <c r="F84"/>
  <c r="I83"/>
  <c r="H83"/>
  <c r="G83"/>
  <c r="F83"/>
  <c r="I82"/>
  <c r="H82"/>
  <c r="G82"/>
  <c r="F82"/>
  <c r="I81"/>
  <c r="H81"/>
  <c r="G81"/>
  <c r="F81"/>
  <c r="I80"/>
  <c r="H80"/>
  <c r="G80"/>
  <c r="F80"/>
  <c r="I79"/>
  <c r="H79"/>
  <c r="G79"/>
  <c r="F79"/>
  <c r="I78"/>
  <c r="I96" s="1"/>
  <c r="H78"/>
  <c r="H96" s="1"/>
  <c r="G78"/>
  <c r="G96" s="1"/>
  <c r="F78"/>
  <c r="F96" s="1"/>
  <c r="I76"/>
  <c r="H76"/>
  <c r="G76"/>
  <c r="F76"/>
  <c r="I75"/>
  <c r="H75"/>
  <c r="G75"/>
  <c r="F75"/>
  <c r="I74"/>
  <c r="H74"/>
  <c r="G74"/>
  <c r="F74"/>
  <c r="I73"/>
  <c r="H73"/>
  <c r="G73"/>
  <c r="F73"/>
  <c r="I72"/>
  <c r="H72"/>
  <c r="G72"/>
  <c r="F72"/>
  <c r="I71"/>
  <c r="H71"/>
  <c r="G71"/>
  <c r="F71"/>
  <c r="I70"/>
  <c r="H70"/>
  <c r="G70"/>
  <c r="F70"/>
  <c r="I69"/>
  <c r="H69"/>
  <c r="G69"/>
  <c r="F69"/>
  <c r="I68"/>
  <c r="H68"/>
  <c r="G68"/>
  <c r="F68"/>
  <c r="I67"/>
  <c r="H67"/>
  <c r="G67"/>
  <c r="F67"/>
  <c r="I66"/>
  <c r="H66"/>
  <c r="G66"/>
  <c r="F66"/>
  <c r="I65"/>
  <c r="H65"/>
  <c r="G65"/>
  <c r="F65"/>
  <c r="I64"/>
  <c r="H64"/>
  <c r="G64"/>
  <c r="F64"/>
  <c r="I63"/>
  <c r="H63"/>
  <c r="G63"/>
  <c r="F63"/>
  <c r="I62"/>
  <c r="H62"/>
  <c r="G62"/>
  <c r="F62"/>
  <c r="I61"/>
  <c r="H61"/>
  <c r="G61"/>
  <c r="F61"/>
  <c r="I60"/>
  <c r="H60"/>
  <c r="G60"/>
  <c r="F60"/>
  <c r="I59"/>
  <c r="H59"/>
  <c r="G59"/>
  <c r="F59"/>
  <c r="I58"/>
  <c r="H58"/>
  <c r="G58"/>
  <c r="F58"/>
  <c r="I57"/>
  <c r="H57"/>
  <c r="G57"/>
  <c r="F57"/>
  <c r="I56"/>
  <c r="H56"/>
  <c r="G56"/>
  <c r="F56"/>
  <c r="I55"/>
  <c r="H55"/>
  <c r="G55"/>
  <c r="F55"/>
  <c r="I54"/>
  <c r="H54"/>
  <c r="G54"/>
  <c r="F54"/>
  <c r="I53"/>
  <c r="I77" s="1"/>
  <c r="H53"/>
  <c r="H77" s="1"/>
  <c r="G53"/>
  <c r="G77" s="1"/>
  <c r="F53"/>
  <c r="F77" s="1"/>
  <c r="I51"/>
  <c r="H51"/>
  <c r="G51"/>
  <c r="F51"/>
  <c r="I50"/>
  <c r="H50"/>
  <c r="G50"/>
  <c r="F50"/>
  <c r="I49"/>
  <c r="H49"/>
  <c r="G49"/>
  <c r="F49"/>
  <c r="I48"/>
  <c r="H48"/>
  <c r="G48"/>
  <c r="F48"/>
  <c r="I47"/>
  <c r="H47"/>
  <c r="G47"/>
  <c r="F47"/>
  <c r="I46"/>
  <c r="H46"/>
  <c r="G46"/>
  <c r="F46"/>
  <c r="I45"/>
  <c r="H45"/>
  <c r="G45"/>
  <c r="F45"/>
  <c r="I44"/>
  <c r="I52" s="1"/>
  <c r="H44"/>
  <c r="H52" s="1"/>
  <c r="G44"/>
  <c r="G52" s="1"/>
  <c r="F44"/>
  <c r="F52" s="1"/>
  <c r="I42"/>
  <c r="H42"/>
  <c r="G42"/>
  <c r="F42"/>
  <c r="I41"/>
  <c r="I43" s="1"/>
  <c r="H41"/>
  <c r="H43" s="1"/>
  <c r="G41"/>
  <c r="G43" s="1"/>
  <c r="F41"/>
  <c r="F43" s="1"/>
  <c r="I39"/>
  <c r="I40" s="1"/>
  <c r="H39"/>
  <c r="H40" s="1"/>
  <c r="G39"/>
  <c r="G40" s="1"/>
  <c r="F39"/>
  <c r="F40" s="1"/>
  <c r="I37"/>
  <c r="H37"/>
  <c r="G37"/>
  <c r="F37"/>
  <c r="I36"/>
  <c r="I38" s="1"/>
  <c r="H36"/>
  <c r="H38" s="1"/>
  <c r="G36"/>
  <c r="G38" s="1"/>
  <c r="F36"/>
  <c r="F38" s="1"/>
  <c r="I34"/>
  <c r="H34"/>
  <c r="G34"/>
  <c r="F34"/>
  <c r="I33"/>
  <c r="H33"/>
  <c r="G33"/>
  <c r="F33"/>
  <c r="I32"/>
  <c r="I35" s="1"/>
  <c r="H32"/>
  <c r="H35" s="1"/>
  <c r="G32"/>
  <c r="G35" s="1"/>
  <c r="F32"/>
  <c r="F35" s="1"/>
  <c r="I30"/>
  <c r="H30"/>
  <c r="G30"/>
  <c r="F30"/>
  <c r="I29"/>
  <c r="H29"/>
  <c r="G29"/>
  <c r="F29"/>
  <c r="I28"/>
  <c r="H28"/>
  <c r="G28"/>
  <c r="F28"/>
  <c r="I27"/>
  <c r="H27"/>
  <c r="G27"/>
  <c r="F27"/>
  <c r="I26"/>
  <c r="H26"/>
  <c r="G26"/>
  <c r="F26"/>
  <c r="I25"/>
  <c r="H25"/>
  <c r="G25"/>
  <c r="F25"/>
  <c r="I24"/>
  <c r="I31" s="1"/>
  <c r="H24"/>
  <c r="H31" s="1"/>
  <c r="G24"/>
  <c r="G31" s="1"/>
  <c r="F24"/>
  <c r="F31" s="1"/>
  <c r="I22"/>
  <c r="H22"/>
  <c r="G22"/>
  <c r="F22"/>
  <c r="I21"/>
  <c r="I23" s="1"/>
  <c r="H21"/>
  <c r="H23" s="1"/>
  <c r="G21"/>
  <c r="G23" s="1"/>
  <c r="F21"/>
  <c r="F23" s="1"/>
  <c r="I19"/>
  <c r="I20" s="1"/>
  <c r="H19"/>
  <c r="H20" s="1"/>
  <c r="G19"/>
  <c r="G20" s="1"/>
  <c r="F19"/>
  <c r="F20" s="1"/>
  <c r="I17"/>
  <c r="H17"/>
  <c r="G17"/>
  <c r="F17"/>
  <c r="I16"/>
  <c r="H16"/>
  <c r="G16"/>
  <c r="F16"/>
  <c r="I15"/>
  <c r="H15"/>
  <c r="G15"/>
  <c r="F15"/>
  <c r="I14"/>
  <c r="H14"/>
  <c r="G14"/>
  <c r="F14"/>
  <c r="I13"/>
  <c r="I18" s="1"/>
  <c r="H13"/>
  <c r="G13"/>
  <c r="F13"/>
  <c r="F18" l="1"/>
  <c r="F438" s="1"/>
  <c r="G18"/>
  <c r="G438" s="1"/>
  <c r="I438"/>
  <c r="H438"/>
  <c r="H18"/>
  <c r="AB11" i="1" l="1"/>
  <c r="V761" l="1"/>
  <c r="Z761" s="1"/>
  <c r="AA761" s="1"/>
  <c r="V461"/>
  <c r="Z461" s="1"/>
  <c r="AA461" s="1"/>
  <c r="O175"/>
  <c r="N175"/>
  <c r="M175"/>
  <c r="L175"/>
  <c r="X745"/>
  <c r="P745"/>
  <c r="Q745"/>
  <c r="R745"/>
  <c r="L751"/>
  <c r="M751"/>
  <c r="N751"/>
  <c r="O751"/>
  <c r="L752"/>
  <c r="M752"/>
  <c r="N752"/>
  <c r="O752"/>
  <c r="O750"/>
  <c r="N750"/>
  <c r="M750"/>
  <c r="L750"/>
  <c r="L748"/>
  <c r="M748"/>
  <c r="N748"/>
  <c r="O748"/>
  <c r="O747"/>
  <c r="N747"/>
  <c r="M747"/>
  <c r="L747"/>
  <c r="L620"/>
  <c r="M620"/>
  <c r="N620"/>
  <c r="O620"/>
  <c r="A701"/>
  <c r="L534"/>
  <c r="M534"/>
  <c r="N534"/>
  <c r="O534"/>
  <c r="L535"/>
  <c r="M535"/>
  <c r="N535"/>
  <c r="O535"/>
  <c r="L536"/>
  <c r="M536"/>
  <c r="N536"/>
  <c r="O536"/>
  <c r="L181"/>
  <c r="M181"/>
  <c r="N181"/>
  <c r="O181"/>
  <c r="O248"/>
  <c r="N248"/>
  <c r="M248"/>
  <c r="L248"/>
  <c r="L470"/>
  <c r="M470"/>
  <c r="N470"/>
  <c r="O470"/>
  <c r="L471"/>
  <c r="M471"/>
  <c r="N471"/>
  <c r="O471"/>
  <c r="O297"/>
  <c r="N297"/>
  <c r="M297"/>
  <c r="L297"/>
  <c r="L270"/>
  <c r="M270"/>
  <c r="N270"/>
  <c r="O270"/>
  <c r="L271"/>
  <c r="M271"/>
  <c r="N271"/>
  <c r="O271"/>
  <c r="L272"/>
  <c r="M272"/>
  <c r="N272"/>
  <c r="O272"/>
  <c r="L273"/>
  <c r="M273"/>
  <c r="N273"/>
  <c r="O273"/>
  <c r="L274"/>
  <c r="M274"/>
  <c r="N274"/>
  <c r="O274"/>
  <c r="L290"/>
  <c r="M290"/>
  <c r="N290"/>
  <c r="O290"/>
  <c r="L291"/>
  <c r="M291"/>
  <c r="N291"/>
  <c r="O291"/>
  <c r="L292"/>
  <c r="M292"/>
  <c r="N292"/>
  <c r="O292"/>
  <c r="L293"/>
  <c r="M293"/>
  <c r="N293"/>
  <c r="O293"/>
  <c r="L294"/>
  <c r="M294"/>
  <c r="N294"/>
  <c r="O294"/>
  <c r="L295"/>
  <c r="M295"/>
  <c r="N295"/>
  <c r="O295"/>
  <c r="L240"/>
  <c r="M240"/>
  <c r="N240"/>
  <c r="O240"/>
  <c r="L199"/>
  <c r="M199"/>
  <c r="N199"/>
  <c r="O199"/>
  <c r="O198"/>
  <c r="N198"/>
  <c r="M198"/>
  <c r="L198"/>
  <c r="L196"/>
  <c r="M196"/>
  <c r="N196"/>
  <c r="O196"/>
  <c r="L144"/>
  <c r="M144"/>
  <c r="N144"/>
  <c r="O144"/>
  <c r="L145"/>
  <c r="M145"/>
  <c r="N145"/>
  <c r="O145"/>
  <c r="L146"/>
  <c r="M146"/>
  <c r="N146"/>
  <c r="O146"/>
  <c r="L147"/>
  <c r="M147"/>
  <c r="N147"/>
  <c r="O147"/>
  <c r="L148"/>
  <c r="M148"/>
  <c r="N148"/>
  <c r="O148"/>
  <c r="L149"/>
  <c r="M149"/>
  <c r="N149"/>
  <c r="O149"/>
  <c r="L150"/>
  <c r="M150"/>
  <c r="N150"/>
  <c r="O150"/>
  <c r="L151"/>
  <c r="M151"/>
  <c r="N151"/>
  <c r="O151"/>
  <c r="L152"/>
  <c r="M152"/>
  <c r="N152"/>
  <c r="O152"/>
  <c r="L153"/>
  <c r="M153"/>
  <c r="N153"/>
  <c r="O153"/>
  <c r="L154"/>
  <c r="M154"/>
  <c r="N154"/>
  <c r="O154"/>
  <c r="L155"/>
  <c r="M155"/>
  <c r="N155"/>
  <c r="O155"/>
  <c r="L156"/>
  <c r="M156"/>
  <c r="N156"/>
  <c r="O156"/>
  <c r="L157"/>
  <c r="M157"/>
  <c r="N157"/>
  <c r="O157"/>
  <c r="L158"/>
  <c r="M158"/>
  <c r="N158"/>
  <c r="O158"/>
  <c r="L159"/>
  <c r="M159"/>
  <c r="N159"/>
  <c r="O159"/>
  <c r="L160"/>
  <c r="M160"/>
  <c r="N160"/>
  <c r="O160"/>
  <c r="L161"/>
  <c r="M161"/>
  <c r="N161"/>
  <c r="O161"/>
  <c r="L162"/>
  <c r="M162"/>
  <c r="N162"/>
  <c r="O162"/>
  <c r="L163"/>
  <c r="M163"/>
  <c r="N163"/>
  <c r="O163"/>
  <c r="N200" l="1"/>
  <c r="O200"/>
  <c r="M200"/>
  <c r="L200"/>
  <c r="L62" l="1"/>
  <c r="M62"/>
  <c r="N62"/>
  <c r="O62"/>
  <c r="L706"/>
  <c r="M706"/>
  <c r="N706"/>
  <c r="O706"/>
  <c r="L705"/>
  <c r="M705"/>
  <c r="N705"/>
  <c r="O705"/>
  <c r="L734"/>
  <c r="M734"/>
  <c r="N734"/>
  <c r="O734"/>
  <c r="L735"/>
  <c r="M735"/>
  <c r="N735"/>
  <c r="O735"/>
  <c r="L736"/>
  <c r="M736"/>
  <c r="N736"/>
  <c r="O736"/>
  <c r="L737"/>
  <c r="M737"/>
  <c r="N737"/>
  <c r="O737"/>
  <c r="L738"/>
  <c r="M738"/>
  <c r="N738"/>
  <c r="O738"/>
  <c r="L739"/>
  <c r="M739"/>
  <c r="N739"/>
  <c r="O739"/>
  <c r="L740"/>
  <c r="M740"/>
  <c r="N740"/>
  <c r="O740"/>
  <c r="L741"/>
  <c r="M741"/>
  <c r="N741"/>
  <c r="O741"/>
  <c r="L742"/>
  <c r="M742"/>
  <c r="N742"/>
  <c r="O742"/>
  <c r="L743"/>
  <c r="M743"/>
  <c r="N743"/>
  <c r="O743"/>
  <c r="O733"/>
  <c r="N733"/>
  <c r="M733"/>
  <c r="L733"/>
  <c r="O210" l="1"/>
  <c r="N210"/>
  <c r="M210"/>
  <c r="L210"/>
  <c r="L475"/>
  <c r="M475"/>
  <c r="N475"/>
  <c r="O475"/>
  <c r="Y194" l="1"/>
  <c r="O193"/>
  <c r="N193"/>
  <c r="M193"/>
  <c r="L193"/>
  <c r="O192"/>
  <c r="N192"/>
  <c r="M192"/>
  <c r="L192"/>
  <c r="Y191"/>
  <c r="O190"/>
  <c r="N190"/>
  <c r="M190"/>
  <c r="L190"/>
  <c r="O189"/>
  <c r="N189"/>
  <c r="M189"/>
  <c r="M191" s="1"/>
  <c r="L189"/>
  <c r="Y504"/>
  <c r="L504"/>
  <c r="Y458"/>
  <c r="Y455"/>
  <c r="O457"/>
  <c r="N457"/>
  <c r="M457"/>
  <c r="L457"/>
  <c r="O456"/>
  <c r="N456"/>
  <c r="M456"/>
  <c r="L456"/>
  <c r="O454"/>
  <c r="N454"/>
  <c r="M454"/>
  <c r="L454"/>
  <c r="O453"/>
  <c r="O455" s="1"/>
  <c r="N453"/>
  <c r="M453"/>
  <c r="L453"/>
  <c r="Y452"/>
  <c r="O451"/>
  <c r="N451"/>
  <c r="M451"/>
  <c r="L451"/>
  <c r="O450"/>
  <c r="O452" s="1"/>
  <c r="N450"/>
  <c r="M450"/>
  <c r="M452" s="1"/>
  <c r="L450"/>
  <c r="L452" s="1"/>
  <c r="Y445"/>
  <c r="O444"/>
  <c r="N444"/>
  <c r="M444"/>
  <c r="L444"/>
  <c r="O443"/>
  <c r="N443"/>
  <c r="M443"/>
  <c r="L443"/>
  <c r="L445" s="1"/>
  <c r="Y442"/>
  <c r="O441"/>
  <c r="O442" s="1"/>
  <c r="N441"/>
  <c r="N442" s="1"/>
  <c r="M441"/>
  <c r="M442" s="1"/>
  <c r="L441"/>
  <c r="L442" s="1"/>
  <c r="L208"/>
  <c r="M208"/>
  <c r="N208"/>
  <c r="O208"/>
  <c r="Y218"/>
  <c r="Y215"/>
  <c r="Y212"/>
  <c r="O217"/>
  <c r="N217"/>
  <c r="M217"/>
  <c r="L217"/>
  <c r="O216"/>
  <c r="N216"/>
  <c r="M216"/>
  <c r="L216"/>
  <c r="O214"/>
  <c r="N214"/>
  <c r="M214"/>
  <c r="L214"/>
  <c r="O213"/>
  <c r="N213"/>
  <c r="M213"/>
  <c r="L213"/>
  <c r="O211"/>
  <c r="N211"/>
  <c r="N212" s="1"/>
  <c r="M211"/>
  <c r="M212" s="1"/>
  <c r="L211"/>
  <c r="L212" s="1"/>
  <c r="Y209"/>
  <c r="O207"/>
  <c r="N207"/>
  <c r="M207"/>
  <c r="L207"/>
  <c r="Y200"/>
  <c r="Y188"/>
  <c r="Y197"/>
  <c r="O195"/>
  <c r="O197" s="1"/>
  <c r="N195"/>
  <c r="M195"/>
  <c r="M197" s="1"/>
  <c r="L195"/>
  <c r="O191" l="1"/>
  <c r="L194"/>
  <c r="N194"/>
  <c r="M504"/>
  <c r="M194"/>
  <c r="N215"/>
  <c r="M215"/>
  <c r="N191"/>
  <c r="O194"/>
  <c r="L455"/>
  <c r="L215"/>
  <c r="N458"/>
  <c r="L458"/>
  <c r="O215"/>
  <c r="N218"/>
  <c r="N452"/>
  <c r="M458"/>
  <c r="L218"/>
  <c r="O218"/>
  <c r="N455"/>
  <c r="M218"/>
  <c r="O458"/>
  <c r="L191"/>
  <c r="N197"/>
  <c r="O504"/>
  <c r="M445"/>
  <c r="M455"/>
  <c r="O445"/>
  <c r="L209"/>
  <c r="N504"/>
  <c r="N445"/>
  <c r="O209"/>
  <c r="M209"/>
  <c r="N209"/>
  <c r="L197"/>
  <c r="Y251" l="1"/>
  <c r="L723"/>
  <c r="M723"/>
  <c r="N723"/>
  <c r="O723"/>
  <c r="L724"/>
  <c r="M724"/>
  <c r="N724"/>
  <c r="O724"/>
  <c r="L725"/>
  <c r="M725"/>
  <c r="N725"/>
  <c r="O725"/>
  <c r="L726"/>
  <c r="M726"/>
  <c r="N726"/>
  <c r="O726"/>
  <c r="L727"/>
  <c r="M727"/>
  <c r="N727"/>
  <c r="O727"/>
  <c r="L728"/>
  <c r="M728"/>
  <c r="N728"/>
  <c r="O728"/>
  <c r="L729"/>
  <c r="M729"/>
  <c r="N729"/>
  <c r="O729"/>
  <c r="L730"/>
  <c r="M730"/>
  <c r="N730"/>
  <c r="O730"/>
  <c r="L731"/>
  <c r="M731"/>
  <c r="N731"/>
  <c r="O731"/>
  <c r="O722"/>
  <c r="N722"/>
  <c r="M722"/>
  <c r="L722"/>
  <c r="L709"/>
  <c r="M709"/>
  <c r="N709"/>
  <c r="O709"/>
  <c r="L717"/>
  <c r="M717"/>
  <c r="N717"/>
  <c r="O717"/>
  <c r="L718"/>
  <c r="M718"/>
  <c r="N718"/>
  <c r="O718"/>
  <c r="L719"/>
  <c r="M719"/>
  <c r="N719"/>
  <c r="O719"/>
  <c r="L775"/>
  <c r="M775"/>
  <c r="N775"/>
  <c r="O775"/>
  <c r="L776"/>
  <c r="M776"/>
  <c r="N776"/>
  <c r="O776"/>
  <c r="O666"/>
  <c r="N666"/>
  <c r="M666"/>
  <c r="L666"/>
  <c r="L663"/>
  <c r="M663"/>
  <c r="N663"/>
  <c r="O663"/>
  <c r="L664"/>
  <c r="M664"/>
  <c r="N664"/>
  <c r="O664"/>
  <c r="O662"/>
  <c r="N662"/>
  <c r="M662"/>
  <c r="L662"/>
  <c r="L657"/>
  <c r="M657"/>
  <c r="N657"/>
  <c r="O657"/>
  <c r="L658"/>
  <c r="M658"/>
  <c r="N658"/>
  <c r="O658"/>
  <c r="L659"/>
  <c r="M659"/>
  <c r="N659"/>
  <c r="O659"/>
  <c r="L660"/>
  <c r="M660"/>
  <c r="N660"/>
  <c r="O660"/>
  <c r="O656"/>
  <c r="N656"/>
  <c r="M656"/>
  <c r="L656"/>
  <c r="L654"/>
  <c r="M654"/>
  <c r="N654"/>
  <c r="O654"/>
  <c r="O653"/>
  <c r="N653"/>
  <c r="M653"/>
  <c r="L653"/>
  <c r="O644"/>
  <c r="N644"/>
  <c r="M644"/>
  <c r="L644"/>
  <c r="O643"/>
  <c r="N643"/>
  <c r="M643"/>
  <c r="L643"/>
  <c r="O641"/>
  <c r="N641"/>
  <c r="M641"/>
  <c r="L641"/>
  <c r="O640"/>
  <c r="N640"/>
  <c r="M640"/>
  <c r="L640"/>
  <c r="O639"/>
  <c r="N639"/>
  <c r="M639"/>
  <c r="L639"/>
  <c r="O631"/>
  <c r="N631"/>
  <c r="M631"/>
  <c r="L631"/>
  <c r="O630"/>
  <c r="N630"/>
  <c r="M630"/>
  <c r="L630"/>
  <c r="O628"/>
  <c r="N628"/>
  <c r="M628"/>
  <c r="L628"/>
  <c r="O627"/>
  <c r="N627"/>
  <c r="M627"/>
  <c r="L627"/>
  <c r="O625"/>
  <c r="N625"/>
  <c r="M625"/>
  <c r="L625"/>
  <c r="L623"/>
  <c r="M623"/>
  <c r="N623"/>
  <c r="O623"/>
  <c r="O622"/>
  <c r="N622"/>
  <c r="M622"/>
  <c r="L622"/>
  <c r="O603"/>
  <c r="N603"/>
  <c r="M603"/>
  <c r="L603"/>
  <c r="L589"/>
  <c r="M589"/>
  <c r="N589"/>
  <c r="O589"/>
  <c r="L590"/>
  <c r="M590"/>
  <c r="N590"/>
  <c r="O590"/>
  <c r="L474"/>
  <c r="M474"/>
  <c r="N474"/>
  <c r="O474"/>
  <c r="L432"/>
  <c r="M432"/>
  <c r="N432"/>
  <c r="O432"/>
  <c r="L426"/>
  <c r="M426"/>
  <c r="N426"/>
  <c r="O426"/>
  <c r="L408"/>
  <c r="M408"/>
  <c r="N408"/>
  <c r="O408"/>
  <c r="L268"/>
  <c r="M268"/>
  <c r="N268"/>
  <c r="O268"/>
  <c r="L269"/>
  <c r="M269"/>
  <c r="N269"/>
  <c r="O269"/>
  <c r="L263"/>
  <c r="M263"/>
  <c r="N263"/>
  <c r="O263"/>
  <c r="L264"/>
  <c r="M264"/>
  <c r="N264"/>
  <c r="O264"/>
  <c r="L265"/>
  <c r="M265"/>
  <c r="N265"/>
  <c r="O265"/>
  <c r="O251"/>
  <c r="N251"/>
  <c r="M251"/>
  <c r="L251"/>
  <c r="L245"/>
  <c r="M245"/>
  <c r="N245"/>
  <c r="O245"/>
  <c r="O228"/>
  <c r="N228"/>
  <c r="M228"/>
  <c r="L228"/>
  <c r="L229" s="1"/>
  <c r="L132"/>
  <c r="M132"/>
  <c r="L107"/>
  <c r="M107"/>
  <c r="L99"/>
  <c r="M99"/>
  <c r="N99"/>
  <c r="O99"/>
  <c r="L100"/>
  <c r="M100"/>
  <c r="N100"/>
  <c r="O100"/>
  <c r="O98"/>
  <c r="N98"/>
  <c r="M98"/>
  <c r="L98"/>
  <c r="L95"/>
  <c r="M95"/>
  <c r="N95"/>
  <c r="O95"/>
  <c r="L71"/>
  <c r="M71"/>
  <c r="N71"/>
  <c r="O71"/>
  <c r="L72"/>
  <c r="M72"/>
  <c r="N72"/>
  <c r="O72"/>
  <c r="O565" l="1"/>
  <c r="N565"/>
  <c r="M565"/>
  <c r="L565"/>
  <c r="O518"/>
  <c r="N518"/>
  <c r="M518"/>
  <c r="L518"/>
  <c r="O260"/>
  <c r="N260"/>
  <c r="M260"/>
  <c r="L260"/>
  <c r="O259"/>
  <c r="N259"/>
  <c r="M259"/>
  <c r="L259"/>
  <c r="O108"/>
  <c r="N108"/>
  <c r="M108"/>
  <c r="L108"/>
  <c r="V191"/>
  <c r="Z191" s="1"/>
  <c r="AA191" s="1"/>
  <c r="O720"/>
  <c r="N720"/>
  <c r="M720"/>
  <c r="L720"/>
  <c r="O694"/>
  <c r="N694"/>
  <c r="M694"/>
  <c r="L694"/>
  <c r="O693"/>
  <c r="N693"/>
  <c r="M693"/>
  <c r="L693"/>
  <c r="O690"/>
  <c r="N690"/>
  <c r="M690"/>
  <c r="L690"/>
  <c r="O689"/>
  <c r="N689"/>
  <c r="M689"/>
  <c r="L689"/>
  <c r="Y510"/>
  <c r="O509"/>
  <c r="N509"/>
  <c r="M509"/>
  <c r="L509"/>
  <c r="O508"/>
  <c r="N508"/>
  <c r="M508"/>
  <c r="L508"/>
  <c r="Y507"/>
  <c r="O506"/>
  <c r="N506"/>
  <c r="M506"/>
  <c r="L506"/>
  <c r="O505"/>
  <c r="N505"/>
  <c r="M505"/>
  <c r="L505"/>
  <c r="O231"/>
  <c r="N231"/>
  <c r="M231"/>
  <c r="L231"/>
  <c r="O226"/>
  <c r="N226"/>
  <c r="M226"/>
  <c r="L226"/>
  <c r="L227" s="1"/>
  <c r="Y227"/>
  <c r="O178"/>
  <c r="O179" s="1"/>
  <c r="N178"/>
  <c r="N179" s="1"/>
  <c r="M178"/>
  <c r="M179" s="1"/>
  <c r="L178"/>
  <c r="L179" s="1"/>
  <c r="Y179"/>
  <c r="Y101"/>
  <c r="Y97"/>
  <c r="O96"/>
  <c r="N96"/>
  <c r="M96"/>
  <c r="L96"/>
  <c r="O94"/>
  <c r="N94"/>
  <c r="M94"/>
  <c r="L94"/>
  <c r="O59"/>
  <c r="N59"/>
  <c r="M59"/>
  <c r="L59"/>
  <c r="Y93"/>
  <c r="O75"/>
  <c r="N75"/>
  <c r="M75"/>
  <c r="L75"/>
  <c r="O704"/>
  <c r="N704"/>
  <c r="M704"/>
  <c r="L704"/>
  <c r="Y732"/>
  <c r="O619"/>
  <c r="O621" s="1"/>
  <c r="N619"/>
  <c r="N621" s="1"/>
  <c r="M619"/>
  <c r="M621" s="1"/>
  <c r="L619"/>
  <c r="L621" s="1"/>
  <c r="Y621"/>
  <c r="Y661"/>
  <c r="O573"/>
  <c r="N573"/>
  <c r="M573"/>
  <c r="L573"/>
  <c r="O561"/>
  <c r="N561"/>
  <c r="M561"/>
  <c r="L561"/>
  <c r="O539"/>
  <c r="N539"/>
  <c r="M539"/>
  <c r="L539"/>
  <c r="O530"/>
  <c r="N530"/>
  <c r="M530"/>
  <c r="L530"/>
  <c r="O141"/>
  <c r="N141"/>
  <c r="M141"/>
  <c r="L141"/>
  <c r="O56"/>
  <c r="N56"/>
  <c r="M56"/>
  <c r="L56"/>
  <c r="Y57"/>
  <c r="O12"/>
  <c r="N12"/>
  <c r="M12"/>
  <c r="L12"/>
  <c r="N507" l="1"/>
  <c r="V507" s="1"/>
  <c r="V455"/>
  <c r="Z455" s="1"/>
  <c r="AA455" s="1"/>
  <c r="V452"/>
  <c r="Z452" s="1"/>
  <c r="AA452" s="1"/>
  <c r="V458"/>
  <c r="Z458" s="1"/>
  <c r="AA458" s="1"/>
  <c r="V504"/>
  <c r="Z504" s="1"/>
  <c r="AA504" s="1"/>
  <c r="V215"/>
  <c r="Z215" s="1"/>
  <c r="AA215" s="1"/>
  <c r="V218"/>
  <c r="Z218" s="1"/>
  <c r="AA218" s="1"/>
  <c r="V442"/>
  <c r="Z442" s="1"/>
  <c r="AA442" s="1"/>
  <c r="V209"/>
  <c r="Z209" s="1"/>
  <c r="AA209" s="1"/>
  <c r="V445"/>
  <c r="Z445" s="1"/>
  <c r="AA445" s="1"/>
  <c r="V251"/>
  <c r="Z251" s="1"/>
  <c r="AA251" s="1"/>
  <c r="V197"/>
  <c r="Z197" s="1"/>
  <c r="AA197" s="1"/>
  <c r="L97"/>
  <c r="O507"/>
  <c r="N97"/>
  <c r="V97" s="1"/>
  <c r="M507"/>
  <c r="L93"/>
  <c r="O749"/>
  <c r="L749"/>
  <c r="N732"/>
  <c r="V732" s="1"/>
  <c r="N749"/>
  <c r="O93"/>
  <c r="M749"/>
  <c r="O97"/>
  <c r="O732"/>
  <c r="N93"/>
  <c r="V93" s="1"/>
  <c r="L507"/>
  <c r="M97"/>
  <c r="M732"/>
  <c r="O101"/>
  <c r="L510"/>
  <c r="O510"/>
  <c r="L101"/>
  <c r="M93"/>
  <c r="M510"/>
  <c r="L732"/>
  <c r="M101"/>
  <c r="N510"/>
  <c r="V510" s="1"/>
  <c r="N101"/>
  <c r="V101" s="1"/>
  <c r="V179"/>
  <c r="Z179" s="1"/>
  <c r="AA179" s="1"/>
  <c r="V621"/>
  <c r="Z621" s="1"/>
  <c r="AA621" s="1"/>
  <c r="O868"/>
  <c r="N868"/>
  <c r="M868"/>
  <c r="L868"/>
  <c r="O867"/>
  <c r="N867"/>
  <c r="M867"/>
  <c r="L867"/>
  <c r="Y869"/>
  <c r="O866"/>
  <c r="N866"/>
  <c r="M866"/>
  <c r="L866"/>
  <c r="O864"/>
  <c r="N864"/>
  <c r="M864"/>
  <c r="L864"/>
  <c r="O806"/>
  <c r="N806"/>
  <c r="M806"/>
  <c r="L806"/>
  <c r="O803"/>
  <c r="N803"/>
  <c r="M803"/>
  <c r="L803"/>
  <c r="O800"/>
  <c r="N800"/>
  <c r="M800"/>
  <c r="L800"/>
  <c r="O812"/>
  <c r="N812"/>
  <c r="M812"/>
  <c r="L812"/>
  <c r="O828"/>
  <c r="N828"/>
  <c r="M828"/>
  <c r="L828"/>
  <c r="O830"/>
  <c r="N830"/>
  <c r="M830"/>
  <c r="L830"/>
  <c r="O829"/>
  <c r="N829"/>
  <c r="M829"/>
  <c r="L829"/>
  <c r="P822"/>
  <c r="Q822"/>
  <c r="R822"/>
  <c r="O821"/>
  <c r="N821"/>
  <c r="M821"/>
  <c r="L821"/>
  <c r="O624"/>
  <c r="N624"/>
  <c r="M624"/>
  <c r="L624"/>
  <c r="Y624"/>
  <c r="O433"/>
  <c r="N433"/>
  <c r="M433"/>
  <c r="L433"/>
  <c r="O346"/>
  <c r="N346"/>
  <c r="M346"/>
  <c r="L346"/>
  <c r="O205"/>
  <c r="N205"/>
  <c r="M205"/>
  <c r="L205"/>
  <c r="O202"/>
  <c r="N202"/>
  <c r="M202"/>
  <c r="L202"/>
  <c r="O68"/>
  <c r="N68"/>
  <c r="M68"/>
  <c r="L68"/>
  <c r="Y831"/>
  <c r="O795"/>
  <c r="N795"/>
  <c r="M795"/>
  <c r="L795"/>
  <c r="O794"/>
  <c r="N794"/>
  <c r="M794"/>
  <c r="L794"/>
  <c r="P831"/>
  <c r="Q831"/>
  <c r="R831"/>
  <c r="O710"/>
  <c r="N710"/>
  <c r="M710"/>
  <c r="L710"/>
  <c r="O714"/>
  <c r="N714"/>
  <c r="M714"/>
  <c r="L714"/>
  <c r="O713"/>
  <c r="N713"/>
  <c r="M713"/>
  <c r="L713"/>
  <c r="Y744"/>
  <c r="Y655"/>
  <c r="O650"/>
  <c r="N650"/>
  <c r="M650"/>
  <c r="L650"/>
  <c r="O649"/>
  <c r="O651" s="1"/>
  <c r="N649"/>
  <c r="N651" s="1"/>
  <c r="M649"/>
  <c r="M651" s="1"/>
  <c r="L649"/>
  <c r="L651" s="1"/>
  <c r="L647"/>
  <c r="M647"/>
  <c r="N647"/>
  <c r="O647"/>
  <c r="O591"/>
  <c r="N591"/>
  <c r="M591"/>
  <c r="L591"/>
  <c r="O583"/>
  <c r="N583"/>
  <c r="M583"/>
  <c r="L583"/>
  <c r="O580"/>
  <c r="N580"/>
  <c r="M580"/>
  <c r="L580"/>
  <c r="O556"/>
  <c r="N556"/>
  <c r="M556"/>
  <c r="L556"/>
  <c r="O548"/>
  <c r="N548"/>
  <c r="M548"/>
  <c r="L548"/>
  <c r="O542"/>
  <c r="N542"/>
  <c r="M542"/>
  <c r="L542"/>
  <c r="O513"/>
  <c r="N513"/>
  <c r="M513"/>
  <c r="L513"/>
  <c r="O467"/>
  <c r="N467"/>
  <c r="M467"/>
  <c r="L467"/>
  <c r="O466"/>
  <c r="N466"/>
  <c r="M466"/>
  <c r="L466"/>
  <c r="Y468"/>
  <c r="O399"/>
  <c r="N399"/>
  <c r="M399"/>
  <c r="L399"/>
  <c r="L253"/>
  <c r="M253"/>
  <c r="N253"/>
  <c r="O253"/>
  <c r="O831" l="1"/>
  <c r="Z97"/>
  <c r="AA97" s="1"/>
  <c r="Z93"/>
  <c r="AA93" s="1"/>
  <c r="Z732"/>
  <c r="AA732" s="1"/>
  <c r="L831"/>
  <c r="Z507"/>
  <c r="AA507" s="1"/>
  <c r="Z101"/>
  <c r="AA101" s="1"/>
  <c r="Z510"/>
  <c r="AA510" s="1"/>
  <c r="M869"/>
  <c r="O869"/>
  <c r="L655"/>
  <c r="L869"/>
  <c r="N869"/>
  <c r="V869" s="1"/>
  <c r="Z869" s="1"/>
  <c r="M831"/>
  <c r="N831"/>
  <c r="V624"/>
  <c r="Z624" s="1"/>
  <c r="AA624" s="1"/>
  <c r="N655"/>
  <c r="N744"/>
  <c r="L744"/>
  <c r="O744"/>
  <c r="M744"/>
  <c r="M655"/>
  <c r="O655"/>
  <c r="O468"/>
  <c r="N468"/>
  <c r="M468"/>
  <c r="L468"/>
  <c r="L237"/>
  <c r="M237"/>
  <c r="N237"/>
  <c r="O237"/>
  <c r="L73"/>
  <c r="M73"/>
  <c r="N73"/>
  <c r="O73"/>
  <c r="L50"/>
  <c r="M50"/>
  <c r="N50"/>
  <c r="O50"/>
  <c r="O646"/>
  <c r="O648" s="1"/>
  <c r="N646"/>
  <c r="N648" s="1"/>
  <c r="V648" s="1"/>
  <c r="M646"/>
  <c r="M648" s="1"/>
  <c r="L646"/>
  <c r="L648" s="1"/>
  <c r="Y651"/>
  <c r="O545"/>
  <c r="N545"/>
  <c r="M545"/>
  <c r="L545"/>
  <c r="O493"/>
  <c r="O499" s="1"/>
  <c r="N493"/>
  <c r="N499" s="1"/>
  <c r="M493"/>
  <c r="M499" s="1"/>
  <c r="L493"/>
  <c r="L499" s="1"/>
  <c r="Y499"/>
  <c r="O423"/>
  <c r="N423"/>
  <c r="M423"/>
  <c r="L423"/>
  <c r="O402"/>
  <c r="N402"/>
  <c r="M402"/>
  <c r="L402"/>
  <c r="O234"/>
  <c r="N234"/>
  <c r="M234"/>
  <c r="L234"/>
  <c r="O176"/>
  <c r="N176"/>
  <c r="M176"/>
  <c r="L176"/>
  <c r="O105"/>
  <c r="N105"/>
  <c r="M105"/>
  <c r="L105"/>
  <c r="Y74"/>
  <c r="O70"/>
  <c r="N70"/>
  <c r="M70"/>
  <c r="L70"/>
  <c r="Y69"/>
  <c r="O67"/>
  <c r="N67"/>
  <c r="M67"/>
  <c r="L67"/>
  <c r="Y66"/>
  <c r="O65"/>
  <c r="N65"/>
  <c r="M65"/>
  <c r="L65"/>
  <c r="Y13"/>
  <c r="Z648" l="1"/>
  <c r="AA648" s="1"/>
  <c r="AA869"/>
  <c r="L69"/>
  <c r="M66"/>
  <c r="V744"/>
  <c r="Z744" s="1"/>
  <c r="AA744" s="1"/>
  <c r="O66"/>
  <c r="V655"/>
  <c r="O74"/>
  <c r="V468"/>
  <c r="Z468" s="1"/>
  <c r="AA468" s="1"/>
  <c r="M74"/>
  <c r="L74"/>
  <c r="N66"/>
  <c r="V66" s="1"/>
  <c r="N74"/>
  <c r="V74" s="1"/>
  <c r="L66"/>
  <c r="V499"/>
  <c r="Z499" s="1"/>
  <c r="AA499" s="1"/>
  <c r="O69"/>
  <c r="M69"/>
  <c r="N69"/>
  <c r="V69" s="1"/>
  <c r="Y430"/>
  <c r="O793"/>
  <c r="O796" s="1"/>
  <c r="N793"/>
  <c r="N796" s="1"/>
  <c r="M793"/>
  <c r="M796" s="1"/>
  <c r="L793"/>
  <c r="L796" s="1"/>
  <c r="Y796"/>
  <c r="O791"/>
  <c r="N791"/>
  <c r="M791"/>
  <c r="L791"/>
  <c r="O802"/>
  <c r="O804" s="1"/>
  <c r="N802"/>
  <c r="N804" s="1"/>
  <c r="M802"/>
  <c r="M804" s="1"/>
  <c r="L802"/>
  <c r="L804" s="1"/>
  <c r="Y804"/>
  <c r="O670"/>
  <c r="O671" s="1"/>
  <c r="N670"/>
  <c r="N671" s="1"/>
  <c r="M670"/>
  <c r="M671" s="1"/>
  <c r="L670"/>
  <c r="L671" s="1"/>
  <c r="Y671"/>
  <c r="O668"/>
  <c r="O669" s="1"/>
  <c r="N668"/>
  <c r="N669" s="1"/>
  <c r="M668"/>
  <c r="M669" s="1"/>
  <c r="L668"/>
  <c r="L669" s="1"/>
  <c r="Y669"/>
  <c r="O597"/>
  <c r="N597"/>
  <c r="M597"/>
  <c r="L597"/>
  <c r="O594"/>
  <c r="N594"/>
  <c r="M594"/>
  <c r="L594"/>
  <c r="O562"/>
  <c r="N562"/>
  <c r="M562"/>
  <c r="L562"/>
  <c r="O559"/>
  <c r="N559"/>
  <c r="M559"/>
  <c r="L559"/>
  <c r="O553"/>
  <c r="N553"/>
  <c r="M553"/>
  <c r="L553"/>
  <c r="O439"/>
  <c r="N439"/>
  <c r="M439"/>
  <c r="L439"/>
  <c r="O429"/>
  <c r="N429"/>
  <c r="M429"/>
  <c r="L429"/>
  <c r="O256"/>
  <c r="N256"/>
  <c r="M256"/>
  <c r="L256"/>
  <c r="O246"/>
  <c r="N246"/>
  <c r="M246"/>
  <c r="L246"/>
  <c r="L224"/>
  <c r="M224"/>
  <c r="N224"/>
  <c r="O224"/>
  <c r="O577"/>
  <c r="N577"/>
  <c r="M577"/>
  <c r="L577"/>
  <c r="O574"/>
  <c r="N574"/>
  <c r="M574"/>
  <c r="L574"/>
  <c r="O569"/>
  <c r="N569"/>
  <c r="M569"/>
  <c r="L569"/>
  <c r="Y516"/>
  <c r="O515"/>
  <c r="O516" s="1"/>
  <c r="N515"/>
  <c r="N516" s="1"/>
  <c r="M515"/>
  <c r="M516" s="1"/>
  <c r="L515"/>
  <c r="L516" s="1"/>
  <c r="O521"/>
  <c r="N521"/>
  <c r="M521"/>
  <c r="L521"/>
  <c r="Y238"/>
  <c r="L239"/>
  <c r="M239"/>
  <c r="N239"/>
  <c r="O239"/>
  <c r="O53"/>
  <c r="N53"/>
  <c r="M53"/>
  <c r="L53"/>
  <c r="Z74" l="1"/>
  <c r="AA74" s="1"/>
  <c r="Z69"/>
  <c r="AA69" s="1"/>
  <c r="Z66"/>
  <c r="AA66" s="1"/>
  <c r="V796"/>
  <c r="Z796" s="1"/>
  <c r="AA796" s="1"/>
  <c r="V671"/>
  <c r="Z671" s="1"/>
  <c r="AA671" s="1"/>
  <c r="V804"/>
  <c r="Z804" s="1"/>
  <c r="AA804" s="1"/>
  <c r="V669"/>
  <c r="Z669" s="1"/>
  <c r="AA669" s="1"/>
  <c r="V516"/>
  <c r="Z516" s="1"/>
  <c r="AA516" s="1"/>
  <c r="O799"/>
  <c r="O801" s="1"/>
  <c r="N799"/>
  <c r="N801" s="1"/>
  <c r="M799"/>
  <c r="M801" s="1"/>
  <c r="L799"/>
  <c r="L801" s="1"/>
  <c r="Y801"/>
  <c r="O841"/>
  <c r="O842" s="1"/>
  <c r="N841"/>
  <c r="N842" s="1"/>
  <c r="M841"/>
  <c r="M842" s="1"/>
  <c r="L841"/>
  <c r="L842" s="1"/>
  <c r="O839"/>
  <c r="O840" s="1"/>
  <c r="N839"/>
  <c r="N840" s="1"/>
  <c r="M839"/>
  <c r="M840" s="1"/>
  <c r="L839"/>
  <c r="L840" s="1"/>
  <c r="Y840"/>
  <c r="Y842"/>
  <c r="O833"/>
  <c r="N833"/>
  <c r="M833"/>
  <c r="L833"/>
  <c r="O832"/>
  <c r="N832"/>
  <c r="M832"/>
  <c r="L832"/>
  <c r="Y834"/>
  <c r="O774"/>
  <c r="O777" s="1"/>
  <c r="N774"/>
  <c r="N777" s="1"/>
  <c r="M774"/>
  <c r="M777" s="1"/>
  <c r="L774"/>
  <c r="L777" s="1"/>
  <c r="Y777"/>
  <c r="O788"/>
  <c r="O789" s="1"/>
  <c r="N788"/>
  <c r="N789" s="1"/>
  <c r="M788"/>
  <c r="M789" s="1"/>
  <c r="L788"/>
  <c r="L789" s="1"/>
  <c r="Y789"/>
  <c r="Y632"/>
  <c r="Y629"/>
  <c r="O570"/>
  <c r="N570"/>
  <c r="M570"/>
  <c r="L570"/>
  <c r="O566"/>
  <c r="N566"/>
  <c r="M566"/>
  <c r="L566"/>
  <c r="O531"/>
  <c r="N531"/>
  <c r="M531"/>
  <c r="L531"/>
  <c r="O661" l="1"/>
  <c r="N661"/>
  <c r="L632"/>
  <c r="L629"/>
  <c r="M629"/>
  <c r="N632"/>
  <c r="M632"/>
  <c r="O834"/>
  <c r="O629"/>
  <c r="N834"/>
  <c r="M834"/>
  <c r="L834"/>
  <c r="O632"/>
  <c r="N629"/>
  <c r="O414"/>
  <c r="O415" s="1"/>
  <c r="N414"/>
  <c r="N415" s="1"/>
  <c r="M414"/>
  <c r="L414"/>
  <c r="L415" s="1"/>
  <c r="Y415"/>
  <c r="O412"/>
  <c r="O413" s="1"/>
  <c r="N412"/>
  <c r="M412"/>
  <c r="M413" s="1"/>
  <c r="L412"/>
  <c r="L413" s="1"/>
  <c r="Y413"/>
  <c r="O349"/>
  <c r="N349"/>
  <c r="M349"/>
  <c r="L349"/>
  <c r="V842"/>
  <c r="Z842" s="1"/>
  <c r="AA842" s="1"/>
  <c r="O698"/>
  <c r="O699" s="1"/>
  <c r="N698"/>
  <c r="N699" s="1"/>
  <c r="M698"/>
  <c r="M699" s="1"/>
  <c r="L698"/>
  <c r="L699" s="1"/>
  <c r="O696"/>
  <c r="O697" s="1"/>
  <c r="N696"/>
  <c r="N697" s="1"/>
  <c r="M696"/>
  <c r="M697" s="1"/>
  <c r="L696"/>
  <c r="L697" s="1"/>
  <c r="Y697"/>
  <c r="Y699"/>
  <c r="O674"/>
  <c r="N674"/>
  <c r="M674"/>
  <c r="L674"/>
  <c r="Y675"/>
  <c r="O598"/>
  <c r="N598"/>
  <c r="M598"/>
  <c r="L598"/>
  <c r="L661" l="1"/>
  <c r="M661"/>
  <c r="V661"/>
  <c r="M415"/>
  <c r="V840"/>
  <c r="Z840" s="1"/>
  <c r="AA840" s="1"/>
  <c r="V777"/>
  <c r="Z777" s="1"/>
  <c r="AA777" s="1"/>
  <c r="V834"/>
  <c r="Z834" s="1"/>
  <c r="AA834" s="1"/>
  <c r="V801"/>
  <c r="Z801" s="1"/>
  <c r="AA801" s="1"/>
  <c r="V629"/>
  <c r="Z629" s="1"/>
  <c r="AA629" s="1"/>
  <c r="V789"/>
  <c r="Z789" s="1"/>
  <c r="AA789" s="1"/>
  <c r="V415"/>
  <c r="Z415" s="1"/>
  <c r="AA415" s="1"/>
  <c r="N413"/>
  <c r="V413" s="1"/>
  <c r="Z413" s="1"/>
  <c r="AA413" s="1"/>
  <c r="V697"/>
  <c r="Z697" s="1"/>
  <c r="AA697" s="1"/>
  <c r="V699"/>
  <c r="Z699" s="1"/>
  <c r="AA699" s="1"/>
  <c r="O637"/>
  <c r="O638" s="1"/>
  <c r="N637"/>
  <c r="N638" s="1"/>
  <c r="M637"/>
  <c r="M638" s="1"/>
  <c r="L637"/>
  <c r="L638" s="1"/>
  <c r="Y638"/>
  <c r="O180"/>
  <c r="N180"/>
  <c r="N182" s="1"/>
  <c r="M180"/>
  <c r="L180"/>
  <c r="O52"/>
  <c r="N52"/>
  <c r="M52"/>
  <c r="L52"/>
  <c r="O11"/>
  <c r="N11"/>
  <c r="M11"/>
  <c r="L11"/>
  <c r="Y63"/>
  <c r="O863"/>
  <c r="O865" s="1"/>
  <c r="N863"/>
  <c r="N865" s="1"/>
  <c r="M863"/>
  <c r="M865" s="1"/>
  <c r="L863"/>
  <c r="L865" s="1"/>
  <c r="Y865"/>
  <c r="O824"/>
  <c r="O825" s="1"/>
  <c r="N824"/>
  <c r="N825" s="1"/>
  <c r="M824"/>
  <c r="M825" s="1"/>
  <c r="L824"/>
  <c r="L825" s="1"/>
  <c r="Y825"/>
  <c r="O818"/>
  <c r="O819" s="1"/>
  <c r="N818"/>
  <c r="N819" s="1"/>
  <c r="M818"/>
  <c r="M819" s="1"/>
  <c r="L818"/>
  <c r="L819" s="1"/>
  <c r="Y819"/>
  <c r="O826"/>
  <c r="O827" s="1"/>
  <c r="N826"/>
  <c r="N827" s="1"/>
  <c r="M826"/>
  <c r="M827" s="1"/>
  <c r="L826"/>
  <c r="L827" s="1"/>
  <c r="Y827"/>
  <c r="O786"/>
  <c r="N786"/>
  <c r="M786"/>
  <c r="L786"/>
  <c r="O785"/>
  <c r="N785"/>
  <c r="N787" s="1"/>
  <c r="M785"/>
  <c r="M787" s="1"/>
  <c r="L785"/>
  <c r="L787" s="1"/>
  <c r="Y787"/>
  <c r="O781"/>
  <c r="N781"/>
  <c r="M781"/>
  <c r="L781"/>
  <c r="O780"/>
  <c r="N780"/>
  <c r="N782" s="1"/>
  <c r="M780"/>
  <c r="M782" s="1"/>
  <c r="L780"/>
  <c r="L782" s="1"/>
  <c r="Y782"/>
  <c r="Y673"/>
  <c r="L682"/>
  <c r="O601"/>
  <c r="N601"/>
  <c r="M601"/>
  <c r="L601"/>
  <c r="O586"/>
  <c r="N586"/>
  <c r="M586"/>
  <c r="L586"/>
  <c r="O182" l="1"/>
  <c r="L182"/>
  <c r="M182"/>
  <c r="V194"/>
  <c r="Z194" s="1"/>
  <c r="AA194" s="1"/>
  <c r="Z661"/>
  <c r="AA661" s="1"/>
  <c r="N753"/>
  <c r="O787"/>
  <c r="L753"/>
  <c r="L754" s="1"/>
  <c r="M753"/>
  <c r="O753"/>
  <c r="V638"/>
  <c r="Z638" s="1"/>
  <c r="AA638" s="1"/>
  <c r="O782"/>
  <c r="Y370"/>
  <c r="O370" l="1"/>
  <c r="M370"/>
  <c r="L370"/>
  <c r="Y364"/>
  <c r="O354"/>
  <c r="O364" s="1"/>
  <c r="N354"/>
  <c r="N364" s="1"/>
  <c r="M354"/>
  <c r="M364" s="1"/>
  <c r="L354"/>
  <c r="L364" s="1"/>
  <c r="Y353"/>
  <c r="O352"/>
  <c r="N352"/>
  <c r="M352"/>
  <c r="L352"/>
  <c r="O351"/>
  <c r="N351"/>
  <c r="M351"/>
  <c r="L351"/>
  <c r="Y350"/>
  <c r="O348"/>
  <c r="O350" s="1"/>
  <c r="N348"/>
  <c r="N350" s="1"/>
  <c r="M348"/>
  <c r="M350" s="1"/>
  <c r="L348"/>
  <c r="L350" s="1"/>
  <c r="Y347"/>
  <c r="O345"/>
  <c r="O347" s="1"/>
  <c r="N345"/>
  <c r="N347" s="1"/>
  <c r="M345"/>
  <c r="M347" s="1"/>
  <c r="L345"/>
  <c r="L347" s="1"/>
  <c r="Y344"/>
  <c r="O343"/>
  <c r="N343"/>
  <c r="M343"/>
  <c r="L343"/>
  <c r="O342"/>
  <c r="N342"/>
  <c r="M342"/>
  <c r="L342"/>
  <c r="Y341"/>
  <c r="O340"/>
  <c r="N340"/>
  <c r="M340"/>
  <c r="L340"/>
  <c r="O339"/>
  <c r="N339"/>
  <c r="M339"/>
  <c r="L339"/>
  <c r="Y338"/>
  <c r="O338"/>
  <c r="N338"/>
  <c r="M338"/>
  <c r="L338"/>
  <c r="Y329"/>
  <c r="O304"/>
  <c r="O329" s="1"/>
  <c r="N304"/>
  <c r="N329" s="1"/>
  <c r="M304"/>
  <c r="M329" s="1"/>
  <c r="L304"/>
  <c r="L329" s="1"/>
  <c r="Y303"/>
  <c r="N303"/>
  <c r="M303"/>
  <c r="Y296"/>
  <c r="O267"/>
  <c r="O296" s="1"/>
  <c r="N267"/>
  <c r="N296" s="1"/>
  <c r="M267"/>
  <c r="M296" s="1"/>
  <c r="L267"/>
  <c r="L296" s="1"/>
  <c r="Y266"/>
  <c r="O262"/>
  <c r="N262"/>
  <c r="M262"/>
  <c r="L262"/>
  <c r="Y261"/>
  <c r="O258"/>
  <c r="O261" s="1"/>
  <c r="N258"/>
  <c r="M258"/>
  <c r="L258"/>
  <c r="Y257"/>
  <c r="O255"/>
  <c r="O257" s="1"/>
  <c r="N255"/>
  <c r="N257" s="1"/>
  <c r="M255"/>
  <c r="M257" s="1"/>
  <c r="L255"/>
  <c r="L257" s="1"/>
  <c r="Y254"/>
  <c r="O252"/>
  <c r="O254" s="1"/>
  <c r="N252"/>
  <c r="N254" s="1"/>
  <c r="M252"/>
  <c r="M254" s="1"/>
  <c r="L252"/>
  <c r="L254" s="1"/>
  <c r="Y247"/>
  <c r="O244"/>
  <c r="O247" s="1"/>
  <c r="N244"/>
  <c r="N247" s="1"/>
  <c r="M244"/>
  <c r="M247" s="1"/>
  <c r="L244"/>
  <c r="L247" s="1"/>
  <c r="Y243"/>
  <c r="L243"/>
  <c r="O236"/>
  <c r="O238" s="1"/>
  <c r="N236"/>
  <c r="N238" s="1"/>
  <c r="V238" s="1"/>
  <c r="M236"/>
  <c r="M238" s="1"/>
  <c r="L236"/>
  <c r="L238" s="1"/>
  <c r="Y235"/>
  <c r="O233"/>
  <c r="N233"/>
  <c r="M233"/>
  <c r="L233"/>
  <c r="Y232"/>
  <c r="O230"/>
  <c r="N230"/>
  <c r="M230"/>
  <c r="L230"/>
  <c r="Y228"/>
  <c r="Y225"/>
  <c r="O223"/>
  <c r="O225" s="1"/>
  <c r="O227" s="1"/>
  <c r="O229" s="1"/>
  <c r="N223"/>
  <c r="N225" s="1"/>
  <c r="N227" s="1"/>
  <c r="M223"/>
  <c r="M225" s="1"/>
  <c r="M227" s="1"/>
  <c r="M229" s="1"/>
  <c r="L223"/>
  <c r="L225" s="1"/>
  <c r="Y222"/>
  <c r="O219"/>
  <c r="N219"/>
  <c r="M219"/>
  <c r="L219"/>
  <c r="Y206"/>
  <c r="O204"/>
  <c r="O212" s="1"/>
  <c r="N204"/>
  <c r="M204"/>
  <c r="L204"/>
  <c r="Y203"/>
  <c r="O201"/>
  <c r="O203" s="1"/>
  <c r="N201"/>
  <c r="N203" s="1"/>
  <c r="M201"/>
  <c r="M203" s="1"/>
  <c r="L201"/>
  <c r="L203" s="1"/>
  <c r="O187"/>
  <c r="N187"/>
  <c r="M187"/>
  <c r="L187"/>
  <c r="O186"/>
  <c r="O188" s="1"/>
  <c r="N186"/>
  <c r="M186"/>
  <c r="L186"/>
  <c r="L188" s="1"/>
  <c r="Y185"/>
  <c r="O184"/>
  <c r="N184"/>
  <c r="M184"/>
  <c r="L184"/>
  <c r="O183"/>
  <c r="N183"/>
  <c r="M183"/>
  <c r="L183"/>
  <c r="Y182"/>
  <c r="Y177"/>
  <c r="Y174"/>
  <c r="O143"/>
  <c r="N143"/>
  <c r="M143"/>
  <c r="L143"/>
  <c r="Y142"/>
  <c r="O140"/>
  <c r="O142" s="1"/>
  <c r="N140"/>
  <c r="N142" s="1"/>
  <c r="M140"/>
  <c r="M142" s="1"/>
  <c r="L140"/>
  <c r="L142" s="1"/>
  <c r="Y139"/>
  <c r="O132"/>
  <c r="N132"/>
  <c r="N139" s="1"/>
  <c r="Y131"/>
  <c r="O131"/>
  <c r="N131"/>
  <c r="M131"/>
  <c r="L131"/>
  <c r="Y116"/>
  <c r="O110"/>
  <c r="O116" s="1"/>
  <c r="N110"/>
  <c r="N116" s="1"/>
  <c r="M110"/>
  <c r="M116" s="1"/>
  <c r="L110"/>
  <c r="L116" s="1"/>
  <c r="Y109"/>
  <c r="O107"/>
  <c r="N107"/>
  <c r="Y106"/>
  <c r="O104"/>
  <c r="O106" s="1"/>
  <c r="N104"/>
  <c r="N106" s="1"/>
  <c r="M104"/>
  <c r="M106" s="1"/>
  <c r="L104"/>
  <c r="L106" s="1"/>
  <c r="O61"/>
  <c r="N61"/>
  <c r="M61"/>
  <c r="L61"/>
  <c r="Y60"/>
  <c r="O58"/>
  <c r="N58"/>
  <c r="M58"/>
  <c r="L58"/>
  <c r="O55"/>
  <c r="O57" s="1"/>
  <c r="N55"/>
  <c r="N57" s="1"/>
  <c r="V57" s="1"/>
  <c r="M55"/>
  <c r="M57" s="1"/>
  <c r="L55"/>
  <c r="L57" s="1"/>
  <c r="Y54"/>
  <c r="O54"/>
  <c r="N54"/>
  <c r="M54"/>
  <c r="L54"/>
  <c r="Y51"/>
  <c r="O49"/>
  <c r="N49"/>
  <c r="M49"/>
  <c r="L49"/>
  <c r="Y48"/>
  <c r="O48"/>
  <c r="N48"/>
  <c r="M48"/>
  <c r="L48"/>
  <c r="Y22"/>
  <c r="O14"/>
  <c r="O22" s="1"/>
  <c r="N14"/>
  <c r="Z655" s="1"/>
  <c r="AA655" s="1"/>
  <c r="M14"/>
  <c r="M22" s="1"/>
  <c r="L14"/>
  <c r="L22" s="1"/>
  <c r="O13"/>
  <c r="N13"/>
  <c r="M13"/>
  <c r="L13"/>
  <c r="N188" l="1"/>
  <c r="V188" s="1"/>
  <c r="L341"/>
  <c r="L344"/>
  <c r="M188"/>
  <c r="Z188"/>
  <c r="AA188" s="1"/>
  <c r="M353"/>
  <c r="M206"/>
  <c r="N206"/>
  <c r="V206" s="1"/>
  <c r="V212"/>
  <c r="O206"/>
  <c r="L206"/>
  <c r="V227"/>
  <c r="Z227" s="1"/>
  <c r="AA227" s="1"/>
  <c r="N229"/>
  <c r="M60"/>
  <c r="O353"/>
  <c r="Z57"/>
  <c r="AA57" s="1"/>
  <c r="N185"/>
  <c r="V185" s="1"/>
  <c r="N266"/>
  <c r="V266" s="1"/>
  <c r="N344"/>
  <c r="V344" s="1"/>
  <c r="N341"/>
  <c r="V341" s="1"/>
  <c r="Z341" s="1"/>
  <c r="AA341" s="1"/>
  <c r="L353"/>
  <c r="N261"/>
  <c r="V261" s="1"/>
  <c r="O341"/>
  <c r="M344"/>
  <c r="O344"/>
  <c r="M341"/>
  <c r="N22"/>
  <c r="V22" s="1"/>
  <c r="Z22" s="1"/>
  <c r="AA22" s="1"/>
  <c r="O185"/>
  <c r="O222"/>
  <c r="N235"/>
  <c r="V235" s="1"/>
  <c r="L266"/>
  <c r="L261"/>
  <c r="Z238"/>
  <c r="AA238" s="1"/>
  <c r="M63"/>
  <c r="O60"/>
  <c r="M261"/>
  <c r="O63"/>
  <c r="N222"/>
  <c r="V222" s="1"/>
  <c r="L185"/>
  <c r="M266"/>
  <c r="O235"/>
  <c r="O177"/>
  <c r="L222"/>
  <c r="N353"/>
  <c r="V353" s="1"/>
  <c r="V329"/>
  <c r="Z329" s="1"/>
  <c r="AA329" s="1"/>
  <c r="O303"/>
  <c r="M243"/>
  <c r="N60"/>
  <c r="V60" s="1"/>
  <c r="V200"/>
  <c r="O266"/>
  <c r="O232"/>
  <c r="L109"/>
  <c r="N109"/>
  <c r="V109" s="1"/>
  <c r="V142"/>
  <c r="Z142" s="1"/>
  <c r="AA142" s="1"/>
  <c r="L60"/>
  <c r="L303"/>
  <c r="O243"/>
  <c r="N243"/>
  <c r="V243" s="1"/>
  <c r="Z243" s="1"/>
  <c r="AA243" s="1"/>
  <c r="M235"/>
  <c r="L235"/>
  <c r="N232"/>
  <c r="V232" s="1"/>
  <c r="M232"/>
  <c r="N177"/>
  <c r="V177" s="1"/>
  <c r="M177"/>
  <c r="L177"/>
  <c r="O174"/>
  <c r="N174"/>
  <c r="V174" s="1"/>
  <c r="M174"/>
  <c r="M139"/>
  <c r="L139"/>
  <c r="O109"/>
  <c r="L63"/>
  <c r="N51"/>
  <c r="V51" s="1"/>
  <c r="M51"/>
  <c r="L51"/>
  <c r="M185"/>
  <c r="O51"/>
  <c r="M222"/>
  <c r="N63"/>
  <c r="V63" s="1"/>
  <c r="M109"/>
  <c r="V865"/>
  <c r="Z865" s="1"/>
  <c r="AA865" s="1"/>
  <c r="N370"/>
  <c r="V370" s="1"/>
  <c r="Z370" s="1"/>
  <c r="AA370" s="1"/>
  <c r="V787"/>
  <c r="Z787" s="1"/>
  <c r="AA787" s="1"/>
  <c r="V782"/>
  <c r="Z782" s="1"/>
  <c r="AA782" s="1"/>
  <c r="V825"/>
  <c r="Z825" s="1"/>
  <c r="AA825" s="1"/>
  <c r="V827"/>
  <c r="Z827" s="1"/>
  <c r="AA827" s="1"/>
  <c r="V819"/>
  <c r="Z819" s="1"/>
  <c r="AA819" s="1"/>
  <c r="O139"/>
  <c r="V106"/>
  <c r="L232"/>
  <c r="L174"/>
  <c r="V364"/>
  <c r="Z364" s="1"/>
  <c r="AA364" s="1"/>
  <c r="V13"/>
  <c r="Z13" s="1"/>
  <c r="AA13" s="1"/>
  <c r="V48"/>
  <c r="Z48" s="1"/>
  <c r="AA48" s="1"/>
  <c r="V54"/>
  <c r="Z54" s="1"/>
  <c r="AA54" s="1"/>
  <c r="V116"/>
  <c r="Z116" s="1"/>
  <c r="AA116" s="1"/>
  <c r="V131"/>
  <c r="Z131" s="1"/>
  <c r="AA131" s="1"/>
  <c r="V139"/>
  <c r="V182"/>
  <c r="Z182" s="1"/>
  <c r="AA182" s="1"/>
  <c r="V203"/>
  <c r="Z203" s="1"/>
  <c r="AA203" s="1"/>
  <c r="V225"/>
  <c r="Z225" s="1"/>
  <c r="AA225" s="1"/>
  <c r="V228"/>
  <c r="Z228" s="1"/>
  <c r="AA228" s="1"/>
  <c r="V247"/>
  <c r="Z247" s="1"/>
  <c r="AA247" s="1"/>
  <c r="V254"/>
  <c r="Z254" s="1"/>
  <c r="AA254" s="1"/>
  <c r="V257"/>
  <c r="Z257" s="1"/>
  <c r="AA257" s="1"/>
  <c r="V296"/>
  <c r="Z296" s="1"/>
  <c r="AA296" s="1"/>
  <c r="V303"/>
  <c r="V338"/>
  <c r="Z338" s="1"/>
  <c r="AA338" s="1"/>
  <c r="V347"/>
  <c r="Z347" s="1"/>
  <c r="AA347" s="1"/>
  <c r="V350"/>
  <c r="Z350" s="1"/>
  <c r="AA350" s="1"/>
  <c r="Z344" l="1"/>
  <c r="AA344" s="1"/>
  <c r="Z63"/>
  <c r="AA63" s="1"/>
  <c r="Z200"/>
  <c r="AA200" s="1"/>
  <c r="Z206"/>
  <c r="AA206" s="1"/>
  <c r="Z212"/>
  <c r="AA212" s="1"/>
  <c r="Z353"/>
  <c r="AA353" s="1"/>
  <c r="Z266"/>
  <c r="AA266" s="1"/>
  <c r="Z261"/>
  <c r="AA261" s="1"/>
  <c r="Z185"/>
  <c r="AA185" s="1"/>
  <c r="Z222"/>
  <c r="AA222" s="1"/>
  <c r="Z60"/>
  <c r="AA60" s="1"/>
  <c r="Z109"/>
  <c r="AA109" s="1"/>
  <c r="Z139"/>
  <c r="AA139" s="1"/>
  <c r="Z177"/>
  <c r="AA177" s="1"/>
  <c r="Z303"/>
  <c r="AA303" s="1"/>
  <c r="Z51"/>
  <c r="AA51" s="1"/>
  <c r="Z106"/>
  <c r="AA106" s="1"/>
  <c r="Z232"/>
  <c r="AA232" s="1"/>
  <c r="Z174"/>
  <c r="AA174" s="1"/>
  <c r="Z235"/>
  <c r="AA235" s="1"/>
  <c r="Y859"/>
  <c r="Y854"/>
  <c r="Y853"/>
  <c r="Y817"/>
  <c r="O816"/>
  <c r="O817" s="1"/>
  <c r="N816"/>
  <c r="N817" s="1"/>
  <c r="M816"/>
  <c r="M817" s="1"/>
  <c r="L816"/>
  <c r="L817" s="1"/>
  <c r="Y645"/>
  <c r="O682"/>
  <c r="O683" s="1"/>
  <c r="N682"/>
  <c r="N683" s="1"/>
  <c r="M682"/>
  <c r="M683" s="1"/>
  <c r="L683"/>
  <c r="O692"/>
  <c r="O695" s="1"/>
  <c r="N692"/>
  <c r="N695" s="1"/>
  <c r="M692"/>
  <c r="M695" s="1"/>
  <c r="L692"/>
  <c r="L695" s="1"/>
  <c r="O688"/>
  <c r="O691" s="1"/>
  <c r="N688"/>
  <c r="N691" s="1"/>
  <c r="M688"/>
  <c r="M691" s="1"/>
  <c r="L688"/>
  <c r="L691" s="1"/>
  <c r="Y691"/>
  <c r="Y695"/>
  <c r="Y683"/>
  <c r="O633"/>
  <c r="O634" s="1"/>
  <c r="N633"/>
  <c r="N634" s="1"/>
  <c r="M633"/>
  <c r="M634" s="1"/>
  <c r="L633"/>
  <c r="L634" s="1"/>
  <c r="O635"/>
  <c r="O636" s="1"/>
  <c r="N635"/>
  <c r="N636" s="1"/>
  <c r="M635"/>
  <c r="M636" s="1"/>
  <c r="L635"/>
  <c r="L636" s="1"/>
  <c r="Y634"/>
  <c r="Y636"/>
  <c r="O405"/>
  <c r="N405"/>
  <c r="M405"/>
  <c r="L405"/>
  <c r="O404"/>
  <c r="N404"/>
  <c r="M404"/>
  <c r="L404"/>
  <c r="N406" l="1"/>
  <c r="O406"/>
  <c r="L406"/>
  <c r="M406"/>
  <c r="N673"/>
  <c r="N675" s="1"/>
  <c r="V675" s="1"/>
  <c r="L645"/>
  <c r="O673"/>
  <c r="O675" s="1"/>
  <c r="M645"/>
  <c r="M673"/>
  <c r="M675" s="1"/>
  <c r="O645"/>
  <c r="N645"/>
  <c r="V651" s="1"/>
  <c r="L673"/>
  <c r="O642"/>
  <c r="N642"/>
  <c r="M642"/>
  <c r="L642"/>
  <c r="Y642"/>
  <c r="O606"/>
  <c r="N606"/>
  <c r="M606"/>
  <c r="L606"/>
  <c r="O483"/>
  <c r="O488" s="1"/>
  <c r="N483"/>
  <c r="N488" s="1"/>
  <c r="V488" s="1"/>
  <c r="M483"/>
  <c r="M488" s="1"/>
  <c r="L483"/>
  <c r="L488" s="1"/>
  <c r="O481"/>
  <c r="O482" s="1"/>
  <c r="N481"/>
  <c r="M481"/>
  <c r="L481"/>
  <c r="L482" s="1"/>
  <c r="Y482"/>
  <c r="O396"/>
  <c r="N396"/>
  <c r="M396"/>
  <c r="L396"/>
  <c r="O716"/>
  <c r="N716"/>
  <c r="M716"/>
  <c r="L716"/>
  <c r="O712"/>
  <c r="O715" s="1"/>
  <c r="N712"/>
  <c r="N715" s="1"/>
  <c r="M712"/>
  <c r="M715" s="1"/>
  <c r="L712"/>
  <c r="L715" s="1"/>
  <c r="X608"/>
  <c r="X612" s="1"/>
  <c r="O772"/>
  <c r="N772"/>
  <c r="N773" s="1"/>
  <c r="M772"/>
  <c r="M773" s="1"/>
  <c r="L772"/>
  <c r="L773" s="1"/>
  <c r="Y773"/>
  <c r="O527"/>
  <c r="N527"/>
  <c r="M527"/>
  <c r="L527"/>
  <c r="O430"/>
  <c r="N430"/>
  <c r="V430" s="1"/>
  <c r="M430"/>
  <c r="L430"/>
  <c r="O703"/>
  <c r="O707" s="1"/>
  <c r="N703"/>
  <c r="N707" s="1"/>
  <c r="M703"/>
  <c r="M707" s="1"/>
  <c r="L703"/>
  <c r="L707" s="1"/>
  <c r="Y677"/>
  <c r="Y676"/>
  <c r="Y658"/>
  <c r="O835"/>
  <c r="N835"/>
  <c r="N836" s="1"/>
  <c r="M835"/>
  <c r="L835"/>
  <c r="Y836"/>
  <c r="O805"/>
  <c r="O807" s="1"/>
  <c r="N805"/>
  <c r="N807" s="1"/>
  <c r="M805"/>
  <c r="M807" s="1"/>
  <c r="L805"/>
  <c r="L807" s="1"/>
  <c r="Y807"/>
  <c r="O814"/>
  <c r="O815" s="1"/>
  <c r="N814"/>
  <c r="M814"/>
  <c r="M815" s="1"/>
  <c r="L814"/>
  <c r="L815" s="1"/>
  <c r="Y815"/>
  <c r="O811"/>
  <c r="N811"/>
  <c r="M811"/>
  <c r="L811"/>
  <c r="Y813"/>
  <c r="O820"/>
  <c r="O822" s="1"/>
  <c r="N820"/>
  <c r="N822" s="1"/>
  <c r="M820"/>
  <c r="M822" s="1"/>
  <c r="L820"/>
  <c r="L822" s="1"/>
  <c r="Y822"/>
  <c r="O617"/>
  <c r="N617"/>
  <c r="M617"/>
  <c r="L617"/>
  <c r="Y618"/>
  <c r="Y616"/>
  <c r="O615"/>
  <c r="O616" s="1"/>
  <c r="N615"/>
  <c r="N616" s="1"/>
  <c r="M615"/>
  <c r="M616" s="1"/>
  <c r="L615"/>
  <c r="L616" s="1"/>
  <c r="O579"/>
  <c r="N579"/>
  <c r="M579"/>
  <c r="L579"/>
  <c r="Y581"/>
  <c r="Y424"/>
  <c r="Z488" l="1"/>
  <c r="AA488" s="1"/>
  <c r="O773"/>
  <c r="V831"/>
  <c r="N581"/>
  <c r="Z651"/>
  <c r="AA651" s="1"/>
  <c r="Z430"/>
  <c r="AA430" s="1"/>
  <c r="N424"/>
  <c r="V673"/>
  <c r="Z673" s="1"/>
  <c r="AA673" s="1"/>
  <c r="M618"/>
  <c r="L721"/>
  <c r="O721"/>
  <c r="O813"/>
  <c r="L675"/>
  <c r="Z675" s="1"/>
  <c r="AA675" s="1"/>
  <c r="M836"/>
  <c r="O836"/>
  <c r="N721"/>
  <c r="L581"/>
  <c r="L836"/>
  <c r="M721"/>
  <c r="M813"/>
  <c r="M581"/>
  <c r="L618"/>
  <c r="O581"/>
  <c r="V817"/>
  <c r="Z817" s="1"/>
  <c r="AA817" s="1"/>
  <c r="V859"/>
  <c r="Z859" s="1"/>
  <c r="AA859" s="1"/>
  <c r="V854"/>
  <c r="Z854" s="1"/>
  <c r="AA854" s="1"/>
  <c r="V853"/>
  <c r="Z853" s="1"/>
  <c r="AA853" s="1"/>
  <c r="V636"/>
  <c r="Z636" s="1"/>
  <c r="AA636" s="1"/>
  <c r="V645"/>
  <c r="Z645" s="1"/>
  <c r="AA645" s="1"/>
  <c r="V691"/>
  <c r="Z691" s="1"/>
  <c r="AA691" s="1"/>
  <c r="V634"/>
  <c r="Z634" s="1"/>
  <c r="AA634" s="1"/>
  <c r="V695"/>
  <c r="Z695" s="1"/>
  <c r="AA695" s="1"/>
  <c r="V683"/>
  <c r="Z683" s="1"/>
  <c r="AA683" s="1"/>
  <c r="M482"/>
  <c r="L424"/>
  <c r="V642"/>
  <c r="Z642" s="1"/>
  <c r="AA642" s="1"/>
  <c r="N482"/>
  <c r="V482" s="1"/>
  <c r="Z482" s="1"/>
  <c r="AA482" s="1"/>
  <c r="M424"/>
  <c r="O424"/>
  <c r="V773"/>
  <c r="Z773" s="1"/>
  <c r="AA773" s="1"/>
  <c r="N813"/>
  <c r="O618"/>
  <c r="N618"/>
  <c r="N815"/>
  <c r="L813"/>
  <c r="O490"/>
  <c r="N490"/>
  <c r="M490"/>
  <c r="L490"/>
  <c r="Y490"/>
  <c r="O448"/>
  <c r="O449" s="1"/>
  <c r="N448"/>
  <c r="N449" s="1"/>
  <c r="M448"/>
  <c r="M449" s="1"/>
  <c r="L448"/>
  <c r="L449" s="1"/>
  <c r="Y449"/>
  <c r="O436"/>
  <c r="N436"/>
  <c r="M436"/>
  <c r="L436"/>
  <c r="O435"/>
  <c r="N435"/>
  <c r="M435"/>
  <c r="L435"/>
  <c r="Y437"/>
  <c r="Z831" l="1"/>
  <c r="AA831" s="1"/>
  <c r="M437"/>
  <c r="L437"/>
  <c r="O437"/>
  <c r="N437"/>
  <c r="Y665"/>
  <c r="O665"/>
  <c r="N665"/>
  <c r="M665"/>
  <c r="L665"/>
  <c r="O572"/>
  <c r="O575" s="1"/>
  <c r="N572"/>
  <c r="N575" s="1"/>
  <c r="M572"/>
  <c r="M575" s="1"/>
  <c r="L572"/>
  <c r="L575" s="1"/>
  <c r="Y575"/>
  <c r="L576"/>
  <c r="L578" s="1"/>
  <c r="O555"/>
  <c r="N555"/>
  <c r="M555"/>
  <c r="L555"/>
  <c r="Y557"/>
  <c r="Y525"/>
  <c r="O524"/>
  <c r="N524"/>
  <c r="M524"/>
  <c r="L524"/>
  <c r="O523"/>
  <c r="N523"/>
  <c r="M523"/>
  <c r="L523"/>
  <c r="M525" l="1"/>
  <c r="M557"/>
  <c r="O557"/>
  <c r="N557"/>
  <c r="N525"/>
  <c r="L525"/>
  <c r="O525"/>
  <c r="L557"/>
  <c r="Y749"/>
  <c r="O626"/>
  <c r="N626"/>
  <c r="M626"/>
  <c r="Y626"/>
  <c r="O491"/>
  <c r="O492" s="1"/>
  <c r="N491"/>
  <c r="N492" s="1"/>
  <c r="M491"/>
  <c r="M492" s="1"/>
  <c r="L491"/>
  <c r="L492" s="1"/>
  <c r="Y492"/>
  <c r="Y421"/>
  <c r="O418"/>
  <c r="O421" s="1"/>
  <c r="N418"/>
  <c r="N421" s="1"/>
  <c r="M418"/>
  <c r="M421" s="1"/>
  <c r="L418"/>
  <c r="L421" s="1"/>
  <c r="O416"/>
  <c r="N416"/>
  <c r="M416"/>
  <c r="M417" s="1"/>
  <c r="L416"/>
  <c r="Y417"/>
  <c r="O401"/>
  <c r="O403" s="1"/>
  <c r="N401"/>
  <c r="N403" s="1"/>
  <c r="M401"/>
  <c r="M403" s="1"/>
  <c r="L401"/>
  <c r="L403" s="1"/>
  <c r="Y403"/>
  <c r="O667"/>
  <c r="N667"/>
  <c r="M667"/>
  <c r="L667"/>
  <c r="Y667"/>
  <c r="O585"/>
  <c r="O587" s="1"/>
  <c r="N585"/>
  <c r="N587" s="1"/>
  <c r="M585"/>
  <c r="M587" s="1"/>
  <c r="L585"/>
  <c r="L587" s="1"/>
  <c r="Y587"/>
  <c r="O526"/>
  <c r="O528" s="1"/>
  <c r="N526"/>
  <c r="N528" s="1"/>
  <c r="M526"/>
  <c r="M528" s="1"/>
  <c r="L526"/>
  <c r="L528" s="1"/>
  <c r="Y528"/>
  <c r="Y522"/>
  <c r="O520"/>
  <c r="O522" s="1"/>
  <c r="N520"/>
  <c r="N522" s="1"/>
  <c r="M520"/>
  <c r="M522" s="1"/>
  <c r="L520"/>
  <c r="L522" s="1"/>
  <c r="O686"/>
  <c r="N686"/>
  <c r="M686"/>
  <c r="L686"/>
  <c r="Y687"/>
  <c r="O708"/>
  <c r="O711" s="1"/>
  <c r="O745" s="1"/>
  <c r="N708"/>
  <c r="N711" s="1"/>
  <c r="N745" s="1"/>
  <c r="M708"/>
  <c r="M711" s="1"/>
  <c r="M745" s="1"/>
  <c r="L708"/>
  <c r="Y711"/>
  <c r="Y707"/>
  <c r="L473"/>
  <c r="O473"/>
  <c r="N473"/>
  <c r="M473"/>
  <c r="Y476"/>
  <c r="O462"/>
  <c r="O465" s="1"/>
  <c r="N462"/>
  <c r="N465" s="1"/>
  <c r="V465" s="1"/>
  <c r="M462"/>
  <c r="M465" s="1"/>
  <c r="L462"/>
  <c r="L465" s="1"/>
  <c r="Y465"/>
  <c r="O398"/>
  <c r="O400" s="1"/>
  <c r="N398"/>
  <c r="N400" s="1"/>
  <c r="M398"/>
  <c r="M400" s="1"/>
  <c r="L398"/>
  <c r="L400" s="1"/>
  <c r="Y400"/>
  <c r="Y765"/>
  <c r="O764"/>
  <c r="O765" s="1"/>
  <c r="N764"/>
  <c r="N765" s="1"/>
  <c r="M764"/>
  <c r="M765" s="1"/>
  <c r="L764"/>
  <c r="Y599"/>
  <c r="O596"/>
  <c r="O599" s="1"/>
  <c r="N596"/>
  <c r="N599" s="1"/>
  <c r="M596"/>
  <c r="M599" s="1"/>
  <c r="L596"/>
  <c r="L599" s="1"/>
  <c r="Y595"/>
  <c r="O593"/>
  <c r="O595" s="1"/>
  <c r="N593"/>
  <c r="N595" s="1"/>
  <c r="M593"/>
  <c r="M595" s="1"/>
  <c r="L593"/>
  <c r="L595" s="1"/>
  <c r="Y592"/>
  <c r="O588"/>
  <c r="O592" s="1"/>
  <c r="N588"/>
  <c r="N592" s="1"/>
  <c r="M588"/>
  <c r="M592" s="1"/>
  <c r="L588"/>
  <c r="L592" s="1"/>
  <c r="Y578"/>
  <c r="O576"/>
  <c r="O578" s="1"/>
  <c r="N576"/>
  <c r="N578" s="1"/>
  <c r="M576"/>
  <c r="M578" s="1"/>
  <c r="Y571"/>
  <c r="O568"/>
  <c r="O571" s="1"/>
  <c r="N568"/>
  <c r="N571" s="1"/>
  <c r="M568"/>
  <c r="M571" s="1"/>
  <c r="L568"/>
  <c r="L571" s="1"/>
  <c r="Y567"/>
  <c r="O564"/>
  <c r="O567" s="1"/>
  <c r="N564"/>
  <c r="N567" s="1"/>
  <c r="M564"/>
  <c r="M567" s="1"/>
  <c r="L564"/>
  <c r="L567" s="1"/>
  <c r="Y549"/>
  <c r="O547"/>
  <c r="O549" s="1"/>
  <c r="N547"/>
  <c r="N549" s="1"/>
  <c r="M547"/>
  <c r="M549" s="1"/>
  <c r="L547"/>
  <c r="L549" s="1"/>
  <c r="Y546"/>
  <c r="O544"/>
  <c r="O546" s="1"/>
  <c r="N544"/>
  <c r="N546" s="1"/>
  <c r="M544"/>
  <c r="M546" s="1"/>
  <c r="L544"/>
  <c r="L546" s="1"/>
  <c r="Y537"/>
  <c r="O533"/>
  <c r="O537" s="1"/>
  <c r="N533"/>
  <c r="N537" s="1"/>
  <c r="M533"/>
  <c r="M537" s="1"/>
  <c r="L533"/>
  <c r="L537" s="1"/>
  <c r="Y532"/>
  <c r="O529"/>
  <c r="O532" s="1"/>
  <c r="N529"/>
  <c r="N532" s="1"/>
  <c r="M529"/>
  <c r="M532" s="1"/>
  <c r="L529"/>
  <c r="L532" s="1"/>
  <c r="Y808"/>
  <c r="L687" l="1"/>
  <c r="O687"/>
  <c r="N687"/>
  <c r="M687"/>
  <c r="L711"/>
  <c r="L745" s="1"/>
  <c r="L417"/>
  <c r="O417"/>
  <c r="V658"/>
  <c r="Z658" s="1"/>
  <c r="AA658" s="1"/>
  <c r="V676"/>
  <c r="Z676" s="1"/>
  <c r="AA676" s="1"/>
  <c r="V677"/>
  <c r="Z677" s="1"/>
  <c r="AA677" s="1"/>
  <c r="L626"/>
  <c r="V836"/>
  <c r="Z836" s="1"/>
  <c r="AA836" s="1"/>
  <c r="V813"/>
  <c r="Z813" s="1"/>
  <c r="AA813" s="1"/>
  <c r="V822"/>
  <c r="Z822" s="1"/>
  <c r="AA822" s="1"/>
  <c r="V618"/>
  <c r="Z618" s="1"/>
  <c r="AA618" s="1"/>
  <c r="V807"/>
  <c r="Z807" s="1"/>
  <c r="AA807" s="1"/>
  <c r="V616"/>
  <c r="Z616" s="1"/>
  <c r="AA616" s="1"/>
  <c r="V815"/>
  <c r="Z815" s="1"/>
  <c r="AA815" s="1"/>
  <c r="V581"/>
  <c r="Z581" s="1"/>
  <c r="AA581" s="1"/>
  <c r="V424"/>
  <c r="Z424" s="1"/>
  <c r="AA424" s="1"/>
  <c r="L476"/>
  <c r="O476"/>
  <c r="N476"/>
  <c r="V490"/>
  <c r="Z490" s="1"/>
  <c r="AA490" s="1"/>
  <c r="V449"/>
  <c r="Z449" s="1"/>
  <c r="AA449" s="1"/>
  <c r="V437"/>
  <c r="Z437" s="1"/>
  <c r="AA437" s="1"/>
  <c r="V525"/>
  <c r="Z525" s="1"/>
  <c r="AA525" s="1"/>
  <c r="V665"/>
  <c r="Z665" s="1"/>
  <c r="AA665" s="1"/>
  <c r="V575"/>
  <c r="Z575" s="1"/>
  <c r="AA575" s="1"/>
  <c r="M476"/>
  <c r="N417"/>
  <c r="L765"/>
  <c r="Y862"/>
  <c r="Y861"/>
  <c r="Y860"/>
  <c r="Y858"/>
  <c r="Y857"/>
  <c r="Y856"/>
  <c r="Y855"/>
  <c r="Y852"/>
  <c r="Y851"/>
  <c r="Y850"/>
  <c r="Y849"/>
  <c r="Y848"/>
  <c r="Y847"/>
  <c r="Y846"/>
  <c r="Y845"/>
  <c r="Y844"/>
  <c r="Y843"/>
  <c r="Y838"/>
  <c r="Y837"/>
  <c r="Y823"/>
  <c r="Y810"/>
  <c r="Y809"/>
  <c r="Y798"/>
  <c r="O797"/>
  <c r="O798" s="1"/>
  <c r="N797"/>
  <c r="N798" s="1"/>
  <c r="M797"/>
  <c r="M798" s="1"/>
  <c r="L797"/>
  <c r="L798" s="1"/>
  <c r="Y792"/>
  <c r="O790"/>
  <c r="O792" s="1"/>
  <c r="N790"/>
  <c r="N792" s="1"/>
  <c r="M790"/>
  <c r="M792" s="1"/>
  <c r="L790"/>
  <c r="L792" s="1"/>
  <c r="Y784"/>
  <c r="O783"/>
  <c r="N783"/>
  <c r="M783"/>
  <c r="L783"/>
  <c r="Y779"/>
  <c r="Y778"/>
  <c r="Y771"/>
  <c r="Y770"/>
  <c r="Y767"/>
  <c r="Y768" s="1"/>
  <c r="O766"/>
  <c r="N766"/>
  <c r="M766"/>
  <c r="L766"/>
  <c r="Y753"/>
  <c r="Y721"/>
  <c r="Y715"/>
  <c r="W701"/>
  <c r="Y684"/>
  <c r="Y679"/>
  <c r="Y678"/>
  <c r="Y663"/>
  <c r="Y662"/>
  <c r="Y659"/>
  <c r="Y657"/>
  <c r="Y656"/>
  <c r="Y639"/>
  <c r="Y622"/>
  <c r="Y610"/>
  <c r="Y607"/>
  <c r="O605"/>
  <c r="O607" s="1"/>
  <c r="N605"/>
  <c r="N607" s="1"/>
  <c r="M605"/>
  <c r="M607" s="1"/>
  <c r="L605"/>
  <c r="L607" s="1"/>
  <c r="Y604"/>
  <c r="O604"/>
  <c r="N604"/>
  <c r="M604"/>
  <c r="L604"/>
  <c r="Y602"/>
  <c r="O600"/>
  <c r="O602" s="1"/>
  <c r="N600"/>
  <c r="N602" s="1"/>
  <c r="M600"/>
  <c r="M602" s="1"/>
  <c r="L600"/>
  <c r="L602" s="1"/>
  <c r="Y584"/>
  <c r="O582"/>
  <c r="O584" s="1"/>
  <c r="N582"/>
  <c r="N584" s="1"/>
  <c r="M582"/>
  <c r="M584" s="1"/>
  <c r="L582"/>
  <c r="L584" s="1"/>
  <c r="Y563"/>
  <c r="O563"/>
  <c r="N563"/>
  <c r="M563"/>
  <c r="L563"/>
  <c r="Y560"/>
  <c r="O558"/>
  <c r="O560" s="1"/>
  <c r="N558"/>
  <c r="N560" s="1"/>
  <c r="M558"/>
  <c r="M560" s="1"/>
  <c r="L558"/>
  <c r="L560" s="1"/>
  <c r="Y554"/>
  <c r="O550"/>
  <c r="O554" s="1"/>
  <c r="N550"/>
  <c r="M550"/>
  <c r="M554" s="1"/>
  <c r="L550"/>
  <c r="L554" s="1"/>
  <c r="Y543"/>
  <c r="O541"/>
  <c r="O543" s="1"/>
  <c r="N541"/>
  <c r="N543" s="1"/>
  <c r="M541"/>
  <c r="M543" s="1"/>
  <c r="L541"/>
  <c r="L543" s="1"/>
  <c r="Y540"/>
  <c r="O538"/>
  <c r="O540" s="1"/>
  <c r="N538"/>
  <c r="N540" s="1"/>
  <c r="M538"/>
  <c r="M540" s="1"/>
  <c r="L538"/>
  <c r="L540" s="1"/>
  <c r="Y519"/>
  <c r="O517"/>
  <c r="O519" s="1"/>
  <c r="N517"/>
  <c r="N519" s="1"/>
  <c r="M517"/>
  <c r="M519" s="1"/>
  <c r="L517"/>
  <c r="L519" s="1"/>
  <c r="Y514"/>
  <c r="O512"/>
  <c r="O514" s="1"/>
  <c r="N512"/>
  <c r="N514" s="1"/>
  <c r="M512"/>
  <c r="M514" s="1"/>
  <c r="L512"/>
  <c r="L514" s="1"/>
  <c r="Y480"/>
  <c r="O477"/>
  <c r="O480" s="1"/>
  <c r="N477"/>
  <c r="N480" s="1"/>
  <c r="M477"/>
  <c r="M480" s="1"/>
  <c r="L477"/>
  <c r="L480" s="1"/>
  <c r="Y472"/>
  <c r="O469"/>
  <c r="O472" s="1"/>
  <c r="N469"/>
  <c r="N472" s="1"/>
  <c r="M469"/>
  <c r="M472" s="1"/>
  <c r="L469"/>
  <c r="L472" s="1"/>
  <c r="Y447"/>
  <c r="O446"/>
  <c r="O447" s="1"/>
  <c r="N446"/>
  <c r="N447" s="1"/>
  <c r="M446"/>
  <c r="M447" s="1"/>
  <c r="L446"/>
  <c r="L447" s="1"/>
  <c r="Y440"/>
  <c r="O438"/>
  <c r="O440" s="1"/>
  <c r="N438"/>
  <c r="N440" s="1"/>
  <c r="V440" s="1"/>
  <c r="M438"/>
  <c r="M440" s="1"/>
  <c r="L438"/>
  <c r="L440" s="1"/>
  <c r="Y434"/>
  <c r="O431"/>
  <c r="O434" s="1"/>
  <c r="N431"/>
  <c r="N434" s="1"/>
  <c r="M431"/>
  <c r="M434" s="1"/>
  <c r="L431"/>
  <c r="L434" s="1"/>
  <c r="Y427"/>
  <c r="O425"/>
  <c r="O427" s="1"/>
  <c r="N425"/>
  <c r="N427" s="1"/>
  <c r="M425"/>
  <c r="M427" s="1"/>
  <c r="L425"/>
  <c r="L427" s="1"/>
  <c r="Y411"/>
  <c r="O410"/>
  <c r="O411" s="1"/>
  <c r="N410"/>
  <c r="N411" s="1"/>
  <c r="M410"/>
  <c r="M411" s="1"/>
  <c r="L410"/>
  <c r="L411" s="1"/>
  <c r="Y409"/>
  <c r="O407"/>
  <c r="O409" s="1"/>
  <c r="N407"/>
  <c r="N409" s="1"/>
  <c r="M407"/>
  <c r="M409" s="1"/>
  <c r="L407"/>
  <c r="L409" s="1"/>
  <c r="Y406"/>
  <c r="Y397"/>
  <c r="O395"/>
  <c r="O397" s="1"/>
  <c r="N395"/>
  <c r="N397" s="1"/>
  <c r="M395"/>
  <c r="M397" s="1"/>
  <c r="L395"/>
  <c r="L397" s="1"/>
  <c r="Y394"/>
  <c r="O394"/>
  <c r="N394"/>
  <c r="M394"/>
  <c r="L394"/>
  <c r="V749"/>
  <c r="Z749" s="1"/>
  <c r="AA749" s="1"/>
  <c r="Y745" l="1"/>
  <c r="L612"/>
  <c r="M612"/>
  <c r="Y871"/>
  <c r="O612"/>
  <c r="V557"/>
  <c r="Z557" s="1"/>
  <c r="AA557" s="1"/>
  <c r="N554"/>
  <c r="V554" s="1"/>
  <c r="Z554" s="1"/>
  <c r="AA554" s="1"/>
  <c r="Y612"/>
  <c r="Z440"/>
  <c r="AA440" s="1"/>
  <c r="L701"/>
  <c r="V492"/>
  <c r="Z492" s="1"/>
  <c r="AA492" s="1"/>
  <c r="V626"/>
  <c r="Z626" s="1"/>
  <c r="AA626" s="1"/>
  <c r="V417"/>
  <c r="Z417" s="1"/>
  <c r="AA417" s="1"/>
  <c r="V421"/>
  <c r="V403"/>
  <c r="Z403" s="1"/>
  <c r="AA403" s="1"/>
  <c r="V667"/>
  <c r="Z667" s="1"/>
  <c r="AA667" s="1"/>
  <c r="V587"/>
  <c r="Z587" s="1"/>
  <c r="AA587" s="1"/>
  <c r="V528"/>
  <c r="Z528" s="1"/>
  <c r="AA528" s="1"/>
  <c r="V687"/>
  <c r="Z687" s="1"/>
  <c r="AA687" s="1"/>
  <c r="V721"/>
  <c r="Z721" s="1"/>
  <c r="AA721" s="1"/>
  <c r="V707"/>
  <c r="Z707" s="1"/>
  <c r="V711"/>
  <c r="Z711" s="1"/>
  <c r="AA711" s="1"/>
  <c r="V476"/>
  <c r="Z476" s="1"/>
  <c r="AA476" s="1"/>
  <c r="Z465"/>
  <c r="AA465" s="1"/>
  <c r="V400"/>
  <c r="Z400" s="1"/>
  <c r="AA400" s="1"/>
  <c r="V607"/>
  <c r="Z607" s="1"/>
  <c r="AA607" s="1"/>
  <c r="V765"/>
  <c r="Z765" s="1"/>
  <c r="V599"/>
  <c r="Z599" s="1"/>
  <c r="AA599" s="1"/>
  <c r="V595"/>
  <c r="Z595" s="1"/>
  <c r="AA595" s="1"/>
  <c r="V592"/>
  <c r="Z592" s="1"/>
  <c r="AA592" s="1"/>
  <c r="V578"/>
  <c r="Z578" s="1"/>
  <c r="AA578" s="1"/>
  <c r="V571"/>
  <c r="Z571" s="1"/>
  <c r="AA571" s="1"/>
  <c r="V567"/>
  <c r="Z567" s="1"/>
  <c r="AA567" s="1"/>
  <c r="V549"/>
  <c r="Z549" s="1"/>
  <c r="AA549" s="1"/>
  <c r="V546"/>
  <c r="Z546" s="1"/>
  <c r="AA546" s="1"/>
  <c r="V532"/>
  <c r="Z532" s="1"/>
  <c r="AA532" s="1"/>
  <c r="V537"/>
  <c r="Z537" s="1"/>
  <c r="AA537" s="1"/>
  <c r="V808"/>
  <c r="Z808" s="1"/>
  <c r="AA808" s="1"/>
  <c r="Y754"/>
  <c r="Y701"/>
  <c r="V610"/>
  <c r="Z610" s="1"/>
  <c r="AA610" s="1"/>
  <c r="V862"/>
  <c r="Z862" s="1"/>
  <c r="AA862" s="1"/>
  <c r="V861"/>
  <c r="Z861" s="1"/>
  <c r="AA861" s="1"/>
  <c r="V860"/>
  <c r="Z860" s="1"/>
  <c r="AA860" s="1"/>
  <c r="V858"/>
  <c r="Z858" s="1"/>
  <c r="AA858" s="1"/>
  <c r="V857"/>
  <c r="Z857" s="1"/>
  <c r="AA857" s="1"/>
  <c r="V856"/>
  <c r="Z856" s="1"/>
  <c r="AA856" s="1"/>
  <c r="V855"/>
  <c r="Z855" s="1"/>
  <c r="AA855" s="1"/>
  <c r="V852"/>
  <c r="Z852" s="1"/>
  <c r="AA852" s="1"/>
  <c r="V851"/>
  <c r="Z851" s="1"/>
  <c r="AA851" s="1"/>
  <c r="V850"/>
  <c r="Z850" s="1"/>
  <c r="AA850" s="1"/>
  <c r="V849"/>
  <c r="Z849" s="1"/>
  <c r="AA849" s="1"/>
  <c r="V848"/>
  <c r="Z848" s="1"/>
  <c r="AA848" s="1"/>
  <c r="V847"/>
  <c r="Z847" s="1"/>
  <c r="AA847" s="1"/>
  <c r="V846"/>
  <c r="Z846" s="1"/>
  <c r="AA846" s="1"/>
  <c r="V845"/>
  <c r="Z845" s="1"/>
  <c r="AA845" s="1"/>
  <c r="V844"/>
  <c r="Z844" s="1"/>
  <c r="AA844" s="1"/>
  <c r="V843"/>
  <c r="Z843" s="1"/>
  <c r="AA843" s="1"/>
  <c r="V838"/>
  <c r="Z838" s="1"/>
  <c r="AA838" s="1"/>
  <c r="V837"/>
  <c r="Z837" s="1"/>
  <c r="AA837" s="1"/>
  <c r="V823"/>
  <c r="Z823" s="1"/>
  <c r="AA823" s="1"/>
  <c r="V810"/>
  <c r="Z810" s="1"/>
  <c r="AA810" s="1"/>
  <c r="V809"/>
  <c r="Z809" s="1"/>
  <c r="AA809" s="1"/>
  <c r="V798"/>
  <c r="Z798" s="1"/>
  <c r="AA798" s="1"/>
  <c r="V792"/>
  <c r="Z792" s="1"/>
  <c r="AA792" s="1"/>
  <c r="V779"/>
  <c r="Z779" s="1"/>
  <c r="AA779" s="1"/>
  <c r="V778"/>
  <c r="Z778" s="1"/>
  <c r="AA778" s="1"/>
  <c r="V771"/>
  <c r="Z771" s="1"/>
  <c r="AA771" s="1"/>
  <c r="V770"/>
  <c r="Z770" s="1"/>
  <c r="V684"/>
  <c r="Z684" s="1"/>
  <c r="AA684" s="1"/>
  <c r="V679"/>
  <c r="Z679" s="1"/>
  <c r="AA679" s="1"/>
  <c r="V678"/>
  <c r="Z678" s="1"/>
  <c r="AA678" s="1"/>
  <c r="V663"/>
  <c r="Z663" s="1"/>
  <c r="AA663" s="1"/>
  <c r="V662"/>
  <c r="Z662" s="1"/>
  <c r="AA662" s="1"/>
  <c r="V659"/>
  <c r="Z659" s="1"/>
  <c r="AA659" s="1"/>
  <c r="V657"/>
  <c r="Z657" s="1"/>
  <c r="AA657" s="1"/>
  <c r="V656"/>
  <c r="Z656" s="1"/>
  <c r="AA656" s="1"/>
  <c r="V639"/>
  <c r="Z639" s="1"/>
  <c r="AA639" s="1"/>
  <c r="V622"/>
  <c r="Z622" s="1"/>
  <c r="AA622" s="1"/>
  <c r="V604"/>
  <c r="Z604" s="1"/>
  <c r="AA604" s="1"/>
  <c r="V602"/>
  <c r="Z602" s="1"/>
  <c r="AA602" s="1"/>
  <c r="V584"/>
  <c r="Z584" s="1"/>
  <c r="AA584" s="1"/>
  <c r="V563"/>
  <c r="Z563" s="1"/>
  <c r="AA563" s="1"/>
  <c r="V560"/>
  <c r="Z560" s="1"/>
  <c r="AA560" s="1"/>
  <c r="V543"/>
  <c r="Z543" s="1"/>
  <c r="AA543" s="1"/>
  <c r="V540"/>
  <c r="Z540" s="1"/>
  <c r="AA540" s="1"/>
  <c r="V480"/>
  <c r="V472"/>
  <c r="V447"/>
  <c r="Z447" s="1"/>
  <c r="AA447" s="1"/>
  <c r="V434"/>
  <c r="Z434" s="1"/>
  <c r="AA434" s="1"/>
  <c r="V427"/>
  <c r="Z427" s="1"/>
  <c r="AA427" s="1"/>
  <c r="V411"/>
  <c r="Z411" s="1"/>
  <c r="AA411" s="1"/>
  <c r="V409"/>
  <c r="Z409" s="1"/>
  <c r="AA409" s="1"/>
  <c r="V406"/>
  <c r="Z406" s="1"/>
  <c r="AA406" s="1"/>
  <c r="V397"/>
  <c r="Z397" s="1"/>
  <c r="AA397" s="1"/>
  <c r="V394"/>
  <c r="Z394" s="1"/>
  <c r="AA394" s="1"/>
  <c r="V519"/>
  <c r="V514"/>
  <c r="Z514" s="1"/>
  <c r="AA514" s="1"/>
  <c r="O701"/>
  <c r="O754"/>
  <c r="M767"/>
  <c r="M768" s="1"/>
  <c r="N784"/>
  <c r="V784" s="1"/>
  <c r="L767"/>
  <c r="L768" s="1"/>
  <c r="M784"/>
  <c r="M871" s="1"/>
  <c r="M701"/>
  <c r="M754"/>
  <c r="O767"/>
  <c r="O768" s="1"/>
  <c r="L784"/>
  <c r="N767"/>
  <c r="O784"/>
  <c r="O871" s="1"/>
  <c r="AA707" l="1"/>
  <c r="N612"/>
  <c r="AA765"/>
  <c r="N871"/>
  <c r="Z421"/>
  <c r="AA421" s="1"/>
  <c r="Z519"/>
  <c r="AA519" s="1"/>
  <c r="V753"/>
  <c r="N754"/>
  <c r="V767"/>
  <c r="Z767" s="1"/>
  <c r="AA767" s="1"/>
  <c r="N768"/>
  <c r="Z472"/>
  <c r="AA472" s="1"/>
  <c r="Z784"/>
  <c r="AA784" s="1"/>
  <c r="AA770"/>
  <c r="V715"/>
  <c r="Z715" s="1"/>
  <c r="Z745" s="1"/>
  <c r="Z871" l="1"/>
  <c r="AA871" s="1"/>
  <c r="Z768"/>
  <c r="AA768" s="1"/>
  <c r="AA715"/>
  <c r="AA745"/>
  <c r="L871" l="1"/>
  <c r="Z753" l="1"/>
  <c r="AA753" s="1"/>
  <c r="Z754" l="1"/>
  <c r="AA754" s="1"/>
  <c r="O613" s="1"/>
  <c r="Z480" l="1"/>
  <c r="AA480" s="1"/>
  <c r="V632" l="1"/>
  <c r="Z632" s="1"/>
  <c r="N701"/>
  <c r="AA632" l="1"/>
  <c r="Z701"/>
  <c r="AA701" s="1"/>
  <c r="N872"/>
  <c r="V522"/>
  <c r="Z522" s="1"/>
  <c r="M872"/>
  <c r="L872"/>
  <c r="Z612" l="1"/>
  <c r="AA612" s="1"/>
  <c r="M613" s="1"/>
  <c r="AA522"/>
  <c r="O872" l="1"/>
</calcChain>
</file>

<file path=xl/comments1.xml><?xml version="1.0" encoding="utf-8"?>
<comments xmlns="http://schemas.openxmlformats.org/spreadsheetml/2006/main">
  <authors>
    <author>admi n</author>
    <author>DELL</author>
    <author>Divya Kushwaha {Divya Kushwaha}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67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70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94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98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252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255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493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6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677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sharedStrings.xml><?xml version="1.0" encoding="utf-8"?>
<sst xmlns="http://schemas.openxmlformats.org/spreadsheetml/2006/main" count="5447" uniqueCount="1072">
  <si>
    <t xml:space="preserve"> POWERGRID CORPORATION OF INDIA LIMITED.</t>
  </si>
  <si>
    <t>SUMMARY OF ELEMENT WISE OUTAGES &amp; AVAILABILITY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</si>
  <si>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</si>
  <si>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</si>
  <si>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</si>
  <si>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</si>
  <si>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</si>
  <si>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</si>
  <si>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</si>
  <si>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</si>
  <si>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</si>
  <si>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</si>
  <si>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</si>
  <si>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</si>
  <si>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</si>
  <si>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</si>
  <si>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</si>
  <si>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</si>
  <si>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</si>
  <si>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</si>
  <si>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</si>
  <si>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</si>
  <si>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</si>
  <si>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</si>
  <si>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</si>
  <si>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</si>
  <si>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</si>
  <si>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</si>
  <si>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</si>
  <si>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</si>
  <si>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</si>
  <si>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</si>
  <si>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</si>
  <si>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</si>
  <si>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</si>
  <si>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</si>
  <si>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</si>
  <si>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</si>
  <si>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</si>
  <si>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</si>
  <si>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</si>
  <si>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</si>
  <si>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</si>
  <si>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</si>
  <si>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</si>
  <si>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</si>
  <si>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</si>
  <si>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</si>
  <si>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</si>
  <si>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</si>
  <si>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</si>
  <si>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</si>
  <si>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</si>
  <si>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</si>
  <si>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</si>
  <si>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</si>
  <si>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</si>
  <si>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</si>
  <si>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</si>
  <si>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</si>
  <si>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</si>
  <si>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</si>
  <si>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</si>
  <si>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</si>
  <si>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</si>
  <si>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</si>
  <si>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</si>
  <si>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</si>
  <si>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</si>
  <si>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</si>
  <si>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</si>
  <si>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</si>
  <si>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</si>
  <si>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</si>
  <si>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</si>
  <si>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</si>
  <si>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</si>
  <si>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</si>
  <si>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</si>
  <si>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</si>
  <si>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</si>
  <si>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</si>
  <si>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</si>
  <si>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</si>
  <si>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</si>
  <si>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</si>
  <si>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</si>
  <si>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</si>
  <si>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</si>
  <si>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</si>
  <si>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</si>
  <si>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</si>
  <si>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</si>
  <si>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</si>
  <si>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</si>
  <si>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</si>
  <si>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</si>
  <si>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</si>
  <si>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</si>
  <si>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</si>
  <si>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</si>
  <si>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</si>
  <si>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</si>
  <si>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</si>
  <si>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</si>
  <si>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</si>
  <si>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</si>
  <si>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</si>
  <si>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</si>
  <si>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</si>
  <si>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</si>
  <si>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</si>
  <si>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</si>
  <si>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</si>
  <si>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</si>
  <si>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</si>
  <si>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</si>
  <si>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</si>
  <si>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</si>
  <si>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</si>
  <si>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</si>
  <si>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</si>
  <si>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</si>
  <si>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</si>
  <si>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</si>
  <si>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</si>
  <si>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</si>
  <si>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</si>
  <si>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</si>
  <si>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</si>
  <si>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</si>
  <si>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</si>
  <si>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</si>
  <si>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</si>
  <si>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</si>
  <si>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</si>
  <si>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</si>
  <si>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</si>
  <si>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</si>
  <si>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</si>
  <si>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</si>
  <si>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</si>
  <si>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</si>
  <si>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</si>
  <si>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</si>
  <si>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</si>
  <si>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</si>
  <si>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</si>
  <si>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</si>
  <si>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</si>
  <si>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</si>
  <si>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</si>
  <si>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</si>
  <si>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</si>
  <si>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</si>
  <si>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</si>
  <si>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</si>
  <si>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</si>
  <si>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</si>
  <si>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</si>
  <si>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</si>
  <si>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</si>
  <si>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</si>
  <si>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</si>
  <si>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</si>
  <si>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</si>
  <si>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</si>
  <si>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</si>
  <si>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</si>
  <si>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</si>
  <si>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</si>
  <si>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</si>
  <si>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</si>
  <si>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</si>
  <si>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</si>
  <si>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</si>
  <si>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</si>
  <si>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</si>
  <si>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</si>
  <si>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</si>
  <si>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</si>
  <si>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</si>
  <si>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</si>
  <si>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</si>
  <si>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</si>
  <si>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</si>
  <si>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</si>
  <si>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</si>
  <si>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N-W40004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</si>
  <si>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</si>
  <si>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</si>
  <si>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</si>
  <si>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</si>
  <si>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</si>
  <si>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</si>
  <si>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</si>
  <si>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</si>
  <si>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</si>
  <si>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</si>
  <si>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</si>
  <si>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</si>
  <si>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</si>
  <si>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</si>
  <si>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</si>
  <si>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</si>
  <si>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</si>
  <si>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</si>
  <si>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</si>
  <si>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</si>
  <si>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</si>
  <si>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</si>
  <si>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</si>
  <si>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</si>
  <si>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</si>
  <si>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</si>
  <si>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</si>
  <si>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</si>
  <si>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</si>
  <si>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</si>
  <si>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</si>
  <si>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</si>
  <si>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</si>
  <si>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</si>
  <si>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</si>
  <si>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</si>
  <si>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</si>
  <si>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</si>
  <si>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</si>
  <si>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</si>
  <si>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</si>
  <si>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</si>
  <si>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</si>
  <si>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</si>
  <si>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</si>
  <si>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</si>
  <si>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</si>
  <si>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</si>
  <si>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</si>
  <si>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</si>
  <si>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</si>
  <si>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</si>
  <si>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</si>
  <si>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</si>
  <si>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</si>
  <si>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</si>
  <si>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</si>
  <si>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</si>
  <si>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</si>
  <si>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</si>
  <si>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</si>
  <si>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</si>
  <si>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</si>
  <si>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</si>
  <si>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</si>
  <si>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</si>
  <si>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</si>
  <si>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</si>
  <si>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</si>
  <si>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</si>
  <si>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</si>
  <si>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</si>
  <si>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</si>
  <si>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</si>
  <si>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</si>
  <si>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</si>
  <si>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</si>
  <si>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</si>
  <si>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</si>
  <si>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</si>
  <si>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</si>
  <si>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</si>
  <si>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</si>
  <si>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</si>
  <si>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</si>
  <si>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</si>
  <si>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</si>
  <si>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</si>
  <si>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</si>
  <si>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</si>
  <si>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</si>
  <si>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</si>
  <si>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</si>
  <si>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</si>
  <si>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</si>
  <si>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</si>
  <si>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</si>
  <si>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</si>
  <si>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</si>
  <si>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</si>
  <si>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</si>
  <si>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</si>
  <si>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</si>
  <si>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</si>
  <si>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</si>
  <si>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</si>
  <si>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</si>
  <si>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</si>
  <si>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</si>
  <si>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</si>
  <si>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</si>
  <si>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</si>
  <si>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</si>
  <si>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</si>
  <si>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</si>
  <si>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</si>
  <si>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</si>
  <si>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</si>
  <si>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</si>
  <si>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</si>
  <si>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</si>
  <si>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</si>
  <si>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</si>
  <si>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</si>
  <si>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</si>
  <si>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</si>
  <si>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</si>
  <si>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</si>
  <si>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</si>
  <si>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</si>
  <si>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</si>
  <si>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</si>
  <si>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</si>
  <si>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</si>
  <si>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</si>
  <si>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</si>
  <si>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</si>
  <si>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</si>
  <si>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</si>
  <si>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</si>
  <si>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</si>
  <si>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</si>
  <si>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</si>
  <si>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</si>
  <si>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</si>
  <si>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</si>
  <si>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</si>
  <si>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</si>
  <si>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</si>
  <si>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</si>
  <si>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</si>
  <si>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</si>
  <si>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</si>
  <si>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</si>
  <si>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</si>
  <si>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</si>
  <si>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</si>
  <si>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</si>
  <si>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</si>
  <si>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</si>
  <si>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</si>
  <si>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</si>
  <si>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</si>
  <si>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</si>
  <si>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</si>
  <si>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</si>
  <si>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</si>
  <si>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</si>
  <si>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</si>
  <si>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</si>
  <si>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</si>
  <si>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</si>
  <si>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</si>
  <si>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</si>
  <si>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</si>
  <si>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</si>
  <si>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</si>
  <si>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</si>
  <si>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</si>
  <si>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</si>
  <si>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</si>
  <si>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</si>
  <si>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</si>
  <si>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</si>
  <si>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</si>
  <si>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</si>
  <si>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</si>
  <si>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</si>
  <si>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</si>
  <si>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</si>
  <si>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</si>
  <si>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</si>
  <si>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</si>
  <si>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</si>
  <si>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</si>
  <si>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</si>
  <si>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</si>
  <si>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</si>
  <si>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</si>
  <si>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</si>
  <si>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</si>
  <si>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</si>
  <si>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</si>
  <si>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</si>
  <si>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</si>
  <si>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</si>
  <si>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</si>
  <si>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</si>
  <si>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</si>
  <si>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</si>
  <si>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</si>
  <si>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</si>
  <si>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</si>
  <si>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</si>
  <si>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NR1BRT41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</si>
  <si>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</si>
  <si>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</si>
  <si>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</si>
  <si>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</si>
  <si>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</si>
  <si>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</si>
  <si>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</si>
  <si>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</si>
  <si>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</si>
  <si>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</si>
  <si>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</si>
  <si>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</si>
  <si>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</si>
  <si>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</si>
  <si>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</si>
  <si>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</si>
  <si>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</si>
  <si>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</si>
  <si>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</si>
  <si>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</si>
  <si>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</si>
  <si>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</si>
  <si>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</si>
  <si>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</si>
  <si>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</si>
  <si>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</si>
  <si>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</si>
  <si>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</si>
  <si>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</si>
  <si>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</si>
  <si>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</si>
  <si>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</si>
  <si>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</si>
  <si>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</si>
  <si>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</si>
  <si>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</si>
  <si>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</si>
  <si>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</si>
  <si>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</si>
  <si>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</si>
  <si>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</si>
  <si>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</si>
  <si>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</si>
  <si>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</si>
  <si>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</si>
  <si>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</si>
  <si>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</si>
  <si>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</si>
  <si>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</si>
  <si>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</si>
  <si>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</si>
  <si>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</si>
  <si>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</si>
  <si>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</si>
  <si>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</si>
  <si>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</si>
  <si>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</si>
  <si>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</si>
  <si>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</si>
  <si>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</si>
  <si>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</si>
  <si>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</si>
  <si>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</si>
  <si>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</si>
  <si>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</si>
  <si>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</si>
  <si>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</si>
  <si>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</si>
  <si>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</si>
  <si>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</si>
  <si>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</si>
  <si>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</si>
  <si>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</si>
  <si>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</si>
  <si>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</si>
  <si>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</si>
  <si>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GORAKH 80MVAR S/R BARH-I  LINE</t>
  </si>
  <si>
    <t>GORAKH 80MVAR S/R BARH-II  LINE</t>
  </si>
  <si>
    <t>LUCKNW 240MVAR S/R BAREILLY Ckt-I</t>
  </si>
  <si>
    <t>240MVAR B/Reactor-I BAREILLY-765</t>
  </si>
  <si>
    <t>NR1BRT50</t>
  </si>
  <si>
    <t>NR1SRT26</t>
  </si>
  <si>
    <t>NR1BRT51</t>
  </si>
  <si>
    <t>LCSD</t>
  </si>
  <si>
    <t>OSFT</t>
  </si>
  <si>
    <t>GOVC</t>
  </si>
  <si>
    <t>OSPT</t>
  </si>
  <si>
    <t>OSFD</t>
  </si>
  <si>
    <t>OMSU</t>
  </si>
  <si>
    <t>OSPD</t>
  </si>
  <si>
    <t>OMST</t>
  </si>
  <si>
    <t>LEFT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</si>
  <si>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</si>
  <si>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</si>
  <si>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</si>
  <si>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</si>
  <si>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</si>
  <si>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</si>
  <si>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</si>
  <si>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</si>
  <si>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</si>
  <si>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</si>
  <si>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</si>
  <si>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</si>
  <si>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</si>
  <si>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</si>
  <si>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</si>
  <si>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</si>
  <si>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</si>
  <si>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</si>
  <si>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</si>
  <si>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</si>
  <si>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</si>
  <si>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</si>
  <si>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LPRD</t>
  </si>
  <si>
    <t>400KV KANPUR-KANPUR(GIS)-I</t>
  </si>
  <si>
    <t>765/400KV ICT-I  AGRA</t>
  </si>
  <si>
    <t>400KV KANPUR-KANPUR(GIS)-II</t>
  </si>
  <si>
    <t>800KV HVDC AGRA-BNC POLE-II</t>
  </si>
  <si>
    <t>CODE</t>
  </si>
  <si>
    <t>EVENT NO.</t>
  </si>
  <si>
    <t>DURATION OF OUTAGE ATTRIBUTABLE TO</t>
  </si>
  <si>
    <t>NRLDC CODE</t>
  </si>
  <si>
    <t>REASON OF OUTAGE</t>
  </si>
  <si>
    <t xml:space="preserve">POWER       GRID 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</si>
  <si>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</si>
  <si>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</si>
  <si>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</si>
  <si>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</si>
  <si>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</si>
  <si>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</si>
  <si>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S/D for AMP work</t>
  </si>
  <si>
    <t>400KV BAREILLY-SHAHJHNPR-I</t>
  </si>
  <si>
    <t>LPPT</t>
  </si>
  <si>
    <t>400KV BARLY(765)-KASHIPUR-I</t>
  </si>
  <si>
    <t>400KV BLBGRH-MAINPURI-I</t>
  </si>
  <si>
    <t>400KV BLBGRH-MAINPURI-II</t>
  </si>
  <si>
    <t>400KV FATEHPUR-MAINPURI-I</t>
  </si>
  <si>
    <t>N-2597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</si>
  <si>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</si>
  <si>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</si>
  <si>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</si>
  <si>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</si>
  <si>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</si>
  <si>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</si>
  <si>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</si>
  <si>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</si>
  <si>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</si>
  <si>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</si>
  <si>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</si>
  <si>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</si>
  <si>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</si>
  <si>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</si>
  <si>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</si>
  <si>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</si>
  <si>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</si>
  <si>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SASARAM-SARNATH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</si>
  <si>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</si>
  <si>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</si>
  <si>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</si>
  <si>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</si>
  <si>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</si>
  <si>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</si>
  <si>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</si>
  <si>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</si>
  <si>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</si>
  <si>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</si>
  <si>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 xml:space="preserve"> NAME OF REGION : NR-III</t>
  </si>
  <si>
    <t>NRNEDCP01</t>
  </si>
  <si>
    <t>800KV HVDC AGRA-BNC POLE-I Total</t>
  </si>
  <si>
    <t>NRNEDCP02</t>
  </si>
  <si>
    <t>N-3179</t>
  </si>
  <si>
    <t>Line kept open for Voltage regulation due to high voltage at BNC</t>
  </si>
  <si>
    <t>800KV HVDC AGRA-BNC POLE-II Total</t>
  </si>
  <si>
    <t>500KV HVDC R-D POLE-I Total</t>
  </si>
  <si>
    <t>500KV HVDC R-D POLE-II Total</t>
  </si>
  <si>
    <t>500KV HVDC BALIA-BHWD POLE-I Total</t>
  </si>
  <si>
    <t>500KV HVDC BALIA-BHWD POLE-II Total</t>
  </si>
  <si>
    <t>765KV LUCKNOW-BALIA Total</t>
  </si>
  <si>
    <t>765KV AGRA-FATEHPUR-I Total</t>
  </si>
  <si>
    <t>N-3214</t>
  </si>
  <si>
    <t>765KV AGRA-FATEHPUR-II Total</t>
  </si>
  <si>
    <t>765KV LUCKNOW-BAREILLY Total</t>
  </si>
  <si>
    <t>765KV VARANASI-FATEHPUR Total</t>
  </si>
  <si>
    <t>765KV VARANASI-KANPUR(GIS)-II Total</t>
  </si>
  <si>
    <t>N-2493</t>
  </si>
  <si>
    <t>765KV KANPUR(GIS)-JHATIKRA-I Total</t>
  </si>
  <si>
    <t>400KV AGRA-AURAIYA-I Total</t>
  </si>
  <si>
    <t>N-3216</t>
  </si>
  <si>
    <t>400KV AGRA-AURAIYA-II Total</t>
  </si>
  <si>
    <t>400KV AGRA-BASSI-I Total</t>
  </si>
  <si>
    <t>N-75</t>
  </si>
  <si>
    <t>400KV AGRA-BHIWADI-II Total</t>
  </si>
  <si>
    <t>400KV AGRA-BLBGRH Total</t>
  </si>
  <si>
    <t>400KV BAREILLY-LKO(UP) Total</t>
  </si>
  <si>
    <t>400KV BAREILLY-MBAD-I Total</t>
  </si>
  <si>
    <t>N-1214</t>
  </si>
  <si>
    <t>N-1835</t>
  </si>
  <si>
    <t>400KV BLBGRH-MAINPURI-I Total</t>
  </si>
  <si>
    <t>N-846</t>
  </si>
  <si>
    <t>400KV BLBGRH-MAINPURI-II Total</t>
  </si>
  <si>
    <t>400KV KNP-BLBGARH-I Total</t>
  </si>
  <si>
    <t>400KV KNP-BLBGARH-II Total</t>
  </si>
  <si>
    <t>400KV KNP-BLBGARH-III Total</t>
  </si>
  <si>
    <t>400KV LUCKNOW-GORAKH-IV Total</t>
  </si>
  <si>
    <t>400KV LUCKNOW-UNNAO-I Total</t>
  </si>
  <si>
    <t>400KV SING-ANPARA Total</t>
  </si>
  <si>
    <t>400KV SING-RIHAND-II Total</t>
  </si>
  <si>
    <t>400KV LUCKNOW-ROSA-I  Total</t>
  </si>
  <si>
    <t>400KV BAREILLY-ROSA-I  Total</t>
  </si>
  <si>
    <t>400KV BALIA-SOHAWAL-II Total</t>
  </si>
  <si>
    <t>N-823</t>
  </si>
  <si>
    <t>400KV LUCKNOW-SOHAWAL-II Total</t>
  </si>
  <si>
    <t>400KV ALLD-FATEHPUR-II Total</t>
  </si>
  <si>
    <t>400KV FATEHPUR-MAINPURI-I Total</t>
  </si>
  <si>
    <t>400KV FATEHPUR-MAINPURI-II Total</t>
  </si>
  <si>
    <t>400KV BALIA-PATNA-IV Total</t>
  </si>
  <si>
    <t>400KV BALIA-SOHAWAL-I Total</t>
  </si>
  <si>
    <t>400KV BARLY(765)-KASHIPUR-I Total</t>
  </si>
  <si>
    <t>NR340004</t>
  </si>
  <si>
    <t>400KV VARANASI-SARNATH-I Total</t>
  </si>
  <si>
    <t>NR340005</t>
  </si>
  <si>
    <t>400KV VARANASI-SARNATH-II Total</t>
  </si>
  <si>
    <t>400KV SING-VINDH-II Total</t>
  </si>
  <si>
    <t>220KV DGANGA-BLY(UP)-II Total</t>
  </si>
  <si>
    <t>N-2310</t>
  </si>
  <si>
    <t>220KV DGANGA-PITHORAGRH Total</t>
  </si>
  <si>
    <t>220KV KNP-MAINPURI Total</t>
  </si>
  <si>
    <t>220KV KNP-PANKI-I Total</t>
  </si>
  <si>
    <t>220KV PITHORAGRH-BRLY(UP) Total</t>
  </si>
  <si>
    <t>220KV RAIBRLY-LKO(UP) Total</t>
  </si>
  <si>
    <t>220KV FATEHPUR-NAUBASTA Total</t>
  </si>
  <si>
    <t>NR3ICT701</t>
  </si>
  <si>
    <t>NR3ICT702</t>
  </si>
  <si>
    <t>765/400kv ICT-I  KANPUR(GIS)</t>
  </si>
  <si>
    <t>765/400kv ICT-II  KANPUR(GIS)</t>
  </si>
  <si>
    <t>POWER GRID CORPORATION OF INDIA LTD.</t>
  </si>
  <si>
    <t>NORTHERN REGION - 1</t>
  </si>
  <si>
    <t>CPCC, N. DELHI</t>
  </si>
  <si>
    <t>DOC No: NR-I/CPCC/II</t>
  </si>
  <si>
    <t>MONTH – JAN-2017                                                               LINE/ ICT OUTAGE DETAILS</t>
  </si>
  <si>
    <t>NEDCB01</t>
  </si>
  <si>
    <t>**</t>
  </si>
  <si>
    <t xml:space="preserve"> +/-500MW HVDC B/B SASARAM</t>
  </si>
  <si>
    <t xml:space="preserve"> TRIPPED DUE TO FAILURE OF VALVE COOLING SYSTEM.</t>
  </si>
  <si>
    <t>BLOCKED DUE TO AUXILIARY POWER UNBALANCE SUPPLY</t>
  </si>
  <si>
    <t>BLOCKED DUE TO SYS FAIL ALARM.</t>
  </si>
  <si>
    <t>500MW HVDC B/B SASARAM Total</t>
  </si>
  <si>
    <t>Block tripped on DC over current protection.</t>
  </si>
  <si>
    <t>VINDH HVDC B/B BLOCK-I Total</t>
  </si>
  <si>
    <t>Line hand tripped for Voltage regulation in NER-BNC end.</t>
  </si>
  <si>
    <t>N-435</t>
  </si>
  <si>
    <t>N-1132</t>
  </si>
  <si>
    <t>Line hand tripped for Voltage regulation. Open since 1315hrs on 22.12.16</t>
  </si>
  <si>
    <t>N-3753</t>
  </si>
  <si>
    <t>Trip due to auxiliary supply problem in Valve cooling system at BNC end.</t>
  </si>
  <si>
    <t>Tripped due to auxilary Supply Failure at BNC end.</t>
  </si>
  <si>
    <t>Kept open for Voltage regulation due to high voltage at BNC</t>
  </si>
  <si>
    <t>N-977</t>
  </si>
  <si>
    <t>Trip on DC line fault at Agra end.</t>
  </si>
  <si>
    <t>Force S/D due to sparking observed on electrode line at Ag.</t>
  </si>
  <si>
    <t>Hand tripped for V/regulation due to NER grid voltage high.</t>
  </si>
  <si>
    <t>DC line transient fault. FLR:Rihand-0.77km, Dad-814.23km</t>
  </si>
  <si>
    <t>Tripped on DC line differential protection during dense fog.</t>
  </si>
  <si>
    <t>T/Fault, Rh=152.96km, DDR=662.04km.</t>
  </si>
  <si>
    <t>DC line transient Fault, Rh=527.14km, DDR=287.86km.</t>
  </si>
  <si>
    <t>Transient fault. FLR, Rhnd-445.7 km, Dad-445.7km</t>
  </si>
  <si>
    <t>Transient fault. FLR BWD-341.420 km, Balia- 448.37 km, Faulty loc-1229</t>
  </si>
  <si>
    <t>Transient fault. Balia-223.14km, Bwd-566.4km, loc-612.</t>
  </si>
  <si>
    <t>T/Fault, FLR: BWD=26.45km, Balia=763.33km</t>
  </si>
  <si>
    <t>Line hand tripped for Voltage regulation. Agra-785 kV</t>
  </si>
  <si>
    <t>N-187</t>
  </si>
  <si>
    <t>Line hand tripped for Voltage regulation. Agra-789 kV</t>
  </si>
  <si>
    <t>N-986</t>
  </si>
  <si>
    <t>Line hand tripped for Voltage regulation. Agra-790 kV</t>
  </si>
  <si>
    <t>N-1314</t>
  </si>
  <si>
    <t>N-1415</t>
  </si>
  <si>
    <t>Line hand tripped for Voltage regulation. Ftpr-802kV</t>
  </si>
  <si>
    <t>N-1701</t>
  </si>
  <si>
    <t>Line hand tripped for Voltage regulation. Agra-781 kV</t>
  </si>
  <si>
    <t>N-2361</t>
  </si>
  <si>
    <t>Line hand tripped for Voltage regulation. Agra-793kV</t>
  </si>
  <si>
    <t>N-2601</t>
  </si>
  <si>
    <t>Line hand tripped for Voltage regulation. Agra-798 kV</t>
  </si>
  <si>
    <t>N-15</t>
  </si>
  <si>
    <t>N-93</t>
  </si>
  <si>
    <t>N-280</t>
  </si>
  <si>
    <t>N-390</t>
  </si>
  <si>
    <t>Line hand tripped for Voltage regulation. Agra-795 kV</t>
  </si>
  <si>
    <t>N-592</t>
  </si>
  <si>
    <t>Line hand tripped for Voltage regulation. Agra-782kV</t>
  </si>
  <si>
    <t>N-753</t>
  </si>
  <si>
    <t>Line hand tripped for Voltage regulation. Agra-790kV</t>
  </si>
  <si>
    <t>N-821</t>
  </si>
  <si>
    <t>N-1100</t>
  </si>
  <si>
    <t>N-1504</t>
  </si>
  <si>
    <t>N-1567</t>
  </si>
  <si>
    <t>Line hand tripped for Voltage regulation. Agra-786kV</t>
  </si>
  <si>
    <t>N-1796</t>
  </si>
  <si>
    <t>Line hand tripped for Voltage regulation. Agra-429 kV</t>
  </si>
  <si>
    <t>N-1908</t>
  </si>
  <si>
    <t>N-1990</t>
  </si>
  <si>
    <t>N-2092</t>
  </si>
  <si>
    <t>N-2186</t>
  </si>
  <si>
    <t>N-2252</t>
  </si>
  <si>
    <t>N-2577</t>
  </si>
  <si>
    <t>Line hand tripped for Voltage regulation. Agra-787kV</t>
  </si>
  <si>
    <t>N-2708</t>
  </si>
  <si>
    <t>N-2876</t>
  </si>
  <si>
    <t>N-2959</t>
  </si>
  <si>
    <t>N-3029</t>
  </si>
  <si>
    <t>Line hand tripped for Voltage regulation. Agra-784 kV</t>
  </si>
  <si>
    <t>N-3136</t>
  </si>
  <si>
    <t>Line hand tripped for Voltage regulation. Jhat-805 kV</t>
  </si>
  <si>
    <t>N-94</t>
  </si>
  <si>
    <t>Line hand tripped for Voltage regulation. Jhatkr-806 kV</t>
  </si>
  <si>
    <t>N-190</t>
  </si>
  <si>
    <t>N-291</t>
  </si>
  <si>
    <t>N-564</t>
  </si>
  <si>
    <t>Line hand tripped for Voltage regulation. Jhatkr-804 kV</t>
  </si>
  <si>
    <t>N-767</t>
  </si>
  <si>
    <t>Line hand tripped for Voltage regulation. JHTR-807kV</t>
  </si>
  <si>
    <t>N-985</t>
  </si>
  <si>
    <t>Line hand tripped for Voltage regulation. JHTR-802kV</t>
  </si>
  <si>
    <t>N-1101</t>
  </si>
  <si>
    <t>N-1506</t>
  </si>
  <si>
    <t>Line hand tripped for Voltage regulation. Jhtk-807 kV</t>
  </si>
  <si>
    <t>N-1813</t>
  </si>
  <si>
    <t>Line hand tripped for Voltage regulation. Jhtk-801 kV</t>
  </si>
  <si>
    <t>N-1913</t>
  </si>
  <si>
    <t>N-2191</t>
  </si>
  <si>
    <t>Line hand tripped for Voltage regulation. Jhtk-800 kV</t>
  </si>
  <si>
    <t>N-2251</t>
  </si>
  <si>
    <t>N-2583</t>
  </si>
  <si>
    <t>N-2656</t>
  </si>
  <si>
    <t>N-2880</t>
  </si>
  <si>
    <t>N-2963</t>
  </si>
  <si>
    <t>N-3040</t>
  </si>
  <si>
    <t>Line hand tripped for Voltage regulation  Jhat-784 kV</t>
  </si>
  <si>
    <t>N-3137</t>
  </si>
  <si>
    <t>Line hand tripped for Voltage regulation. Lko-805 kV</t>
  </si>
  <si>
    <t>N-2255</t>
  </si>
  <si>
    <t>Line hand tripped for Voltage regulation. Lko-804 kV</t>
  </si>
  <si>
    <t>N-2737</t>
  </si>
  <si>
    <t>Line A/R on Y-N fault, FLR-Brly-53.63Km, If-4.4KA.</t>
  </si>
  <si>
    <t>S/D for AMP work at Varanasi.</t>
  </si>
  <si>
    <t>N-1744</t>
  </si>
  <si>
    <t>765KV VARANASI-BALIA Total</t>
  </si>
  <si>
    <t>Line tripped on R-Y fault. FLR:VNS-50.2 km, If- 9.3kAmp</t>
  </si>
  <si>
    <t>LNCC</t>
  </si>
  <si>
    <t>Line tripped on B-N fault, FLR-Knp-56.4Km, Vns-255.8Km If-6.2KA, Charging attempt fail &amp; SOTF optd.during dense fog.</t>
  </si>
  <si>
    <t>Tripped due to severe fog on B-N fault. FLR- KNP- 54.0 km, If-6.17 kAmp, VNS- 258.4 km. Jumper snapped found at loc-46/0</t>
  </si>
  <si>
    <t>765KV VARANASI-KANPUR(GIS)-I Total</t>
  </si>
  <si>
    <t>Tripped on R-N fault, FLR:Knp-0.2km, Vrns-397km, IF (Knp)-10.13 KA</t>
  </si>
  <si>
    <t>To avoid induction during restoration of Jumper in VNS-KNP-I line.</t>
  </si>
  <si>
    <t>N-2153</t>
  </si>
  <si>
    <t>S/D for avoid induction in rectification of snapped Jumper of Ckt-I</t>
  </si>
  <si>
    <t>N-2515</t>
  </si>
  <si>
    <t>Line hand tripped for Voltage regulation. Agra-432 kV</t>
  </si>
  <si>
    <t>N-289</t>
  </si>
  <si>
    <t>Line hand tripped for Voltage regulation. Agra-431 kV</t>
  </si>
  <si>
    <t>N-1212</t>
  </si>
  <si>
    <t>N-1316</t>
  </si>
  <si>
    <t>Line hand tripped for Voltage regulation. Agra-433 kV</t>
  </si>
  <si>
    <t>N-1413</t>
  </si>
  <si>
    <t>Line hand tripped for Voltage regulation. Agra-426kV</t>
  </si>
  <si>
    <t>N-1690</t>
  </si>
  <si>
    <t>N-2593</t>
  </si>
  <si>
    <t>N-02</t>
  </si>
  <si>
    <t>N-379</t>
  </si>
  <si>
    <t>Line hand tripped for Voltage regulation. Agra-435 kV</t>
  </si>
  <si>
    <t>N-580</t>
  </si>
  <si>
    <t>N-762</t>
  </si>
  <si>
    <t>Line hand tripped for Voltage regulation. Agra-430 kV</t>
  </si>
  <si>
    <t>N-858</t>
  </si>
  <si>
    <t>N-1494</t>
  </si>
  <si>
    <t>N-1561</t>
  </si>
  <si>
    <t>Line hand tripped for Voltage regulation. Agra-428 kV</t>
  </si>
  <si>
    <t>N-2005</t>
  </si>
  <si>
    <t>N-2102</t>
  </si>
  <si>
    <t>Line hand tripped for Voltage regulation. Agra-427 kV</t>
  </si>
  <si>
    <t>N-2344</t>
  </si>
  <si>
    <t>N-2453</t>
  </si>
  <si>
    <t>N-14</t>
  </si>
  <si>
    <t>N-1565</t>
  </si>
  <si>
    <t>Line hand tripped for Voltage regulation. Mrt-800 kV</t>
  </si>
  <si>
    <t>N-1693</t>
  </si>
  <si>
    <t>Line hand tripped for Voltage regulation. Agra-426 kV</t>
  </si>
  <si>
    <t>N-2356</t>
  </si>
  <si>
    <t>N-2465</t>
  </si>
  <si>
    <t>N-3218</t>
  </si>
  <si>
    <t>N-3222</t>
  </si>
  <si>
    <t>400KV AGRA-BHIWADI-I Total</t>
  </si>
  <si>
    <t>Line hand tripped for Voltage regulation. Agra-429 kV.  Open since 2033hrs on 31.12.16</t>
  </si>
  <si>
    <t>N-4776</t>
  </si>
  <si>
    <t>Line hand tripped for Voltage regulation. Bwd-434 kV</t>
  </si>
  <si>
    <t>N-179</t>
  </si>
  <si>
    <t>N-270</t>
  </si>
  <si>
    <t>N-373</t>
  </si>
  <si>
    <t>N-234</t>
  </si>
  <si>
    <t>N-543</t>
  </si>
  <si>
    <t>N-736</t>
  </si>
  <si>
    <t>Line hand tripped for Voltage regulation. Bwd-431 kV</t>
  </si>
  <si>
    <t>N-826</t>
  </si>
  <si>
    <t>N-970</t>
  </si>
  <si>
    <t>Line hand tripped for Voltage regulation. Bwd-430 kV</t>
  </si>
  <si>
    <t>N-1089</t>
  </si>
  <si>
    <t>N-1203</t>
  </si>
  <si>
    <t>N-1312</t>
  </si>
  <si>
    <t>N-1401</t>
  </si>
  <si>
    <t>N-1485</t>
  </si>
  <si>
    <t>Line hand tripped for Voltage regulation. Agra-429kV</t>
  </si>
  <si>
    <t>N-1544</t>
  </si>
  <si>
    <t>N-1677</t>
  </si>
  <si>
    <t>N-1789</t>
  </si>
  <si>
    <t>N-1899</t>
  </si>
  <si>
    <t>N-1988</t>
  </si>
  <si>
    <t>N-2087</t>
  </si>
  <si>
    <t>N-2174</t>
  </si>
  <si>
    <t>N-2233</t>
  </si>
  <si>
    <t>N-2340</t>
  </si>
  <si>
    <t>N-2449</t>
  </si>
  <si>
    <t>N-2567</t>
  </si>
  <si>
    <t>N-2650</t>
  </si>
  <si>
    <t>N-2840</t>
  </si>
  <si>
    <t>N-2952</t>
  </si>
  <si>
    <t>N-3095</t>
  </si>
  <si>
    <t>N-3186</t>
  </si>
  <si>
    <t>A/R on Y-N fault, FLR:Agra-51.5km, Blb-128.6km</t>
  </si>
  <si>
    <t>S/D by UPPCL for stringing of 400KV D/C Allahabad-Rewa Road line.</t>
  </si>
  <si>
    <t>N-209</t>
  </si>
  <si>
    <t>400KV ALLD-FATEHPUR-I Total</t>
  </si>
  <si>
    <t>Hand tripped due to sparking in isolator at Balia end</t>
  </si>
  <si>
    <t>400KV BALIA-PATNA-II Total</t>
  </si>
  <si>
    <t>S/D for decapped insulator replacement at loc. 550 &amp; 554.</t>
  </si>
  <si>
    <t>N-1243</t>
  </si>
  <si>
    <t>400KV BALIA-PATNA-III Total</t>
  </si>
  <si>
    <t>S/D for insulator cleaning and maintenance .</t>
  </si>
  <si>
    <t>N-1360</t>
  </si>
  <si>
    <t>Line hand tripped for Voltage regulation. Sohawal-429 kV</t>
  </si>
  <si>
    <t>N-567</t>
  </si>
  <si>
    <t>Hand tripped due to NGR Buchaltz relay alarm at Balia.</t>
  </si>
  <si>
    <t>S/D taken for AMP work of line element.</t>
  </si>
  <si>
    <t>Line hand tripped for Voltage regulation. Sohawal-424kV</t>
  </si>
  <si>
    <t>N-2346</t>
  </si>
  <si>
    <t xml:space="preserve">S/D taken for AMP work. </t>
  </si>
  <si>
    <t>N-2388</t>
  </si>
  <si>
    <t>S/D for taking L/R out, to attend hot spot in bushing at Brly.</t>
  </si>
  <si>
    <t>N-2046</t>
  </si>
  <si>
    <t>Line tripped on Y-B fault due to kite thread. FLR-BLY-11.8km, IF-19.17 KA, MRD-74.44 km</t>
  </si>
  <si>
    <t>Line tripped on R-B fault.  FLR:BLY-11.6km, IF-17.2 KA, MRD-79.62 km</t>
  </si>
  <si>
    <t xml:space="preserve">Tripped on Over Voltage protection operated at Mrdbd end. DT received at Bareily end.  </t>
  </si>
  <si>
    <t xml:space="preserve">Line kept open for Voltage regulation.  </t>
  </si>
  <si>
    <t>N-2342</t>
  </si>
  <si>
    <t>A/R on Y-N fault, BLY=52.8km.</t>
  </si>
  <si>
    <t>400KV BAREILLY-MBAD-II Total</t>
  </si>
  <si>
    <t xml:space="preserve">Tripped on Over Voltage protection operated at Rosa end. DT received at Bareily end.  </t>
  </si>
  <si>
    <t>N-2726</t>
  </si>
  <si>
    <t>S/D by UPPCL to attend hot spot at their end.</t>
  </si>
  <si>
    <t>N-2834</t>
  </si>
  <si>
    <t>Line A/R from Brly end and tripped from Kashipur end due to auto recloser problem at Kashipur end on R-N fault. FLR-Kashipur-9.5 km, If- 6.673 kAmp</t>
  </si>
  <si>
    <t>Line hand tripped for Voltage regulation. Mnp-422kV</t>
  </si>
  <si>
    <t>N-1562</t>
  </si>
  <si>
    <t>Line hand tripped for Voltage regulation. Mnp-428 kV</t>
  </si>
  <si>
    <t>S/D for faulty CVT replacement at Blbgrh.</t>
  </si>
  <si>
    <t>N-1749</t>
  </si>
  <si>
    <t>Line hand tripped for Voltage regulation. Mnp-427 kV</t>
  </si>
  <si>
    <t>N-1807</t>
  </si>
  <si>
    <t>Line hand tripped for Voltage regulation. Mnp-426 kV</t>
  </si>
  <si>
    <t>N-1907</t>
  </si>
  <si>
    <t>N-1993</t>
  </si>
  <si>
    <t>Line hand tripped for Voltage regulation. Mnp-430 kV</t>
  </si>
  <si>
    <t>N-2671</t>
  </si>
  <si>
    <t>N-2871</t>
  </si>
  <si>
    <t>N-2961</t>
  </si>
  <si>
    <t>Line hand tripped for Voltage regulation. Mnp-427kV</t>
  </si>
  <si>
    <t>N-3038</t>
  </si>
  <si>
    <t>N-3130</t>
  </si>
  <si>
    <t xml:space="preserve">400KV BLBGRH-MAINPURI-I  </t>
  </si>
  <si>
    <t>Line hand tripped for Voltage regulation. MNP-432 kV. Open since 2347hrs on 31.12.16</t>
  </si>
  <si>
    <t>N-4785</t>
  </si>
  <si>
    <t>Line hand tripped for Voltage regulation. Mnp-429kV</t>
  </si>
  <si>
    <t>N-83</t>
  </si>
  <si>
    <t>Line hand tripped for Voltage regulation. MNP-427 kV</t>
  </si>
  <si>
    <t>N-184</t>
  </si>
  <si>
    <t>N-273</t>
  </si>
  <si>
    <t>N-466</t>
  </si>
  <si>
    <t>N-559</t>
  </si>
  <si>
    <t>N-757</t>
  </si>
  <si>
    <t>Line hand tripped for Voltage regulation. BLB-431 kV</t>
  </si>
  <si>
    <t>N-972</t>
  </si>
  <si>
    <t>N-1094</t>
  </si>
  <si>
    <t>N-1327</t>
  </si>
  <si>
    <t>Trip on O/VOL protn from Ballabgarh, BLB=435kv.</t>
  </si>
  <si>
    <t>Kept open on Voltage regulation, BLB=429kv.</t>
  </si>
  <si>
    <t>N-1423</t>
  </si>
  <si>
    <t>N-2099</t>
  </si>
  <si>
    <t>N-2181</t>
  </si>
  <si>
    <t>N-2244</t>
  </si>
  <si>
    <t>N-1411</t>
  </si>
  <si>
    <t>Line hand tripped for Voltage regulation. MNP-432 kV. Open since 2348hrs on 31.12.16</t>
  </si>
  <si>
    <t>Line hand tripped for Voltage regulation. MNP-422 kV</t>
  </si>
  <si>
    <t>N-1097</t>
  </si>
  <si>
    <t>Line hand tripped for Voltage regulation. Mnp-422 kV</t>
  </si>
  <si>
    <t>N-2878</t>
  </si>
  <si>
    <t>Line hand tripped for Voltage regulation. Ftpr-423kV</t>
  </si>
  <si>
    <t>Line tripped as DT received at Fathepur end.</t>
  </si>
  <si>
    <t>Line hand tripped for Voltage regulation. BLB-428 kV</t>
  </si>
  <si>
    <t>Line hand tripped for Voltage regulation. KNP-429 kV</t>
  </si>
  <si>
    <t>N-867</t>
  </si>
  <si>
    <t>Line hand tripped for Voltage regulation. BLB-430 kV</t>
  </si>
  <si>
    <t>N-984</t>
  </si>
  <si>
    <t>Line hand tripped for Voltage regulation. Blb-426 kV</t>
  </si>
  <si>
    <t>N-1566</t>
  </si>
  <si>
    <t>Line hand tripped for Voltage regulation. Blb-427 kV</t>
  </si>
  <si>
    <t>Tripped on Over Voltage protection operated at Blb end. DT received at Knp end. Blb&gt;432 kV</t>
  </si>
  <si>
    <t>N-2741</t>
  </si>
  <si>
    <t>N-2469</t>
  </si>
  <si>
    <t>N-2727</t>
  </si>
  <si>
    <t>Line hand tripped for Voltage regulation. BLB-427 kV. Open since 2324hrs on 31.12.16</t>
  </si>
  <si>
    <t>N-4784</t>
  </si>
  <si>
    <t>N-181</t>
  </si>
  <si>
    <t>Line hand tripped for Voltage regulation. KNP-428 kV</t>
  </si>
  <si>
    <t>N-743</t>
  </si>
  <si>
    <t>N-1552</t>
  </si>
  <si>
    <t>Line hand tripped for Voltage regulation. Blb-425 kV</t>
  </si>
  <si>
    <t>Line hand tripped for Voltage regulation. Blb-429 kV</t>
  </si>
  <si>
    <t>N-1808</t>
  </si>
  <si>
    <t>N-1911</t>
  </si>
  <si>
    <t>Line hand tripped for Voltage regulation. Blb-418 kV</t>
  </si>
  <si>
    <t>N-2571</t>
  </si>
  <si>
    <t>N-2697</t>
  </si>
  <si>
    <t>Line hand tripped by Panki end due to sparking in R-phase breaker at UPPCL end. DT received at KNP end .</t>
  </si>
  <si>
    <t>400KV KNP-PANKI-II Total</t>
  </si>
  <si>
    <t>Line hand tripped for Voltage regulation. LKO=435kv.</t>
  </si>
  <si>
    <t>N-759</t>
  </si>
  <si>
    <t>S/D for jumpher tightening at loc. No. 202 by Gkp.</t>
  </si>
  <si>
    <t>N-2922</t>
  </si>
  <si>
    <t>400KV LUCKNOW-GORAKH-III Total</t>
  </si>
  <si>
    <t>Tripped on Over Voltage protection operated at Rosa end. DT received at Lko end. Rosa&gt;432 kV</t>
  </si>
  <si>
    <t>N-2746</t>
  </si>
  <si>
    <t>S/D for taking L/R in service at LKO end.</t>
  </si>
  <si>
    <t>N-1646</t>
  </si>
  <si>
    <t>400KV LUCKNOW-SHAHJHNPR-I Total</t>
  </si>
  <si>
    <t>S/D taken for AMP of line element and testing of SAS &amp; SCADA at sohawla.</t>
  </si>
  <si>
    <t>N-2279</t>
  </si>
  <si>
    <t>400KV LUCKNOW-SOHAWAL-I Total</t>
  </si>
  <si>
    <t>S/D by UPPCL for replacement of broken conductor at Unnao S/Y.</t>
  </si>
  <si>
    <t xml:space="preserve">400KV RIHAND-ALLD-I        </t>
  </si>
  <si>
    <t>N-1248</t>
  </si>
  <si>
    <t>400KV RIHAND-ALLD-I         Total</t>
  </si>
  <si>
    <t>N-1136</t>
  </si>
  <si>
    <t>400KV RIHAND-ALLD-II          Total</t>
  </si>
  <si>
    <t>S/D for Insulator cleaning and AMP work</t>
  </si>
  <si>
    <t>N-229</t>
  </si>
  <si>
    <t>S/D continued by Singrauli NTPC for CT testing work.</t>
  </si>
  <si>
    <t>N-326</t>
  </si>
  <si>
    <t>400KV SING-ALLD-I Total</t>
  </si>
  <si>
    <t>N-410</t>
  </si>
  <si>
    <t>N-495</t>
  </si>
  <si>
    <t>400KV SING-ALLD-II Total</t>
  </si>
  <si>
    <t>Tripped on R-N fault during dense fog, FLR:Sing-N/a. Anpara-1.3km.</t>
  </si>
  <si>
    <t xml:space="preserve">S/D taken by NTPC for testing of PLCC. </t>
  </si>
  <si>
    <t>N- 2321</t>
  </si>
  <si>
    <t xml:space="preserve">S/D for insulator cleaning and other maintenance work in line. PTW returned by PG at 17:30 hrs. </t>
  </si>
  <si>
    <t>N-655</t>
  </si>
  <si>
    <t>S/D continued by Sing NTPC for CT testing work.</t>
  </si>
  <si>
    <t>S/D for insulator cleaning and other maintenance work in line.</t>
  </si>
  <si>
    <t>N-794</t>
  </si>
  <si>
    <t>400KV SING-LKO(UP) Total</t>
  </si>
  <si>
    <t>Tripped on R-N fault during dense fog. FLR:Sing-15km, Rhnd-25km</t>
  </si>
  <si>
    <t>Line tripped on R-N fault. FLR:Rh-24.8 km, Sing-12.5km</t>
  </si>
  <si>
    <t>A/R from Sing but tripped from Rihand-NTPC due to A/R problem on R-N fault. FLR:Sing-16.83km, Rhnd-24.7km</t>
  </si>
  <si>
    <t xml:space="preserve">S/D for damage Insulator replacement. </t>
  </si>
  <si>
    <t>N-1015</t>
  </si>
  <si>
    <t>S/D continued by Rihand (NTPC) for relay testing work.</t>
  </si>
  <si>
    <t>SCSD</t>
  </si>
  <si>
    <t>S/D for retrofitmet of PLCC &amp; LMU at Vindh PG.</t>
  </si>
  <si>
    <t>N-1942</t>
  </si>
  <si>
    <t xml:space="preserve">Line hand tripped for Power regulation </t>
  </si>
  <si>
    <t>N-41</t>
  </si>
  <si>
    <t xml:space="preserve">OMSU </t>
  </si>
  <si>
    <t>Tripped due to CVT fuse fail at Sarnath/UPPCL end.</t>
  </si>
  <si>
    <t>Line hand tripped for Power regulation.</t>
  </si>
  <si>
    <t>N-1161</t>
  </si>
  <si>
    <t>Tripped on B-N fault FLR 2.5 Km from Vrnsi.</t>
  </si>
  <si>
    <t>Tripped on B-N fault, FLR, Vrns-2.5km</t>
  </si>
  <si>
    <t xml:space="preserve">S/D for tightening of OPGW wire by VNS T/L. </t>
  </si>
  <si>
    <t>N-2913</t>
  </si>
  <si>
    <t>N-44</t>
  </si>
  <si>
    <t>CB A/trip at Sarnath-UP end only due to local problem. Line remain charged from VNS end. No flag Facia reported.</t>
  </si>
  <si>
    <t>S/D by UPPCL for attending CB air leakage at Sarnath end.</t>
  </si>
  <si>
    <t>N-1657</t>
  </si>
  <si>
    <t>CB auto tripped only from Sarnath(UPPCL) end. Remain charged from Vrnsi end</t>
  </si>
  <si>
    <t>NR340003</t>
  </si>
  <si>
    <t>400KV VARANASI-SASARAM(ER)</t>
  </si>
  <si>
    <t>S/D by ER for for attending hot spot in isolator at their end.</t>
  </si>
  <si>
    <t>N-2034</t>
  </si>
  <si>
    <t>S/D by ER for isolator rectification work at Sasaram</t>
  </si>
  <si>
    <t>N-2491</t>
  </si>
  <si>
    <t>400KV VARANASI-SASARAM(ER) Total</t>
  </si>
  <si>
    <t>S/D by Dhganga-NHPC to attend CB problem.</t>
  </si>
  <si>
    <t>N-1364</t>
  </si>
  <si>
    <t>Trip on O/VOL protn at Dhauliganga-NHPC, D/T recd at Pithoragh. D,ganga=238kv.</t>
  </si>
  <si>
    <t xml:space="preserve">Tripped on Over Voltage protection operated at Dganga end. DT received at Pthrgrh end.  </t>
  </si>
  <si>
    <t>N-2721</t>
  </si>
  <si>
    <t>S/D by UPPCL to attend burnt isolator at their end.</t>
  </si>
  <si>
    <t>N-2919</t>
  </si>
  <si>
    <t>220KV FATEHPUR-FTHPR(UP)-I Total</t>
  </si>
  <si>
    <t>Line hand tripped by UPPCL due to melting of R-ph isolator contact at their end.</t>
  </si>
  <si>
    <t>220KV FATEHPUR-FTHPR(UP)-II Total</t>
  </si>
  <si>
    <t>S/D by UPPCL for maintenance work at KNP(S) end.</t>
  </si>
  <si>
    <t>N-665</t>
  </si>
  <si>
    <t>220KV FATEHPUR-KNP SOUTH Total</t>
  </si>
  <si>
    <t>Tripped on R-Y fault in UPPCL portion, FLR:Fthpr-73 km, Naubasta-3.4km.</t>
  </si>
  <si>
    <t>S/D by UPPCL for maintenance work at Naubasta end.</t>
  </si>
  <si>
    <t>N-651</t>
  </si>
  <si>
    <t>S/D taken by UPPCL for maintenance at Mainpuri end.</t>
  </si>
  <si>
    <t>N-1291</t>
  </si>
  <si>
    <t>S/D for stringing of new 400kV Lucknow-Kanpur D/C line.</t>
  </si>
  <si>
    <t>N-1854</t>
  </si>
  <si>
    <t>N-1959</t>
  </si>
  <si>
    <t>N-2058</t>
  </si>
  <si>
    <t>A/R from Knp end &amp; tripped at Panki end, FLR, Panki- 5.29 km.</t>
  </si>
  <si>
    <t>Line tripped on R-Y fault in Z-2. Fault in UP system. FLR-PTH-178.7Km (Line length-177.7km)</t>
  </si>
  <si>
    <t>CB auto tripped at Lko(UP) end due to disturbance in UPPCL system. Line remain charged from Raibareilly.</t>
  </si>
  <si>
    <t xml:space="preserve">Tripped on Over Voltage protection operated at Tanakpur end. DT received at Bareily end.  </t>
  </si>
  <si>
    <t>220KV TNKPR-BLY(UP) Total</t>
  </si>
  <si>
    <t>100MVA ICT-I  PITHORAGRH</t>
  </si>
  <si>
    <t>GOFC</t>
  </si>
  <si>
    <t>ICT trippings on Over Fluxing.</t>
  </si>
  <si>
    <t>100MVA ICT-I  PITHORAGRH Total</t>
  </si>
  <si>
    <t>100MVA ICT-II  PITHORAGRH</t>
  </si>
  <si>
    <t>100MVA ICT-II  PITHORAGRH Total</t>
  </si>
  <si>
    <t>S/D for tap changing for V/regulation by NRLDC instruction.</t>
  </si>
  <si>
    <t>N-1171</t>
  </si>
  <si>
    <t>315MVA ICT-I  ALLAHABAD Total</t>
  </si>
  <si>
    <t>315MVA ICT-II ALLAHABAD Total</t>
  </si>
  <si>
    <t>315MVA ICT-III ALLAHABAD Total</t>
  </si>
  <si>
    <t xml:space="preserve">OMST </t>
  </si>
  <si>
    <t xml:space="preserve">Tripped due to 400KV Bus Bar-II protection operated during opening of 400KV BLB and FTPR-I line for V/regulation. </t>
  </si>
  <si>
    <t>315MVA ICT-I  MAINPURI Total</t>
  </si>
  <si>
    <t>765/400KV ICT-I  BAREILLY</t>
  </si>
  <si>
    <t>N-1262</t>
  </si>
  <si>
    <t>765/400KV ICT-I  BAREILLY Total</t>
  </si>
  <si>
    <t>765/400KV ICT-II  BAREILLY</t>
  </si>
  <si>
    <t>N-1266</t>
  </si>
  <si>
    <t>765/400KV ICT-II  BAREILLY Total</t>
  </si>
  <si>
    <t xml:space="preserve">ICT tripped on PRD operation. </t>
  </si>
  <si>
    <t>765/400KV ICT-I  VARANASI Total</t>
  </si>
  <si>
    <t>NR1ICT718</t>
  </si>
  <si>
    <t>S/D for topping of SF-6 Gas in 33 kV tertiary Breaker.</t>
  </si>
  <si>
    <t>N-1773</t>
  </si>
  <si>
    <t>765/400KV ICT-II  VARANASI Total</t>
  </si>
  <si>
    <t>765/400KV ICT-II LUCKNOW</t>
  </si>
  <si>
    <t>S/D for replace m,ent of R-ph with spare unit.</t>
  </si>
  <si>
    <t>N-1359</t>
  </si>
  <si>
    <t>765/400KV ICT-II LUCKNOW Total</t>
  </si>
  <si>
    <t>Forcely open to attend sparking in R ph isolator.</t>
  </si>
  <si>
    <t>N-2146</t>
  </si>
  <si>
    <t>240MVAR B/Reactor-I BAREILLY-765 Total</t>
  </si>
  <si>
    <t>330MVAR B/Reactor-III FTHPR-765</t>
  </si>
  <si>
    <t>SVRD</t>
  </si>
  <si>
    <t>H/ tripped for voltage regulation&lt;755kv. (Standing Instrn)</t>
  </si>
  <si>
    <t>HVDC BTB SASARAM</t>
  </si>
  <si>
    <t xml:space="preserve">  +/-500MW HVDC B/B SASARAM</t>
  </si>
  <si>
    <t>TOTAL FOR HVDC SASARAM</t>
  </si>
  <si>
    <t xml:space="preserve"> Availability calculation for the Period :  From 01.01.2017 to 31.01.2017</t>
  </si>
</sst>
</file>

<file path=xl/styles.xml><?xml version="1.0" encoding="utf-8"?>
<styleSheet xmlns="http://schemas.openxmlformats.org/spreadsheetml/2006/main">
  <numFmts count="11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9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Arial"/>
      <family val="2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0.5"/>
      <name val="Times New Roman"/>
      <family val="1"/>
    </font>
    <font>
      <sz val="8"/>
      <name val="Arial"/>
      <family val="2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6">
    <xf numFmtId="20" fontId="0" fillId="0" borderId="0"/>
    <xf numFmtId="9" fontId="8" fillId="0" borderId="0" applyFill="0" applyBorder="0" applyAlignment="0" applyProtection="0"/>
    <xf numFmtId="0" fontId="2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ill="0" applyBorder="0" applyAlignment="0" applyProtection="0"/>
    <xf numFmtId="0" fontId="6" fillId="0" borderId="0"/>
    <xf numFmtId="20" fontId="8" fillId="0" borderId="0"/>
    <xf numFmtId="9" fontId="8" fillId="0" borderId="0" applyFill="0" applyBorder="0" applyAlignment="0" applyProtection="0"/>
    <xf numFmtId="0" fontId="8" fillId="0" borderId="0"/>
    <xf numFmtId="20" fontId="8" fillId="0" borderId="0"/>
    <xf numFmtId="0" fontId="13" fillId="0" borderId="0"/>
    <xf numFmtId="0" fontId="13" fillId="0" borderId="0"/>
    <xf numFmtId="0" fontId="13" fillId="0" borderId="0"/>
    <xf numFmtId="9" fontId="6" fillId="0" borderId="0" applyFill="0" applyBorder="0" applyAlignment="0" applyProtection="0"/>
    <xf numFmtId="165" fontId="6" fillId="0" borderId="0"/>
    <xf numFmtId="165" fontId="6" fillId="0" borderId="0"/>
    <xf numFmtId="165" fontId="6" fillId="0" borderId="0"/>
    <xf numFmtId="164" fontId="2" fillId="0" borderId="0"/>
    <xf numFmtId="0" fontId="1" fillId="0" borderId="0"/>
    <xf numFmtId="174" fontId="6" fillId="0" borderId="0"/>
    <xf numFmtId="165" fontId="6" fillId="0" borderId="0"/>
  </cellStyleXfs>
  <cellXfs count="406">
    <xf numFmtId="20" fontId="0" fillId="0" borderId="0" xfId="0"/>
    <xf numFmtId="164" fontId="4" fillId="0" borderId="0" xfId="2" applyNumberFormat="1" applyFont="1" applyBorder="1" applyAlignment="1">
      <alignment horizontal="center"/>
    </xf>
    <xf numFmtId="164" fontId="2" fillId="0" borderId="0" xfId="2" applyNumberFormat="1" applyFont="1" applyBorder="1"/>
    <xf numFmtId="164" fontId="2" fillId="0" borderId="0" xfId="2" applyNumberFormat="1" applyFont="1" applyBorder="1" applyAlignment="1">
      <alignment horizontal="center" vertical="center"/>
    </xf>
    <xf numFmtId="164" fontId="2" fillId="0" borderId="0" xfId="2" applyNumberFormat="1" applyFont="1"/>
    <xf numFmtId="1" fontId="2" fillId="0" borderId="0" xfId="2" applyNumberFormat="1" applyFont="1" applyBorder="1"/>
    <xf numFmtId="1" fontId="2" fillId="0" borderId="0" xfId="2" applyNumberFormat="1" applyFont="1"/>
    <xf numFmtId="164" fontId="10" fillId="0" borderId="0" xfId="2" applyNumberFormat="1" applyFont="1" applyBorder="1" applyAlignment="1">
      <alignment horizontal="center" vertical="center"/>
    </xf>
    <xf numFmtId="164" fontId="8" fillId="0" borderId="0" xfId="2" applyNumberFormat="1" applyFont="1" applyBorder="1" applyAlignment="1">
      <alignment horizontal="center" vertical="center"/>
    </xf>
    <xf numFmtId="165" fontId="11" fillId="0" borderId="0" xfId="5" applyNumberFormat="1" applyFont="1"/>
    <xf numFmtId="22" fontId="11" fillId="0" borderId="0" xfId="0" applyNumberFormat="1" applyFont="1"/>
    <xf numFmtId="164" fontId="11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164" fontId="2" fillId="0" borderId="0" xfId="2" applyNumberFormat="1" applyFont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2" fontId="2" fillId="0" borderId="0" xfId="2" applyNumberFormat="1" applyFont="1" applyBorder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/>
    </xf>
    <xf numFmtId="164" fontId="2" fillId="0" borderId="0" xfId="2" applyNumberFormat="1" applyFont="1" applyBorder="1" applyAlignment="1">
      <alignment horizontal="left" vertical="center"/>
    </xf>
    <xf numFmtId="164" fontId="16" fillId="0" borderId="0" xfId="2" applyNumberFormat="1" applyFont="1" applyBorder="1" applyAlignment="1">
      <alignment horizontal="center" vertical="center"/>
    </xf>
    <xf numFmtId="168" fontId="17" fillId="2" borderId="1" xfId="4" applyNumberFormat="1" applyFont="1" applyFill="1" applyBorder="1" applyAlignment="1">
      <alignment horizontal="center" vertical="center" wrapText="1"/>
    </xf>
    <xf numFmtId="164" fontId="15" fillId="0" borderId="0" xfId="2" applyNumberFormat="1" applyFont="1" applyAlignment="1">
      <alignment horizontal="center"/>
    </xf>
    <xf numFmtId="164" fontId="16" fillId="0" borderId="0" xfId="2" applyNumberFormat="1" applyFont="1" applyBorder="1" applyProtection="1"/>
    <xf numFmtId="164" fontId="18" fillId="0" borderId="0" xfId="2" applyNumberFormat="1" applyFont="1" applyBorder="1" applyAlignment="1">
      <alignment horizontal="center"/>
    </xf>
    <xf numFmtId="164" fontId="16" fillId="0" borderId="0" xfId="2" applyNumberFormat="1" applyFont="1"/>
    <xf numFmtId="165" fontId="18" fillId="0" borderId="0" xfId="7" applyNumberFormat="1" applyFont="1"/>
    <xf numFmtId="165" fontId="11" fillId="0" borderId="0" xfId="7" applyNumberFormat="1" applyFont="1"/>
    <xf numFmtId="22" fontId="18" fillId="0" borderId="0" xfId="0" applyNumberFormat="1" applyFont="1"/>
    <xf numFmtId="164" fontId="15" fillId="0" borderId="0" xfId="2" applyNumberFormat="1" applyFont="1" applyBorder="1" applyProtection="1"/>
    <xf numFmtId="165" fontId="18" fillId="0" borderId="0" xfId="7" applyNumberFormat="1" applyFont="1" applyAlignment="1">
      <alignment vertical="center"/>
    </xf>
    <xf numFmtId="165" fontId="11" fillId="0" borderId="0" xfId="7" applyNumberFormat="1" applyFont="1" applyAlignment="1">
      <alignment vertical="center"/>
    </xf>
    <xf numFmtId="164" fontId="18" fillId="0" borderId="0" xfId="2" applyNumberFormat="1" applyFont="1" applyBorder="1" applyAlignment="1">
      <alignment horizontal="center" vertical="center"/>
    </xf>
    <xf numFmtId="164" fontId="16" fillId="0" borderId="0" xfId="2" applyNumberFormat="1" applyFont="1" applyAlignment="1">
      <alignment vertical="center"/>
    </xf>
    <xf numFmtId="2" fontId="16" fillId="0" borderId="0" xfId="2" applyNumberFormat="1" applyFont="1" applyBorder="1" applyAlignment="1">
      <alignment vertical="center" wrapText="1"/>
    </xf>
    <xf numFmtId="164" fontId="16" fillId="0" borderId="0" xfId="2" applyNumberFormat="1" applyFont="1" applyBorder="1"/>
    <xf numFmtId="164" fontId="16" fillId="0" borderId="7" xfId="2" applyNumberFormat="1" applyFont="1" applyBorder="1"/>
    <xf numFmtId="2" fontId="16" fillId="0" borderId="9" xfId="2" applyNumberFormat="1" applyFont="1" applyBorder="1" applyAlignment="1">
      <alignment vertical="center" wrapText="1"/>
    </xf>
    <xf numFmtId="164" fontId="2" fillId="0" borderId="0" xfId="2" applyNumberFormat="1" applyFont="1" applyBorder="1" applyProtection="1"/>
    <xf numFmtId="164" fontId="23" fillId="0" borderId="0" xfId="2" applyNumberFormat="1" applyFont="1" applyBorder="1" applyAlignment="1" applyProtection="1">
      <alignment horizontal="center"/>
    </xf>
    <xf numFmtId="164" fontId="24" fillId="0" borderId="0" xfId="2" applyNumberFormat="1" applyFont="1" applyBorder="1" applyAlignment="1" applyProtection="1">
      <alignment horizontal="center"/>
    </xf>
    <xf numFmtId="164" fontId="25" fillId="0" borderId="0" xfId="2" applyNumberFormat="1" applyFont="1" applyBorder="1" applyAlignment="1" applyProtection="1">
      <alignment horizontal="center"/>
    </xf>
    <xf numFmtId="164" fontId="18" fillId="0" borderId="0" xfId="2" applyNumberFormat="1" applyFont="1" applyBorder="1" applyAlignment="1">
      <alignment horizontal="left" vertical="center"/>
    </xf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0" xfId="2" applyNumberFormat="1" applyFont="1" applyBorder="1" applyAlignment="1" applyProtection="1">
      <alignment horizontal="center" vertical="center"/>
    </xf>
    <xf numFmtId="164" fontId="8" fillId="0" borderId="0" xfId="2" applyNumberFormat="1" applyFont="1" applyBorder="1" applyProtection="1"/>
    <xf numFmtId="0" fontId="2" fillId="0" borderId="0" xfId="2" applyNumberFormat="1" applyFont="1" applyBorder="1" applyAlignment="1">
      <alignment horizontal="center"/>
    </xf>
    <xf numFmtId="170" fontId="8" fillId="0" borderId="3" xfId="9" applyNumberFormat="1" applyFont="1" applyFill="1" applyBorder="1" applyAlignment="1" applyProtection="1">
      <alignment horizontal="center" vertical="center"/>
    </xf>
    <xf numFmtId="1" fontId="16" fillId="0" borderId="0" xfId="2" applyNumberFormat="1" applyFont="1" applyBorder="1" applyAlignment="1">
      <alignment horizontal="center" vertical="center"/>
    </xf>
    <xf numFmtId="164" fontId="3" fillId="0" borderId="0" xfId="2" applyNumberFormat="1" applyFont="1" applyBorder="1" applyAlignment="1" applyProtection="1"/>
    <xf numFmtId="164" fontId="4" fillId="0" borderId="0" xfId="2" applyNumberFormat="1" applyFont="1" applyBorder="1" applyAlignment="1" applyProtection="1"/>
    <xf numFmtId="164" fontId="4" fillId="0" borderId="0" xfId="2" applyNumberFormat="1" applyFont="1" applyBorder="1" applyAlignment="1" applyProtection="1">
      <alignment horizontal="center" vertical="center"/>
    </xf>
    <xf numFmtId="164" fontId="4" fillId="0" borderId="0" xfId="2" applyNumberFormat="1" applyFont="1" applyBorder="1" applyAlignment="1" applyProtection="1">
      <alignment horizontal="center"/>
    </xf>
    <xf numFmtId="164" fontId="4" fillId="0" borderId="0" xfId="2" applyNumberFormat="1" applyFont="1" applyProtection="1"/>
    <xf numFmtId="164" fontId="2" fillId="0" borderId="0" xfId="2" applyNumberFormat="1" applyFont="1" applyProtection="1"/>
    <xf numFmtId="164" fontId="5" fillId="0" borderId="0" xfId="2" applyNumberFormat="1" applyFont="1" applyBorder="1" applyProtection="1"/>
    <xf numFmtId="164" fontId="5" fillId="0" borderId="0" xfId="2" applyNumberFormat="1" applyFont="1" applyBorder="1" applyAlignment="1" applyProtection="1">
      <alignment horizontal="center"/>
    </xf>
    <xf numFmtId="164" fontId="2" fillId="0" borderId="0" xfId="2" applyNumberFormat="1" applyFont="1" applyBorder="1" applyAlignment="1" applyProtection="1">
      <alignment horizontal="center" vertical="center"/>
    </xf>
    <xf numFmtId="2" fontId="16" fillId="0" borderId="2" xfId="2" applyNumberFormat="1" applyFont="1" applyBorder="1" applyAlignment="1">
      <alignment horizontal="right"/>
    </xf>
    <xf numFmtId="164" fontId="16" fillId="0" borderId="0" xfId="2" applyNumberFormat="1" applyFont="1" applyBorder="1" applyAlignment="1">
      <alignment vertical="center"/>
    </xf>
    <xf numFmtId="164" fontId="18" fillId="0" borderId="0" xfId="2" applyNumberFormat="1" applyFont="1" applyBorder="1" applyAlignment="1" applyProtection="1">
      <alignment horizontal="left"/>
    </xf>
    <xf numFmtId="164" fontId="2" fillId="3" borderId="0" xfId="2" applyNumberFormat="1" applyFont="1" applyFill="1" applyBorder="1" applyAlignment="1">
      <alignment horizontal="left" vertical="center"/>
    </xf>
    <xf numFmtId="164" fontId="2" fillId="3" borderId="0" xfId="2" applyNumberFormat="1" applyFont="1" applyFill="1" applyBorder="1" applyAlignment="1">
      <alignment horizontal="center" vertical="center"/>
    </xf>
    <xf numFmtId="164" fontId="2" fillId="3" borderId="0" xfId="2" applyNumberFormat="1" applyFont="1" applyFill="1" applyBorder="1"/>
    <xf numFmtId="164" fontId="2" fillId="3" borderId="0" xfId="2" applyNumberFormat="1" applyFont="1" applyFill="1" applyBorder="1" applyAlignment="1">
      <alignment horizontal="center"/>
    </xf>
    <xf numFmtId="2" fontId="16" fillId="0" borderId="0" xfId="2" applyNumberFormat="1" applyFont="1" applyBorder="1" applyAlignment="1">
      <alignment horizontal="right"/>
    </xf>
    <xf numFmtId="165" fontId="8" fillId="0" borderId="3" xfId="19" applyFont="1" applyBorder="1" applyAlignment="1">
      <alignment horizontal="center" vertical="center"/>
    </xf>
    <xf numFmtId="1" fontId="16" fillId="2" borderId="1" xfId="2" applyNumberFormat="1" applyFont="1" applyFill="1" applyBorder="1" applyAlignment="1">
      <alignment horizontal="center" vertical="center"/>
    </xf>
    <xf numFmtId="165" fontId="20" fillId="0" borderId="0" xfId="20" applyNumberFormat="1" applyFont="1" applyAlignment="1">
      <alignment horizontal="justify" vertical="center"/>
    </xf>
    <xf numFmtId="170" fontId="31" fillId="2" borderId="1" xfId="12" applyNumberFormat="1" applyFont="1" applyFill="1" applyBorder="1" applyAlignment="1" applyProtection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2" fontId="17" fillId="2" borderId="1" xfId="0" quotePrefix="1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 applyProtection="1">
      <alignment vertical="center"/>
    </xf>
    <xf numFmtId="164" fontId="11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quotePrefix="1" applyNumberFormat="1" applyFont="1" applyBorder="1" applyAlignment="1" applyProtection="1">
      <alignment vertical="center"/>
    </xf>
    <xf numFmtId="164" fontId="11" fillId="0" borderId="0" xfId="2" quotePrefix="1" applyNumberFormat="1" applyFont="1" applyBorder="1" applyAlignment="1" applyProtection="1">
      <alignment horizontal="center" vertical="center"/>
    </xf>
    <xf numFmtId="164" fontId="3" fillId="0" borderId="0" xfId="2" quotePrefix="1" applyNumberFormat="1" applyFont="1" applyBorder="1" applyAlignment="1" applyProtection="1">
      <alignment horizontal="left" vertical="center"/>
    </xf>
    <xf numFmtId="164" fontId="3" fillId="0" borderId="0" xfId="2" quotePrefix="1" applyNumberFormat="1" applyFont="1" applyBorder="1" applyAlignment="1" applyProtection="1">
      <alignment horizontal="center"/>
    </xf>
    <xf numFmtId="166" fontId="17" fillId="2" borderId="1" xfId="4" quotePrefix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5" fillId="0" borderId="6" xfId="2" quotePrefix="1" applyNumberFormat="1" applyFont="1" applyBorder="1" applyAlignment="1" applyProtection="1">
      <alignment horizontal="left" vertical="center"/>
    </xf>
    <xf numFmtId="20" fontId="37" fillId="2" borderId="1" xfId="0" applyFont="1" applyFill="1" applyBorder="1" applyAlignment="1">
      <alignment horizontal="center" vertical="center"/>
    </xf>
    <xf numFmtId="170" fontId="37" fillId="2" borderId="1" xfId="1" applyNumberFormat="1" applyFont="1" applyFill="1" applyBorder="1" applyAlignment="1" applyProtection="1">
      <alignment horizontal="center" vertical="center"/>
    </xf>
    <xf numFmtId="22" fontId="37" fillId="2" borderId="1" xfId="0" applyNumberFormat="1" applyFont="1" applyFill="1" applyBorder="1" applyAlignment="1">
      <alignment horizontal="center" vertical="center"/>
    </xf>
    <xf numFmtId="20" fontId="37" fillId="2" borderId="1" xfId="0" applyFont="1" applyFill="1" applyBorder="1" applyAlignment="1">
      <alignment horizontal="center" vertical="center" wrapText="1"/>
    </xf>
    <xf numFmtId="22" fontId="37" fillId="2" borderId="1" xfId="1" applyNumberFormat="1" applyFont="1" applyFill="1" applyBorder="1" applyAlignment="1" applyProtection="1">
      <alignment horizontal="center" vertical="center"/>
    </xf>
    <xf numFmtId="170" fontId="20" fillId="2" borderId="1" xfId="1" applyNumberFormat="1" applyFont="1" applyFill="1" applyBorder="1" applyAlignment="1" applyProtection="1">
      <alignment horizontal="center" vertical="center"/>
    </xf>
    <xf numFmtId="170" fontId="38" fillId="2" borderId="1" xfId="1" applyNumberFormat="1" applyFont="1" applyFill="1" applyBorder="1" applyAlignment="1" applyProtection="1">
      <alignment horizontal="center" vertical="center"/>
    </xf>
    <xf numFmtId="20" fontId="38" fillId="2" borderId="1" xfId="0" applyFont="1" applyFill="1" applyBorder="1" applyAlignment="1">
      <alignment horizontal="center" vertical="center" wrapText="1"/>
    </xf>
    <xf numFmtId="22" fontId="20" fillId="2" borderId="1" xfId="0" applyNumberFormat="1" applyFont="1" applyFill="1" applyBorder="1" applyAlignment="1">
      <alignment horizontal="center" vertical="center"/>
    </xf>
    <xf numFmtId="20" fontId="20" fillId="2" borderId="1" xfId="0" applyFont="1" applyFill="1" applyBorder="1" applyAlignment="1">
      <alignment horizontal="center" vertical="center" wrapText="1"/>
    </xf>
    <xf numFmtId="170" fontId="39" fillId="2" borderId="1" xfId="1" applyNumberFormat="1" applyFont="1" applyFill="1" applyBorder="1" applyAlignment="1" applyProtection="1">
      <alignment horizontal="center" vertical="center"/>
    </xf>
    <xf numFmtId="20" fontId="39" fillId="2" borderId="1" xfId="0" applyFont="1" applyFill="1" applyBorder="1" applyAlignment="1">
      <alignment horizontal="center" vertical="center" wrapText="1"/>
    </xf>
    <xf numFmtId="22" fontId="38" fillId="2" borderId="1" xfId="0" applyNumberFormat="1" applyFont="1" applyFill="1" applyBorder="1" applyAlignment="1">
      <alignment horizontal="center" vertical="center"/>
    </xf>
    <xf numFmtId="170" fontId="20" fillId="2" borderId="1" xfId="1" quotePrefix="1" applyNumberFormat="1" applyFont="1" applyFill="1" applyBorder="1" applyAlignment="1" applyProtection="1">
      <alignment horizontal="center" vertical="center"/>
    </xf>
    <xf numFmtId="170" fontId="40" fillId="2" borderId="1" xfId="1" applyNumberFormat="1" applyFont="1" applyFill="1" applyBorder="1" applyAlignment="1" applyProtection="1">
      <alignment horizontal="center" vertical="center"/>
    </xf>
    <xf numFmtId="170" fontId="33" fillId="2" borderId="1" xfId="1" applyNumberFormat="1" applyFont="1" applyFill="1" applyBorder="1" applyAlignment="1" applyProtection="1">
      <alignment horizontal="center" vertical="center"/>
    </xf>
    <xf numFmtId="22" fontId="33" fillId="2" borderId="1" xfId="0" applyNumberFormat="1" applyFont="1" applyFill="1" applyBorder="1" applyAlignment="1">
      <alignment horizontal="center" vertical="center"/>
    </xf>
    <xf numFmtId="20" fontId="33" fillId="2" borderId="1" xfId="0" applyFont="1" applyFill="1" applyBorder="1" applyAlignment="1">
      <alignment horizontal="center" vertical="center" wrapText="1"/>
    </xf>
    <xf numFmtId="22" fontId="40" fillId="2" borderId="1" xfId="0" applyNumberFormat="1" applyFont="1" applyFill="1" applyBorder="1" applyAlignment="1">
      <alignment horizontal="center" vertical="center"/>
    </xf>
    <xf numFmtId="20" fontId="40" fillId="2" borderId="1" xfId="0" applyFont="1" applyFill="1" applyBorder="1" applyAlignment="1">
      <alignment horizontal="center" vertical="center" wrapText="1"/>
    </xf>
    <xf numFmtId="164" fontId="37" fillId="0" borderId="15" xfId="22" applyNumberFormat="1" applyFont="1" applyFill="1" applyBorder="1" applyAlignment="1">
      <alignment horizontal="center" vertical="center" wrapText="1"/>
    </xf>
    <xf numFmtId="166" fontId="17" fillId="2" borderId="1" xfId="0" quotePrefix="1" applyNumberFormat="1" applyFont="1" applyFill="1" applyBorder="1" applyAlignment="1">
      <alignment vertical="center" wrapText="1"/>
    </xf>
    <xf numFmtId="164" fontId="11" fillId="5" borderId="0" xfId="2" applyNumberFormat="1" applyFont="1" applyFill="1" applyBorder="1" applyAlignment="1">
      <alignment horizontal="left" vertical="center"/>
    </xf>
    <xf numFmtId="164" fontId="2" fillId="2" borderId="0" xfId="2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left" vertical="center" wrapText="1"/>
    </xf>
    <xf numFmtId="164" fontId="4" fillId="2" borderId="0" xfId="2" applyNumberFormat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horizontal="left" vertical="center" wrapText="1"/>
    </xf>
    <xf numFmtId="164" fontId="2" fillId="2" borderId="0" xfId="2" applyNumberFormat="1" applyFont="1" applyFill="1" applyBorder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left" vertical="center" wrapText="1"/>
    </xf>
    <xf numFmtId="1" fontId="15" fillId="2" borderId="1" xfId="2" applyNumberFormat="1" applyFont="1" applyFill="1" applyBorder="1" applyAlignment="1" applyProtection="1">
      <alignment horizontal="center" vertical="center"/>
    </xf>
    <xf numFmtId="1" fontId="15" fillId="2" borderId="1" xfId="2" applyNumberFormat="1" applyFont="1" applyFill="1" applyBorder="1" applyAlignment="1" applyProtection="1">
      <alignment horizontal="center" vertical="center" wrapText="1"/>
    </xf>
    <xf numFmtId="22" fontId="39" fillId="2" borderId="1" xfId="0" applyNumberFormat="1" applyFont="1" applyFill="1" applyBorder="1" applyAlignment="1">
      <alignment horizontal="center" vertical="center"/>
    </xf>
    <xf numFmtId="165" fontId="20" fillId="2" borderId="1" xfId="5" applyNumberFormat="1" applyFont="1" applyFill="1" applyBorder="1" applyAlignment="1">
      <alignment horizontal="center" vertical="center"/>
    </xf>
    <xf numFmtId="169" fontId="16" fillId="2" borderId="1" xfId="2" applyNumberFormat="1" applyFont="1" applyFill="1" applyBorder="1" applyAlignment="1">
      <alignment horizontal="center" vertical="center"/>
    </xf>
    <xf numFmtId="169" fontId="16" fillId="2" borderId="1" xfId="2" applyNumberFormat="1" applyFont="1" applyFill="1" applyBorder="1" applyAlignment="1">
      <alignment horizontal="left" vertical="center" wrapText="1"/>
    </xf>
    <xf numFmtId="2" fontId="16" fillId="2" borderId="1" xfId="2" applyNumberFormat="1" applyFont="1" applyFill="1" applyBorder="1" applyAlignment="1">
      <alignment horizontal="left" vertical="center" wrapText="1"/>
    </xf>
    <xf numFmtId="0" fontId="31" fillId="2" borderId="1" xfId="19" applyNumberFormat="1" applyFont="1" applyFill="1" applyBorder="1" applyAlignment="1">
      <alignment horizontal="justify" vertical="center"/>
    </xf>
    <xf numFmtId="16" fontId="20" fillId="2" borderId="1" xfId="0" applyNumberFormat="1" applyFont="1" applyFill="1" applyBorder="1" applyAlignment="1">
      <alignment horizontal="center" vertical="center"/>
    </xf>
    <xf numFmtId="16" fontId="31" fillId="2" borderId="1" xfId="19" applyNumberFormat="1" applyFont="1" applyFill="1" applyBorder="1" applyAlignment="1">
      <alignment horizontal="center" vertical="center"/>
    </xf>
    <xf numFmtId="16" fontId="35" fillId="2" borderId="1" xfId="19" applyNumberFormat="1" applyFont="1" applyFill="1" applyBorder="1" applyAlignment="1">
      <alignment horizontal="center" vertical="center"/>
    </xf>
    <xf numFmtId="0" fontId="35" fillId="2" borderId="1" xfId="19" applyNumberFormat="1" applyFont="1" applyFill="1" applyBorder="1" applyAlignment="1">
      <alignment horizontal="justify" vertical="center"/>
    </xf>
    <xf numFmtId="0" fontId="2" fillId="2" borderId="0" xfId="2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>
      <alignment horizontal="left" vertical="center" wrapText="1"/>
    </xf>
    <xf numFmtId="170" fontId="37" fillId="2" borderId="1" xfId="0" applyNumberFormat="1" applyFont="1" applyFill="1" applyBorder="1" applyAlignment="1">
      <alignment horizontal="center" vertical="center"/>
    </xf>
    <xf numFmtId="20" fontId="37" fillId="2" borderId="1" xfId="0" applyFont="1" applyFill="1" applyBorder="1" applyAlignment="1">
      <alignment horizontal="justify" vertical="center" wrapText="1"/>
    </xf>
    <xf numFmtId="170" fontId="36" fillId="2" borderId="1" xfId="1" applyNumberFormat="1" applyFont="1" applyFill="1" applyBorder="1" applyAlignment="1" applyProtection="1">
      <alignment horizontal="center" vertical="center"/>
    </xf>
    <xf numFmtId="165" fontId="18" fillId="0" borderId="0" xfId="20" applyFont="1"/>
    <xf numFmtId="165" fontId="47" fillId="0" borderId="0" xfId="20" applyFont="1" applyAlignment="1">
      <alignment horizontal="center" vertical="center"/>
    </xf>
    <xf numFmtId="0" fontId="9" fillId="0" borderId="0" xfId="3" applyFont="1" applyAlignment="1"/>
    <xf numFmtId="167" fontId="3" fillId="0" borderId="0" xfId="3" applyNumberFormat="1" applyFont="1" applyAlignment="1">
      <alignment vertical="center"/>
    </xf>
    <xf numFmtId="0" fontId="48" fillId="0" borderId="14" xfId="3" applyFont="1" applyBorder="1" applyAlignment="1">
      <alignment horizontal="center" vertical="center"/>
    </xf>
    <xf numFmtId="0" fontId="18" fillId="0" borderId="14" xfId="3" applyFont="1" applyBorder="1" applyAlignment="1">
      <alignment horizontal="justify" vertical="center"/>
    </xf>
    <xf numFmtId="167" fontId="18" fillId="0" borderId="14" xfId="3" applyNumberFormat="1" applyFont="1" applyBorder="1" applyAlignment="1">
      <alignment horizontal="center" vertical="center"/>
    </xf>
    <xf numFmtId="0" fontId="48" fillId="0" borderId="14" xfId="3" applyFont="1" applyBorder="1" applyAlignment="1">
      <alignment horizontal="justify" vertical="center"/>
    </xf>
    <xf numFmtId="167" fontId="20" fillId="0" borderId="14" xfId="3" applyNumberFormat="1" applyFont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167" fontId="20" fillId="0" borderId="12" xfId="3" applyNumberFormat="1" applyFont="1" applyBorder="1" applyAlignment="1">
      <alignment horizontal="center" vertical="center"/>
    </xf>
    <xf numFmtId="167" fontId="20" fillId="0" borderId="10" xfId="3" applyNumberFormat="1" applyFont="1" applyBorder="1" applyAlignment="1">
      <alignment horizontal="center" vertical="center"/>
    </xf>
    <xf numFmtId="167" fontId="20" fillId="0" borderId="17" xfId="3" applyNumberFormat="1" applyFont="1" applyBorder="1" applyAlignment="1">
      <alignment horizontal="center" vertical="center"/>
    </xf>
    <xf numFmtId="167" fontId="20" fillId="0" borderId="1" xfId="3" applyNumberFormat="1" applyFont="1" applyBorder="1" applyAlignment="1">
      <alignment horizontal="center" vertical="center"/>
    </xf>
    <xf numFmtId="0" fontId="20" fillId="0" borderId="3" xfId="13" applyNumberFormat="1" applyFont="1" applyBorder="1" applyAlignment="1">
      <alignment horizontal="center" vertical="center"/>
    </xf>
    <xf numFmtId="169" fontId="20" fillId="0" borderId="4" xfId="9" applyNumberFormat="1" applyFont="1" applyFill="1" applyBorder="1" applyAlignment="1" applyProtection="1">
      <alignment horizontal="center" vertical="center"/>
    </xf>
    <xf numFmtId="165" fontId="20" fillId="0" borderId="4" xfId="20" applyNumberFormat="1" applyFont="1" applyBorder="1" applyAlignment="1">
      <alignment horizontal="center" vertical="center"/>
    </xf>
    <xf numFmtId="165" fontId="20" fillId="0" borderId="4" xfId="19" applyFont="1" applyBorder="1" applyAlignment="1">
      <alignment horizontal="left" vertical="top" wrapText="1"/>
    </xf>
    <xf numFmtId="165" fontId="8" fillId="0" borderId="3" xfId="25" applyNumberFormat="1" applyFont="1" applyBorder="1" applyAlignment="1">
      <alignment horizontal="center" vertical="center"/>
    </xf>
    <xf numFmtId="20" fontId="9" fillId="0" borderId="11" xfId="11" applyFont="1" applyBorder="1" applyAlignment="1">
      <alignment horizontal="center" vertical="center"/>
    </xf>
    <xf numFmtId="1" fontId="9" fillId="0" borderId="11" xfId="11" applyNumberFormat="1" applyFont="1" applyBorder="1" applyAlignment="1">
      <alignment horizontal="justify" vertical="center"/>
    </xf>
    <xf numFmtId="20" fontId="9" fillId="0" borderId="2" xfId="11" applyFont="1" applyBorder="1" applyAlignment="1">
      <alignment horizontal="justify" vertical="center"/>
    </xf>
    <xf numFmtId="171" fontId="20" fillId="0" borderId="11" xfId="9" applyNumberFormat="1" applyFont="1" applyFill="1" applyBorder="1" applyAlignment="1" applyProtection="1">
      <alignment horizontal="center" vertical="center"/>
    </xf>
    <xf numFmtId="169" fontId="9" fillId="0" borderId="14" xfId="9" applyNumberFormat="1" applyFont="1" applyFill="1" applyBorder="1" applyAlignment="1" applyProtection="1">
      <alignment horizontal="center" vertical="center"/>
    </xf>
    <xf numFmtId="20" fontId="20" fillId="0" borderId="14" xfId="11" applyFont="1" applyBorder="1" applyAlignment="1">
      <alignment horizontal="center" vertical="center"/>
    </xf>
    <xf numFmtId="20" fontId="20" fillId="0" borderId="11" xfId="11" applyFont="1" applyBorder="1" applyAlignment="1">
      <alignment horizontal="center" vertical="center"/>
    </xf>
    <xf numFmtId="169" fontId="9" fillId="0" borderId="18" xfId="9" applyNumberFormat="1" applyFont="1" applyFill="1" applyBorder="1" applyAlignment="1" applyProtection="1">
      <alignment horizontal="center" vertical="center"/>
    </xf>
    <xf numFmtId="165" fontId="8" fillId="0" borderId="3" xfId="21" quotePrefix="1" applyFont="1" applyBorder="1" applyAlignment="1">
      <alignment horizontal="center" vertical="center"/>
    </xf>
    <xf numFmtId="0" fontId="20" fillId="0" borderId="3" xfId="19" applyNumberFormat="1" applyFont="1" applyBorder="1" applyAlignment="1">
      <alignment horizontal="center" vertical="center"/>
    </xf>
    <xf numFmtId="165" fontId="49" fillId="0" borderId="3" xfId="13" applyNumberFormat="1" applyFont="1" applyBorder="1" applyAlignment="1">
      <alignment horizontal="center" vertical="center"/>
    </xf>
    <xf numFmtId="170" fontId="10" fillId="0" borderId="3" xfId="9" applyNumberFormat="1" applyFont="1" applyFill="1" applyBorder="1" applyAlignment="1" applyProtection="1">
      <alignment horizontal="center" vertical="center"/>
    </xf>
    <xf numFmtId="165" fontId="8" fillId="0" borderId="3" xfId="21" applyFont="1" applyBorder="1" applyAlignment="1">
      <alignment horizontal="center" vertical="center"/>
    </xf>
    <xf numFmtId="0" fontId="20" fillId="0" borderId="3" xfId="20" applyNumberFormat="1" applyFont="1" applyBorder="1" applyAlignment="1">
      <alignment horizontal="justify" vertical="center"/>
    </xf>
    <xf numFmtId="0" fontId="31" fillId="0" borderId="1" xfId="19" quotePrefix="1" applyNumberFormat="1" applyFont="1" applyBorder="1" applyAlignment="1">
      <alignment horizontal="left" vertical="center"/>
    </xf>
    <xf numFmtId="16" fontId="31" fillId="7" borderId="1" xfId="19" applyNumberFormat="1" applyFont="1" applyFill="1" applyBorder="1" applyAlignment="1">
      <alignment horizontal="center" vertical="center"/>
    </xf>
    <xf numFmtId="0" fontId="31" fillId="0" borderId="1" xfId="19" applyNumberFormat="1" applyFont="1" applyBorder="1" applyAlignment="1">
      <alignment horizontal="justify" vertical="center"/>
    </xf>
    <xf numFmtId="165" fontId="8" fillId="0" borderId="3" xfId="25" applyFont="1" applyBorder="1" applyAlignment="1">
      <alignment horizontal="center" vertical="center"/>
    </xf>
    <xf numFmtId="169" fontId="9" fillId="0" borderId="4" xfId="9" applyNumberFormat="1" applyFont="1" applyFill="1" applyBorder="1" applyAlignment="1" applyProtection="1">
      <alignment horizontal="center" vertical="center"/>
    </xf>
    <xf numFmtId="165" fontId="18" fillId="0" borderId="8" xfId="7" applyNumberFormat="1" applyFont="1" applyBorder="1" applyAlignment="1">
      <alignment horizontal="left" vertical="center"/>
    </xf>
    <xf numFmtId="165" fontId="18" fillId="0" borderId="5" xfId="7" applyNumberFormat="1" applyFont="1" applyBorder="1" applyAlignment="1">
      <alignment horizontal="left" vertical="center"/>
    </xf>
    <xf numFmtId="168" fontId="17" fillId="2" borderId="1" xfId="0" quotePrefix="1" applyNumberFormat="1" applyFont="1" applyFill="1" applyBorder="1" applyAlignment="1">
      <alignment horizontal="center" vertical="center" wrapText="1"/>
    </xf>
    <xf numFmtId="166" fontId="14" fillId="2" borderId="1" xfId="0" quotePrefix="1" applyNumberFormat="1" applyFont="1" applyFill="1" applyBorder="1" applyAlignment="1">
      <alignment horizontal="center" vertical="center" wrapText="1"/>
    </xf>
    <xf numFmtId="168" fontId="17" fillId="2" borderId="1" xfId="0" applyNumberFormat="1" applyFont="1" applyFill="1" applyBorder="1" applyAlignment="1">
      <alignment horizontal="center" vertical="center" wrapText="1"/>
    </xf>
    <xf numFmtId="0" fontId="20" fillId="0" borderId="11" xfId="3" applyFont="1" applyBorder="1" applyAlignment="1">
      <alignment horizontal="justify" vertical="center"/>
    </xf>
    <xf numFmtId="0" fontId="20" fillId="0" borderId="12" xfId="3" applyFont="1" applyBorder="1" applyAlignment="1">
      <alignment horizontal="justify" vertical="center"/>
    </xf>
    <xf numFmtId="165" fontId="46" fillId="0" borderId="0" xfId="20" applyFont="1" applyBorder="1" applyAlignment="1">
      <alignment horizontal="center" vertical="center"/>
    </xf>
    <xf numFmtId="165" fontId="47" fillId="0" borderId="0" xfId="20" applyFont="1" applyBorder="1" applyAlignment="1">
      <alignment horizontal="center" vertical="center"/>
    </xf>
    <xf numFmtId="167" fontId="3" fillId="0" borderId="0" xfId="3" quotePrefix="1" applyNumberFormat="1" applyFont="1" applyBorder="1" applyAlignment="1">
      <alignment horizontal="left" vertical="center"/>
    </xf>
    <xf numFmtId="167" fontId="3" fillId="0" borderId="0" xfId="3" applyNumberFormat="1" applyFont="1" applyBorder="1" applyAlignment="1">
      <alignment horizontal="left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67" fontId="20" fillId="0" borderId="14" xfId="3" applyNumberFormat="1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2" fontId="17" fillId="2" borderId="1" xfId="0" quotePrefix="1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66" fontId="17" fillId="2" borderId="1" xfId="0" quotePrefix="1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6" fontId="17" fillId="2" borderId="1" xfId="4" quotePrefix="1" applyNumberFormat="1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/>
    </xf>
    <xf numFmtId="165" fontId="11" fillId="2" borderId="1" xfId="5" applyNumberFormat="1" applyFont="1" applyFill="1" applyBorder="1" applyAlignment="1">
      <alignment horizontal="center" vertical="center" wrapText="1"/>
    </xf>
    <xf numFmtId="164" fontId="29" fillId="2" borderId="1" xfId="2" applyNumberFormat="1" applyFont="1" applyFill="1" applyBorder="1" applyAlignment="1" applyProtection="1">
      <alignment horizontal="center" vertical="center" wrapText="1"/>
    </xf>
    <xf numFmtId="164" fontId="29" fillId="2" borderId="1" xfId="2" applyNumberFormat="1" applyFont="1" applyFill="1" applyBorder="1" applyAlignment="1" applyProtection="1">
      <alignment horizontal="center" vertical="center"/>
    </xf>
    <xf numFmtId="164" fontId="11" fillId="2" borderId="1" xfId="6" quotePrefix="1" applyNumberFormat="1" applyFont="1" applyFill="1" applyBorder="1" applyAlignment="1">
      <alignment horizontal="center" vertical="center" wrapText="1"/>
    </xf>
    <xf numFmtId="167" fontId="11" fillId="2" borderId="1" xfId="3" applyNumberFormat="1" applyFont="1" applyFill="1" applyBorder="1" applyAlignment="1">
      <alignment horizontal="center" vertical="center"/>
    </xf>
    <xf numFmtId="165" fontId="11" fillId="2" borderId="1" xfId="3" applyNumberFormat="1" applyFont="1" applyFill="1" applyBorder="1" applyAlignment="1">
      <alignment horizontal="justify" vertical="center"/>
    </xf>
    <xf numFmtId="165" fontId="11" fillId="2" borderId="1" xfId="3" applyNumberFormat="1" applyFont="1" applyFill="1" applyBorder="1" applyAlignment="1">
      <alignment horizontal="left" vertical="center"/>
    </xf>
    <xf numFmtId="165" fontId="11" fillId="2" borderId="1" xfId="5" applyNumberFormat="1" applyFont="1" applyFill="1" applyBorder="1" applyAlignment="1">
      <alignment horizontal="center" vertical="center"/>
    </xf>
    <xf numFmtId="164" fontId="29" fillId="2" borderId="1" xfId="2" applyNumberFormat="1" applyFont="1" applyFill="1" applyBorder="1" applyAlignment="1" applyProtection="1">
      <alignment horizontal="center" vertical="center"/>
    </xf>
    <xf numFmtId="164" fontId="11" fillId="2" borderId="1" xfId="6" applyNumberFormat="1" applyFont="1" applyFill="1" applyBorder="1" applyAlignment="1">
      <alignment horizontal="center" vertical="center" wrapText="1"/>
    </xf>
    <xf numFmtId="164" fontId="30" fillId="2" borderId="1" xfId="2" applyNumberFormat="1" applyFont="1" applyFill="1" applyBorder="1" applyAlignment="1" applyProtection="1">
      <alignment horizontal="center" vertical="center"/>
    </xf>
    <xf numFmtId="1" fontId="11" fillId="2" borderId="1" xfId="2" applyNumberFormat="1" applyFont="1" applyFill="1" applyBorder="1" applyAlignment="1">
      <alignment horizontal="center" vertical="center"/>
    </xf>
    <xf numFmtId="165" fontId="18" fillId="2" borderId="1" xfId="7" applyNumberFormat="1" applyFont="1" applyFill="1" applyBorder="1" applyAlignment="1">
      <alignment vertical="center"/>
    </xf>
    <xf numFmtId="169" fontId="18" fillId="2" borderId="1" xfId="9" applyNumberFormat="1" applyFont="1" applyFill="1" applyBorder="1" applyAlignment="1" applyProtection="1">
      <alignment horizontal="center" vertical="center"/>
    </xf>
    <xf numFmtId="169" fontId="18" fillId="2" borderId="1" xfId="0" applyNumberFormat="1" applyFont="1" applyFill="1" applyBorder="1" applyAlignment="1">
      <alignment horizontal="center" vertical="center"/>
    </xf>
    <xf numFmtId="2" fontId="16" fillId="2" borderId="1" xfId="2" applyNumberFormat="1" applyFont="1" applyFill="1" applyBorder="1" applyAlignment="1">
      <alignment vertical="center"/>
    </xf>
    <xf numFmtId="0" fontId="19" fillId="2" borderId="1" xfId="0" quotePrefix="1" applyNumberFormat="1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center" vertical="center" wrapText="1"/>
    </xf>
    <xf numFmtId="0" fontId="21" fillId="2" borderId="1" xfId="0" quotePrefix="1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vertical="center"/>
    </xf>
    <xf numFmtId="169" fontId="20" fillId="2" borderId="1" xfId="9" applyNumberFormat="1" applyFont="1" applyFill="1" applyBorder="1" applyAlignment="1" applyProtection="1">
      <alignment horizontal="center" vertical="center"/>
    </xf>
    <xf numFmtId="0" fontId="18" fillId="2" borderId="1" xfId="2" applyNumberFormat="1" applyFont="1" applyFill="1" applyBorder="1" applyAlignment="1">
      <alignment horizontal="left" vertical="center" wrapText="1"/>
    </xf>
    <xf numFmtId="20" fontId="8" fillId="2" borderId="1" xfId="0" applyFont="1" applyFill="1" applyBorder="1" applyAlignment="1">
      <alignment vertical="center"/>
    </xf>
    <xf numFmtId="2" fontId="16" fillId="2" borderId="1" xfId="2" applyNumberFormat="1" applyFont="1" applyFill="1" applyBorder="1" applyAlignment="1">
      <alignment horizontal="center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horizontal="center" vertical="center"/>
    </xf>
    <xf numFmtId="0" fontId="17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169" fontId="9" fillId="2" borderId="1" xfId="9" applyNumberFormat="1" applyFont="1" applyFill="1" applyBorder="1" applyAlignment="1" applyProtection="1">
      <alignment horizontal="center" vertical="center"/>
    </xf>
    <xf numFmtId="0" fontId="18" fillId="2" borderId="1" xfId="6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/>
    </xf>
    <xf numFmtId="0" fontId="11" fillId="2" borderId="1" xfId="2" applyNumberFormat="1" applyFont="1" applyFill="1" applyBorder="1" applyAlignment="1">
      <alignment vertical="center" wrapText="1"/>
    </xf>
    <xf numFmtId="164" fontId="16" fillId="2" borderId="1" xfId="2" applyNumberFormat="1" applyFont="1" applyFill="1" applyBorder="1" applyAlignment="1" applyProtection="1">
      <alignment horizontal="center" vertical="center"/>
    </xf>
    <xf numFmtId="164" fontId="16" fillId="2" borderId="1" xfId="2" applyNumberFormat="1" applyFont="1" applyFill="1" applyBorder="1" applyAlignment="1">
      <alignment horizontal="center" vertical="center" wrapText="1"/>
    </xf>
    <xf numFmtId="173" fontId="16" fillId="2" borderId="1" xfId="2" applyNumberFormat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vertical="center" wrapText="1"/>
    </xf>
    <xf numFmtId="9" fontId="15" fillId="2" borderId="1" xfId="1" applyFont="1" applyFill="1" applyBorder="1" applyAlignment="1" applyProtection="1">
      <alignment vertical="center"/>
    </xf>
    <xf numFmtId="2" fontId="16" fillId="2" borderId="1" xfId="2" applyNumberFormat="1" applyFont="1" applyFill="1" applyBorder="1" applyAlignment="1">
      <alignment vertical="center" wrapText="1"/>
    </xf>
    <xf numFmtId="9" fontId="16" fillId="2" borderId="1" xfId="1" applyFont="1" applyFill="1" applyBorder="1" applyAlignment="1" applyProtection="1">
      <alignment horizontal="center" vertical="center"/>
    </xf>
    <xf numFmtId="164" fontId="16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/>
    </xf>
    <xf numFmtId="0" fontId="18" fillId="2" borderId="1" xfId="2" applyNumberFormat="1" applyFont="1" applyFill="1" applyBorder="1" applyAlignment="1">
      <alignment horizontal="center" vertical="center" wrapText="1"/>
    </xf>
    <xf numFmtId="173" fontId="16" fillId="2" borderId="1" xfId="2" applyNumberFormat="1" applyFont="1" applyFill="1" applyBorder="1" applyAlignment="1">
      <alignment horizontal="center" vertical="center"/>
    </xf>
    <xf numFmtId="169" fontId="18" fillId="2" borderId="1" xfId="2" applyNumberFormat="1" applyFont="1" applyFill="1" applyBorder="1" applyAlignment="1">
      <alignment horizontal="center" vertical="center"/>
    </xf>
    <xf numFmtId="2" fontId="16" fillId="0" borderId="13" xfId="2" applyNumberFormat="1" applyFont="1" applyBorder="1" applyAlignment="1">
      <alignment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/>
    </xf>
    <xf numFmtId="167" fontId="11" fillId="2" borderId="1" xfId="3" applyNumberFormat="1" applyFont="1" applyFill="1" applyBorder="1" applyAlignment="1">
      <alignment horizontal="center" vertical="center" wrapText="1"/>
    </xf>
    <xf numFmtId="0" fontId="17" fillId="2" borderId="1" xfId="4" applyNumberFormat="1" applyFont="1" applyFill="1" applyBorder="1" applyAlignment="1">
      <alignment horizontal="center" vertical="center" wrapText="1"/>
    </xf>
    <xf numFmtId="165" fontId="11" fillId="2" borderId="1" xfId="3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 applyProtection="1">
      <alignment horizontal="left" vertical="center"/>
    </xf>
    <xf numFmtId="164" fontId="15" fillId="2" borderId="1" xfId="2" applyNumberFormat="1" applyFont="1" applyFill="1" applyBorder="1" applyAlignment="1" applyProtection="1">
      <alignment horizontal="center" vertical="center"/>
    </xf>
    <xf numFmtId="164" fontId="15" fillId="2" borderId="1" xfId="2" applyNumberFormat="1" applyFont="1" applyFill="1" applyBorder="1" applyAlignment="1" applyProtection="1">
      <alignment vertical="center"/>
    </xf>
    <xf numFmtId="164" fontId="15" fillId="2" borderId="1" xfId="2" applyNumberFormat="1" applyFont="1" applyFill="1" applyBorder="1" applyAlignment="1" applyProtection="1">
      <alignment horizontal="left" vertical="center" wrapText="1"/>
    </xf>
    <xf numFmtId="165" fontId="16" fillId="2" borderId="1" xfId="8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left" vertical="center"/>
    </xf>
    <xf numFmtId="170" fontId="8" fillId="2" borderId="1" xfId="9" applyNumberFormat="1" applyFont="1" applyFill="1" applyBorder="1" applyAlignment="1" applyProtection="1">
      <alignment horizontal="center" vertical="center"/>
    </xf>
    <xf numFmtId="165" fontId="20" fillId="2" borderId="1" xfId="20" applyNumberFormat="1" applyFont="1" applyFill="1" applyBorder="1" applyAlignment="1">
      <alignment horizontal="center" vertical="center"/>
    </xf>
    <xf numFmtId="165" fontId="20" fillId="2" borderId="1" xfId="19" applyFont="1" applyFill="1" applyBorder="1" applyAlignment="1">
      <alignment horizontal="left" vertical="center" wrapText="1"/>
    </xf>
    <xf numFmtId="1" fontId="11" fillId="2" borderId="1" xfId="7" applyNumberFormat="1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horizontal="justify" vertical="center"/>
    </xf>
    <xf numFmtId="171" fontId="11" fillId="2" borderId="1" xfId="9" applyNumberFormat="1" applyFont="1" applyFill="1" applyBorder="1" applyAlignment="1" applyProtection="1">
      <alignment horizontal="center" vertical="center"/>
    </xf>
    <xf numFmtId="169" fontId="11" fillId="2" borderId="1" xfId="9" applyNumberFormat="1" applyFont="1" applyFill="1" applyBorder="1" applyAlignment="1" applyProtection="1">
      <alignment horizontal="center" vertical="center"/>
    </xf>
    <xf numFmtId="165" fontId="18" fillId="2" borderId="1" xfId="10" quotePrefix="1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right" vertical="center" wrapText="1"/>
    </xf>
    <xf numFmtId="2" fontId="8" fillId="2" borderId="1" xfId="2" applyNumberFormat="1" applyFont="1" applyFill="1" applyBorder="1" applyAlignment="1">
      <alignment horizontal="center" vertical="center"/>
    </xf>
    <xf numFmtId="0" fontId="18" fillId="2" borderId="1" xfId="7" applyNumberFormat="1" applyFont="1" applyFill="1" applyBorder="1" applyAlignment="1">
      <alignment horizontal="center" vertical="center"/>
    </xf>
    <xf numFmtId="165" fontId="18" fillId="2" borderId="1" xfId="7" applyNumberFormat="1" applyFont="1" applyFill="1" applyBorder="1" applyAlignment="1">
      <alignment horizontal="left" vertical="center"/>
    </xf>
    <xf numFmtId="0" fontId="18" fillId="2" borderId="1" xfId="2" applyNumberFormat="1" applyFont="1" applyFill="1" applyBorder="1" applyAlignment="1">
      <alignment vertical="center" wrapText="1"/>
    </xf>
    <xf numFmtId="164" fontId="37" fillId="2" borderId="1" xfId="22" applyNumberFormat="1" applyFont="1" applyFill="1" applyBorder="1" applyAlignment="1">
      <alignment horizontal="center" vertical="center" wrapText="1"/>
    </xf>
    <xf numFmtId="170" fontId="10" fillId="2" borderId="1" xfId="9" applyNumberFormat="1" applyFont="1" applyFill="1" applyBorder="1" applyAlignment="1" applyProtection="1">
      <alignment horizontal="center" vertical="center"/>
    </xf>
    <xf numFmtId="171" fontId="41" fillId="2" borderId="1" xfId="9" applyNumberFormat="1" applyFont="1" applyFill="1" applyBorder="1" applyAlignment="1" applyProtection="1">
      <alignment horizontal="center" vertical="center"/>
    </xf>
    <xf numFmtId="165" fontId="11" fillId="2" borderId="1" xfId="7" applyNumberFormat="1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170" fontId="32" fillId="2" borderId="1" xfId="9" applyNumberFormat="1" applyFont="1" applyFill="1" applyBorder="1" applyAlignment="1" applyProtection="1">
      <alignment horizontal="center" vertical="center"/>
    </xf>
    <xf numFmtId="170" fontId="34" fillId="2" borderId="1" xfId="9" applyNumberFormat="1" applyFont="1" applyFill="1" applyBorder="1" applyAlignment="1" applyProtection="1">
      <alignment horizontal="center" vertical="center"/>
    </xf>
    <xf numFmtId="0" fontId="18" fillId="2" borderId="1" xfId="2" quotePrefix="1" applyNumberFormat="1" applyFont="1" applyFill="1" applyBorder="1" applyAlignment="1">
      <alignment horizontal="left" vertical="center" wrapText="1"/>
    </xf>
    <xf numFmtId="165" fontId="41" fillId="2" borderId="1" xfId="7" applyNumberFormat="1" applyFont="1" applyFill="1" applyBorder="1" applyAlignment="1">
      <alignment horizontal="center" vertical="center"/>
    </xf>
    <xf numFmtId="165" fontId="42" fillId="2" borderId="1" xfId="10" quotePrefix="1" applyNumberFormat="1" applyFont="1" applyFill="1" applyBorder="1" applyAlignment="1">
      <alignment horizontal="left" vertical="center" wrapText="1"/>
    </xf>
    <xf numFmtId="165" fontId="41" fillId="2" borderId="1" xfId="7" applyNumberFormat="1" applyFont="1" applyFill="1" applyBorder="1" applyAlignment="1">
      <alignment horizontal="left" vertical="center" wrapText="1"/>
    </xf>
    <xf numFmtId="165" fontId="18" fillId="2" borderId="1" xfId="7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1" fontId="18" fillId="2" borderId="1" xfId="7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right" vertical="center" wrapText="1"/>
    </xf>
    <xf numFmtId="2" fontId="2" fillId="2" borderId="1" xfId="2" applyNumberFormat="1" applyFont="1" applyFill="1" applyBorder="1" applyAlignment="1">
      <alignment horizontal="right" vertical="center" wrapText="1"/>
    </xf>
    <xf numFmtId="2" fontId="2" fillId="2" borderId="1" xfId="2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165" fontId="33" fillId="2" borderId="1" xfId="20" applyNumberFormat="1" applyFont="1" applyFill="1" applyBorder="1" applyAlignment="1">
      <alignment horizontal="center" vertical="center"/>
    </xf>
    <xf numFmtId="165" fontId="33" fillId="2" borderId="1" xfId="19" applyFont="1" applyFill="1" applyBorder="1" applyAlignment="1">
      <alignment horizontal="left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right" vertical="center" wrapText="1"/>
    </xf>
    <xf numFmtId="2" fontId="4" fillId="2" borderId="1" xfId="2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right" vertical="center" wrapText="1"/>
    </xf>
    <xf numFmtId="0" fontId="32" fillId="2" borderId="1" xfId="6" applyFont="1" applyFill="1" applyBorder="1" applyAlignment="1">
      <alignment vertical="center" wrapText="1"/>
    </xf>
    <xf numFmtId="165" fontId="41" fillId="2" borderId="1" xfId="7" applyNumberFormat="1" applyFont="1" applyFill="1" applyBorder="1" applyAlignment="1">
      <alignment vertical="center"/>
    </xf>
    <xf numFmtId="0" fontId="2" fillId="2" borderId="1" xfId="22" applyNumberFormat="1" applyFont="1" applyFill="1" applyBorder="1" applyAlignment="1">
      <alignment horizontal="center" vertical="center" wrapText="1"/>
    </xf>
    <xf numFmtId="164" fontId="18" fillId="2" borderId="1" xfId="22" applyNumberFormat="1" applyFont="1" applyFill="1" applyBorder="1" applyAlignment="1">
      <alignment horizontal="right" vertical="center" wrapText="1"/>
    </xf>
    <xf numFmtId="2" fontId="8" fillId="2" borderId="1" xfId="22" applyNumberFormat="1" applyFont="1" applyFill="1" applyBorder="1" applyAlignment="1">
      <alignment horizontal="right" vertical="center" wrapText="1"/>
    </xf>
    <xf numFmtId="2" fontId="8" fillId="2" borderId="1" xfId="22" applyNumberFormat="1" applyFont="1" applyFill="1" applyBorder="1" applyAlignment="1">
      <alignment horizontal="center" vertical="center"/>
    </xf>
    <xf numFmtId="164" fontId="43" fillId="2" borderId="1" xfId="2" applyNumberFormat="1" applyFont="1" applyFill="1" applyBorder="1" applyAlignment="1" applyProtection="1">
      <alignment horizontal="center" vertical="center"/>
    </xf>
    <xf numFmtId="164" fontId="43" fillId="2" borderId="1" xfId="2" applyNumberFormat="1" applyFont="1" applyFill="1" applyBorder="1" applyAlignment="1" applyProtection="1">
      <alignment horizontal="left" vertical="center" wrapText="1"/>
    </xf>
    <xf numFmtId="165" fontId="33" fillId="2" borderId="1" xfId="5" applyNumberFormat="1" applyFont="1" applyFill="1" applyBorder="1" applyAlignment="1">
      <alignment horizontal="center" vertical="center"/>
    </xf>
    <xf numFmtId="0" fontId="9" fillId="2" borderId="1" xfId="7" applyNumberFormat="1" applyFont="1" applyFill="1" applyBorder="1" applyAlignment="1">
      <alignment horizontal="center" vertical="center"/>
    </xf>
    <xf numFmtId="165" fontId="20" fillId="2" borderId="1" xfId="7" applyNumberFormat="1" applyFont="1" applyFill="1" applyBorder="1" applyAlignment="1">
      <alignment horizontal="left" vertical="center"/>
    </xf>
    <xf numFmtId="165" fontId="9" fillId="2" borderId="1" xfId="10" quotePrefix="1" applyNumberFormat="1" applyFont="1" applyFill="1" applyBorder="1" applyAlignment="1">
      <alignment horizontal="left" vertical="center" wrapText="1"/>
    </xf>
    <xf numFmtId="1" fontId="9" fillId="2" borderId="1" xfId="7" applyNumberFormat="1" applyFont="1" applyFill="1" applyBorder="1" applyAlignment="1">
      <alignment horizontal="center" vertical="center"/>
    </xf>
    <xf numFmtId="165" fontId="9" fillId="2" borderId="1" xfId="7" applyNumberFormat="1" applyFont="1" applyFill="1" applyBorder="1" applyAlignment="1">
      <alignment horizontal="center" vertical="center"/>
    </xf>
    <xf numFmtId="165" fontId="9" fillId="2" borderId="1" xfId="7" applyNumberFormat="1" applyFont="1" applyFill="1" applyBorder="1" applyAlignment="1">
      <alignment horizontal="justify" vertical="center"/>
    </xf>
    <xf numFmtId="2" fontId="22" fillId="2" borderId="1" xfId="2" applyNumberFormat="1" applyFont="1" applyFill="1" applyBorder="1" applyAlignment="1">
      <alignment horizontal="center" vertical="center"/>
    </xf>
    <xf numFmtId="171" fontId="9" fillId="2" borderId="1" xfId="9" applyNumberFormat="1" applyFont="1" applyFill="1" applyBorder="1" applyAlignment="1" applyProtection="1">
      <alignment horizontal="center" vertical="center"/>
    </xf>
    <xf numFmtId="165" fontId="44" fillId="2" borderId="1" xfId="7" applyNumberFormat="1" applyFont="1" applyFill="1" applyBorder="1" applyAlignment="1">
      <alignment horizontal="center" vertical="center"/>
    </xf>
    <xf numFmtId="165" fontId="44" fillId="2" borderId="1" xfId="7" applyNumberFormat="1" applyFont="1" applyFill="1" applyBorder="1" applyAlignment="1">
      <alignment horizontal="left" vertical="center"/>
    </xf>
    <xf numFmtId="0" fontId="20" fillId="2" borderId="1" xfId="7" applyNumberFormat="1" applyFont="1" applyFill="1" applyBorder="1" applyAlignment="1">
      <alignment horizontal="center" vertical="center"/>
    </xf>
    <xf numFmtId="165" fontId="28" fillId="2" borderId="1" xfId="10" applyNumberFormat="1" applyFont="1" applyFill="1" applyBorder="1" applyAlignment="1">
      <alignment vertical="center"/>
    </xf>
    <xf numFmtId="1" fontId="2" fillId="2" borderId="1" xfId="2" applyNumberFormat="1" applyFont="1" applyFill="1" applyBorder="1" applyAlignment="1">
      <alignment horizontal="center" vertical="center"/>
    </xf>
    <xf numFmtId="2" fontId="22" fillId="2" borderId="1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5" fontId="9" fillId="2" borderId="1" xfId="7" applyNumberFormat="1" applyFont="1" applyFill="1" applyBorder="1" applyAlignment="1">
      <alignment horizontal="left" vertical="center"/>
    </xf>
    <xf numFmtId="165" fontId="20" fillId="2" borderId="1" xfId="10" quotePrefix="1" applyNumberFormat="1" applyFont="1" applyFill="1" applyBorder="1" applyAlignment="1">
      <alignment horizontal="left" vertical="center" wrapText="1"/>
    </xf>
    <xf numFmtId="0" fontId="8" fillId="6" borderId="1" xfId="6" applyFont="1" applyFill="1" applyBorder="1" applyAlignment="1">
      <alignment horizontal="center" vertical="center" wrapText="1"/>
    </xf>
    <xf numFmtId="164" fontId="37" fillId="6" borderId="1" xfId="22" applyNumberFormat="1" applyFont="1" applyFill="1" applyBorder="1" applyAlignment="1">
      <alignment horizontal="center" vertical="center" wrapText="1"/>
    </xf>
    <xf numFmtId="0" fontId="37" fillId="6" borderId="1" xfId="22" applyNumberFormat="1" applyFont="1" applyFill="1" applyBorder="1" applyAlignment="1">
      <alignment horizontal="center" vertical="center" wrapText="1"/>
    </xf>
    <xf numFmtId="1" fontId="16" fillId="2" borderId="1" xfId="2" applyNumberFormat="1" applyFont="1" applyFill="1" applyBorder="1" applyAlignment="1">
      <alignment horizontal="center" vertical="center" wrapText="1"/>
    </xf>
    <xf numFmtId="165" fontId="8" fillId="2" borderId="1" xfId="10" applyNumberFormat="1" applyFont="1" applyFill="1" applyBorder="1" applyAlignment="1">
      <alignment horizontal="center" vertical="center"/>
    </xf>
    <xf numFmtId="165" fontId="20" fillId="2" borderId="1" xfId="5" applyNumberFormat="1" applyFont="1" applyFill="1" applyBorder="1" applyAlignment="1">
      <alignment horizontal="left" vertical="center"/>
    </xf>
    <xf numFmtId="0" fontId="11" fillId="2" borderId="1" xfId="2" applyNumberFormat="1" applyFont="1" applyFill="1" applyBorder="1" applyAlignment="1">
      <alignment horizontal="left" vertical="center" wrapText="1"/>
    </xf>
    <xf numFmtId="49" fontId="37" fillId="2" borderId="1" xfId="0" applyNumberFormat="1" applyFont="1" applyFill="1" applyBorder="1" applyAlignment="1">
      <alignment vertical="center" wrapText="1"/>
    </xf>
    <xf numFmtId="20" fontId="37" fillId="2" borderId="1" xfId="0" applyFont="1" applyFill="1" applyBorder="1" applyAlignment="1">
      <alignment vertical="center" wrapText="1"/>
    </xf>
    <xf numFmtId="170" fontId="8" fillId="2" borderId="1" xfId="18" applyNumberFormat="1" applyFont="1" applyFill="1" applyBorder="1" applyAlignment="1" applyProtection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left" vertical="center" wrapText="1"/>
    </xf>
    <xf numFmtId="164" fontId="18" fillId="2" borderId="1" xfId="2" applyNumberFormat="1" applyFont="1" applyFill="1" applyBorder="1" applyAlignment="1">
      <alignment horizontal="center" vertical="center"/>
    </xf>
    <xf numFmtId="165" fontId="20" fillId="2" borderId="1" xfId="19" quotePrefix="1" applyFont="1" applyFill="1" applyBorder="1" applyAlignment="1">
      <alignment horizontal="left" vertical="center" wrapText="1"/>
    </xf>
    <xf numFmtId="0" fontId="18" fillId="2" borderId="1" xfId="6" applyFont="1" applyFill="1" applyBorder="1" applyAlignment="1">
      <alignment horizontal="left" vertical="center" wrapText="1"/>
    </xf>
    <xf numFmtId="2" fontId="10" fillId="2" borderId="1" xfId="2" applyNumberFormat="1" applyFont="1" applyFill="1" applyBorder="1" applyAlignment="1">
      <alignment horizontal="center" vertical="center"/>
    </xf>
    <xf numFmtId="169" fontId="18" fillId="2" borderId="1" xfId="0" applyNumberFormat="1" applyFont="1" applyFill="1" applyBorder="1" applyAlignment="1">
      <alignment horizontal="left" vertical="center" wrapText="1"/>
    </xf>
    <xf numFmtId="0" fontId="45" fillId="2" borderId="1" xfId="6" applyFont="1" applyFill="1" applyBorder="1" applyAlignment="1">
      <alignment vertical="center" wrapText="1"/>
    </xf>
    <xf numFmtId="0" fontId="37" fillId="2" borderId="1" xfId="22" applyNumberFormat="1" applyFont="1" applyFill="1" applyBorder="1" applyAlignment="1">
      <alignment horizontal="left" vertical="center" wrapText="1"/>
    </xf>
    <xf numFmtId="0" fontId="37" fillId="2" borderId="1" xfId="22" applyNumberFormat="1" applyFont="1" applyFill="1" applyBorder="1" applyAlignment="1">
      <alignment horizontal="center" vertical="center" wrapText="1"/>
    </xf>
    <xf numFmtId="0" fontId="45" fillId="2" borderId="1" xfId="6" applyFont="1" applyFill="1" applyBorder="1" applyAlignment="1">
      <alignment horizontal="center" vertical="center" wrapText="1"/>
    </xf>
    <xf numFmtId="164" fontId="16" fillId="2" borderId="1" xfId="2" applyNumberFormat="1" applyFont="1" applyFill="1" applyBorder="1" applyAlignment="1">
      <alignment vertical="center"/>
    </xf>
    <xf numFmtId="0" fontId="0" fillId="6" borderId="1" xfId="6" applyFont="1" applyFill="1" applyBorder="1" applyAlignment="1">
      <alignment horizontal="center" vertical="center" wrapText="1"/>
    </xf>
    <xf numFmtId="165" fontId="20" fillId="2" borderId="1" xfId="20" applyNumberFormat="1" applyFont="1" applyFill="1" applyBorder="1" applyAlignment="1">
      <alignment horizontal="justify" vertical="center"/>
    </xf>
    <xf numFmtId="0" fontId="18" fillId="2" borderId="1" xfId="6" applyFont="1" applyFill="1" applyBorder="1" applyAlignment="1">
      <alignment vertical="center" wrapText="1"/>
    </xf>
    <xf numFmtId="20" fontId="0" fillId="2" borderId="1" xfId="0" applyFill="1" applyBorder="1" applyAlignment="1">
      <alignment vertical="center"/>
    </xf>
    <xf numFmtId="172" fontId="18" fillId="2" borderId="1" xfId="0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justify" vertical="center"/>
    </xf>
    <xf numFmtId="165" fontId="16" fillId="2" borderId="1" xfId="8" quotePrefix="1" applyNumberFormat="1" applyFont="1" applyFill="1" applyBorder="1" applyAlignment="1">
      <alignment horizontal="center" vertical="center"/>
    </xf>
    <xf numFmtId="165" fontId="9" fillId="2" borderId="1" xfId="7" quotePrefix="1" applyNumberFormat="1" applyFont="1" applyFill="1" applyBorder="1" applyAlignment="1">
      <alignment horizontal="left" vertical="center" wrapText="1"/>
    </xf>
    <xf numFmtId="1" fontId="9" fillId="2" borderId="1" xfId="11" applyNumberFormat="1" applyFont="1" applyFill="1" applyBorder="1" applyAlignment="1">
      <alignment horizontal="center" vertical="center"/>
    </xf>
    <xf numFmtId="20" fontId="9" fillId="2" borderId="1" xfId="11" applyFont="1" applyFill="1" applyBorder="1" applyAlignment="1">
      <alignment horizontal="center" vertical="center"/>
    </xf>
    <xf numFmtId="20" fontId="9" fillId="2" borderId="1" xfId="11" applyFont="1" applyFill="1" applyBorder="1" applyAlignment="1">
      <alignment horizontal="justify" vertical="center"/>
    </xf>
    <xf numFmtId="20" fontId="9" fillId="2" borderId="1" xfId="11" applyFont="1" applyFill="1" applyBorder="1" applyAlignment="1">
      <alignment horizontal="left" vertical="center"/>
    </xf>
    <xf numFmtId="1" fontId="11" fillId="2" borderId="1" xfId="11" applyNumberFormat="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justify" vertical="center"/>
    </xf>
    <xf numFmtId="20" fontId="18" fillId="2" borderId="1" xfId="11" applyFont="1" applyFill="1" applyBorder="1" applyAlignment="1">
      <alignment horizontal="center" vertical="center"/>
    </xf>
    <xf numFmtId="20" fontId="11" fillId="2" borderId="1" xfId="11" applyFont="1" applyFill="1" applyBorder="1" applyAlignment="1">
      <alignment horizontal="left" vertical="center" wrapText="1"/>
    </xf>
    <xf numFmtId="171" fontId="18" fillId="2" borderId="1" xfId="9" applyNumberFormat="1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Alignment="1">
      <alignment horizontal="left" vertical="center"/>
    </xf>
    <xf numFmtId="164" fontId="4" fillId="2" borderId="1" xfId="2" applyNumberFormat="1" applyFont="1" applyFill="1" applyBorder="1" applyAlignment="1">
      <alignment horizontal="justify" vertical="center"/>
    </xf>
    <xf numFmtId="0" fontId="18" fillId="2" borderId="1" xfId="6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 applyProtection="1">
      <alignment horizontal="center" vertical="center"/>
    </xf>
    <xf numFmtId="20" fontId="20" fillId="2" borderId="1" xfId="11" applyFont="1" applyFill="1" applyBorder="1" applyAlignment="1">
      <alignment horizontal="center" vertical="center"/>
    </xf>
    <xf numFmtId="170" fontId="20" fillId="2" borderId="1" xfId="12" applyNumberFormat="1" applyFont="1" applyFill="1" applyBorder="1" applyAlignment="1" applyProtection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5" fontId="3" fillId="2" borderId="1" xfId="7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vertical="center"/>
    </xf>
    <xf numFmtId="0" fontId="18" fillId="2" borderId="1" xfId="2" applyNumberFormat="1" applyFont="1" applyFill="1" applyBorder="1" applyAlignment="1">
      <alignment horizontal="center" vertical="center"/>
    </xf>
    <xf numFmtId="164" fontId="18" fillId="4" borderId="1" xfId="2" applyNumberFormat="1" applyFont="1" applyFill="1" applyBorder="1" applyAlignment="1">
      <alignment horizontal="left" vertical="center"/>
    </xf>
    <xf numFmtId="164" fontId="18" fillId="4" borderId="1" xfId="2" applyNumberFormat="1" applyFont="1" applyFill="1" applyBorder="1" applyAlignment="1">
      <alignment horizontal="center" vertical="center"/>
    </xf>
    <xf numFmtId="164" fontId="18" fillId="4" borderId="1" xfId="2" applyNumberFormat="1" applyFont="1" applyFill="1" applyBorder="1" applyAlignment="1">
      <alignment horizontal="justify" vertical="center"/>
    </xf>
    <xf numFmtId="169" fontId="11" fillId="2" borderId="1" xfId="2" applyNumberFormat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>
      <alignment horizontal="left" vertical="center"/>
    </xf>
    <xf numFmtId="164" fontId="16" fillId="2" borderId="1" xfId="2" applyNumberFormat="1" applyFont="1" applyFill="1" applyBorder="1" applyAlignment="1">
      <alignment horizontal="center" vertical="center"/>
    </xf>
    <xf numFmtId="2" fontId="15" fillId="2" borderId="1" xfId="2" applyNumberFormat="1" applyFont="1" applyFill="1" applyBorder="1" applyAlignment="1">
      <alignment horizontal="center" vertical="center" wrapText="1"/>
    </xf>
    <xf numFmtId="0" fontId="16" fillId="2" borderId="1" xfId="2" applyNumberFormat="1" applyFont="1" applyFill="1" applyBorder="1" applyAlignment="1">
      <alignment horizontal="center" vertical="center"/>
    </xf>
    <xf numFmtId="0" fontId="16" fillId="2" borderId="1" xfId="2" applyNumberFormat="1" applyFont="1" applyFill="1" applyBorder="1" applyAlignment="1">
      <alignment horizontal="left" vertical="center" wrapText="1"/>
    </xf>
    <xf numFmtId="164" fontId="18" fillId="2" borderId="1" xfId="6" applyNumberFormat="1" applyFont="1" applyFill="1" applyBorder="1" applyAlignment="1">
      <alignment horizontal="center" vertical="center" wrapText="1"/>
    </xf>
    <xf numFmtId="165" fontId="8" fillId="2" borderId="1" xfId="19" applyFont="1" applyFill="1" applyBorder="1" applyAlignment="1">
      <alignment horizontal="center" vertical="center"/>
    </xf>
    <xf numFmtId="165" fontId="18" fillId="2" borderId="1" xfId="5" applyNumberFormat="1" applyFont="1" applyFill="1" applyBorder="1" applyAlignment="1">
      <alignment horizontal="left" vertical="center"/>
    </xf>
    <xf numFmtId="1" fontId="18" fillId="2" borderId="1" xfId="6" applyNumberFormat="1" applyFont="1" applyFill="1" applyBorder="1" applyAlignment="1">
      <alignment horizontal="center" vertical="center" wrapText="1"/>
    </xf>
    <xf numFmtId="169" fontId="18" fillId="2" borderId="1" xfId="6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 applyProtection="1">
      <alignment horizontal="center" vertical="center"/>
    </xf>
    <xf numFmtId="165" fontId="20" fillId="2" borderId="1" xfId="20" applyNumberFormat="1" applyFont="1" applyFill="1" applyBorder="1" applyAlignment="1">
      <alignment horizontal="left" vertical="center"/>
    </xf>
    <xf numFmtId="1" fontId="18" fillId="2" borderId="1" xfId="2" applyNumberFormat="1" applyFont="1" applyFill="1" applyBorder="1" applyAlignment="1">
      <alignment horizontal="justify" vertical="center"/>
    </xf>
    <xf numFmtId="0" fontId="8" fillId="2" borderId="1" xfId="6" applyFont="1" applyFill="1" applyBorder="1" applyAlignment="1">
      <alignment vertical="center" wrapText="1"/>
    </xf>
    <xf numFmtId="164" fontId="50" fillId="2" borderId="1" xfId="22" applyFont="1" applyFill="1" applyBorder="1" applyAlignment="1" applyProtection="1">
      <alignment vertical="center"/>
    </xf>
    <xf numFmtId="164" fontId="37" fillId="2" borderId="1" xfId="22" applyFont="1" applyFill="1" applyBorder="1" applyAlignment="1">
      <alignment horizontal="justify" vertical="center"/>
    </xf>
    <xf numFmtId="164" fontId="50" fillId="2" borderId="1" xfId="22" applyFont="1" applyFill="1" applyBorder="1" applyAlignment="1" applyProtection="1">
      <alignment horizontal="center" vertical="center"/>
    </xf>
    <xf numFmtId="0" fontId="18" fillId="2" borderId="1" xfId="6" quotePrefix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4" fontId="5" fillId="2" borderId="1" xfId="2" applyNumberFormat="1" applyFont="1" applyFill="1" applyBorder="1" applyAlignment="1" applyProtection="1">
      <alignment horizontal="center" vertical="center"/>
    </xf>
    <xf numFmtId="164" fontId="5" fillId="2" borderId="1" xfId="2" applyNumberFormat="1" applyFont="1" applyFill="1" applyBorder="1" applyAlignment="1" applyProtection="1">
      <alignment vertical="center"/>
    </xf>
    <xf numFmtId="0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vertical="center" wrapText="1"/>
    </xf>
    <xf numFmtId="20" fontId="8" fillId="2" borderId="1" xfId="0" applyFont="1" applyFill="1" applyBorder="1" applyAlignment="1">
      <alignment vertical="center" wrapText="1"/>
    </xf>
    <xf numFmtId="169" fontId="18" fillId="2" borderId="1" xfId="2" applyNumberFormat="1" applyFont="1" applyFill="1" applyBorder="1" applyAlignment="1">
      <alignment horizontal="left" vertical="center" wrapText="1"/>
    </xf>
    <xf numFmtId="165" fontId="16" fillId="2" borderId="1" xfId="10" applyNumberFormat="1" applyFont="1" applyFill="1" applyBorder="1" applyAlignment="1">
      <alignment horizontal="center" vertical="center"/>
    </xf>
    <xf numFmtId="0" fontId="18" fillId="2" borderId="1" xfId="10" applyNumberFormat="1" applyFont="1" applyFill="1" applyBorder="1" applyAlignment="1">
      <alignment horizontal="left" vertical="center"/>
    </xf>
    <xf numFmtId="165" fontId="16" fillId="2" borderId="1" xfId="0" applyNumberFormat="1" applyFont="1" applyFill="1" applyBorder="1" applyAlignment="1">
      <alignment horizontal="center" vertical="center"/>
    </xf>
    <xf numFmtId="164" fontId="37" fillId="2" borderId="1" xfId="22" quotePrefix="1" applyFont="1" applyFill="1" applyBorder="1" applyAlignment="1">
      <alignment horizontal="left" vertical="center"/>
    </xf>
    <xf numFmtId="164" fontId="18" fillId="2" borderId="1" xfId="2" quotePrefix="1" applyNumberFormat="1" applyFont="1" applyFill="1" applyBorder="1" applyAlignment="1">
      <alignment horizontal="left" vertical="center"/>
    </xf>
    <xf numFmtId="164" fontId="18" fillId="2" borderId="1" xfId="2" quotePrefix="1" applyNumberFormat="1" applyFont="1" applyFill="1" applyBorder="1" applyAlignment="1">
      <alignment horizontal="center" vertical="center"/>
    </xf>
    <xf numFmtId="165" fontId="18" fillId="2" borderId="1" xfId="19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</cellXfs>
  <cellStyles count="26">
    <cellStyle name="Normal" xfId="0" builtinId="0"/>
    <cellStyle name="Normal 10" xfId="23"/>
    <cellStyle name="Normal 2" xfId="14"/>
    <cellStyle name="Normal 2 2" xfId="13"/>
    <cellStyle name="Normal 26" xfId="15"/>
    <cellStyle name="Normal 3" xfId="10"/>
    <cellStyle name="Normal 3 2" xfId="24"/>
    <cellStyle name="Normal 3 3" xfId="19"/>
    <cellStyle name="Normal 4" xfId="4"/>
    <cellStyle name="Normal 4 2" xfId="21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NR1 AVAILBTY'07-08 APRIL 2" xfId="22"/>
    <cellStyle name="Normal_TRIP0704_NR-1 outage Data JULY'2011-1 2" xfId="3"/>
    <cellStyle name="Normal_TRIP0803_NR-1 outage Data JULY'2011-1" xfId="7"/>
    <cellStyle name="Normal_TRIP0803_NR-1 outage Data JULY'2011-1 2" xfId="5"/>
    <cellStyle name="Normal_TRIP0803_NR-1 outage Data JULY'2011-1 2 2" xfId="20"/>
    <cellStyle name="Normal_TRIP1112" xfId="8"/>
    <cellStyle name="Normal_TRIP1112 2" xfId="25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2</xdr:row>
      <xdr:rowOff>228600</xdr:rowOff>
    </xdr:from>
    <xdr:to>
      <xdr:col>10</xdr:col>
      <xdr:colOff>1952625</xdr:colOff>
      <xdr:row>5</xdr:row>
      <xdr:rowOff>200025</xdr:rowOff>
    </xdr:to>
    <xdr:pic>
      <xdr:nvPicPr>
        <xdr:cNvPr id="3" name="Graphics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00" y="8477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1\CPCC_NMS%20Daily%20Reports\CPCC%20&amp;%20NMS%20reports%202014\CPCC%20DAILY%20REPORT-2014\Daily%20Report%201310\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890"/>
  <sheetViews>
    <sheetView tabSelected="1" view="pageBreakPreview" topLeftCell="H364" zoomScaleNormal="100" zoomScaleSheetLayoutView="100" workbookViewId="0">
      <selection activeCell="AA370" sqref="AA370"/>
    </sheetView>
  </sheetViews>
  <sheetFormatPr defaultColWidth="14.7109375" defaultRowHeight="30" customHeight="1"/>
  <cols>
    <col min="1" max="1" width="7.28515625" style="8" customWidth="1"/>
    <col min="2" max="2" width="13.5703125" style="18" customWidth="1"/>
    <col min="3" max="3" width="36.140625" style="17" customWidth="1"/>
    <col min="4" max="4" width="11.5703125" style="3" customWidth="1"/>
    <col min="5" max="5" width="7.140625" style="3" customWidth="1"/>
    <col min="6" max="6" width="6.85546875" style="2" customWidth="1"/>
    <col min="7" max="8" width="16.28515625" style="3" customWidth="1"/>
    <col min="9" max="9" width="8.85546875" style="2" customWidth="1"/>
    <col min="10" max="10" width="8.42578125" style="2" customWidth="1"/>
    <col min="11" max="11" width="9.7109375" style="2" customWidth="1"/>
    <col min="12" max="12" width="10.140625" style="13" customWidth="1"/>
    <col min="13" max="13" width="12" style="2" bestFit="1" customWidth="1"/>
    <col min="14" max="14" width="10.5703125" style="2" customWidth="1"/>
    <col min="15" max="15" width="9.7109375" style="2" customWidth="1"/>
    <col min="16" max="17" width="9.42578125" style="2" customWidth="1"/>
    <col min="18" max="18" width="9.5703125" style="2" customWidth="1"/>
    <col min="19" max="19" width="9.42578125" style="105" hidden="1" customWidth="1"/>
    <col min="20" max="20" width="37.7109375" style="106" customWidth="1"/>
    <col min="21" max="21" width="9.42578125" style="2" customWidth="1"/>
    <col min="22" max="22" width="9.85546875" style="3" hidden="1" customWidth="1"/>
    <col min="23" max="23" width="8.42578125" style="3" hidden="1" customWidth="1"/>
    <col min="24" max="24" width="10.7109375" style="3" hidden="1" customWidth="1"/>
    <col min="25" max="25" width="16" style="3" hidden="1" customWidth="1"/>
    <col min="26" max="26" width="14.28515625" style="3" hidden="1" customWidth="1"/>
    <col min="27" max="27" width="11.5703125" style="3" customWidth="1"/>
    <col min="28" max="28" width="17.7109375" style="2" hidden="1" customWidth="1"/>
    <col min="29" max="44" width="13.7109375" style="2" customWidth="1"/>
    <col min="45" max="64" width="13.7109375" style="4" customWidth="1"/>
    <col min="65" max="16384" width="14.7109375" style="4"/>
  </cols>
  <sheetData>
    <row r="1" spans="1:54" ht="24.75" customHeight="1">
      <c r="A1" s="71" t="s">
        <v>0</v>
      </c>
      <c r="B1" s="72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47"/>
      <c r="P1" s="48"/>
      <c r="Q1" s="48"/>
      <c r="R1" s="48"/>
      <c r="S1" s="107"/>
      <c r="T1" s="108"/>
      <c r="U1" s="48"/>
      <c r="V1" s="49"/>
      <c r="W1" s="49"/>
      <c r="X1" s="49"/>
      <c r="Y1" s="49"/>
      <c r="Z1" s="49"/>
      <c r="AA1" s="49"/>
      <c r="AB1" s="48"/>
      <c r="AC1" s="48"/>
      <c r="AD1" s="48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54" ht="24.75" customHeight="1">
      <c r="A2" s="75" t="s">
        <v>1</v>
      </c>
      <c r="B2" s="76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47"/>
      <c r="P2" s="48"/>
      <c r="Q2" s="48"/>
      <c r="R2" s="48"/>
      <c r="S2" s="107"/>
      <c r="T2" s="108"/>
      <c r="U2" s="48"/>
      <c r="V2" s="49"/>
      <c r="W2" s="49"/>
      <c r="X2" s="49"/>
      <c r="Y2" s="49"/>
      <c r="Z2" s="49"/>
      <c r="AA2" s="49"/>
      <c r="AB2" s="48"/>
      <c r="AC2" s="48"/>
      <c r="AD2" s="48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1"/>
      <c r="AT2" s="51"/>
      <c r="AU2" s="51"/>
      <c r="AV2" s="52"/>
      <c r="AW2" s="52"/>
      <c r="AX2" s="51"/>
      <c r="AY2" s="51"/>
      <c r="AZ2" s="52"/>
      <c r="BA2" s="52"/>
      <c r="BB2" s="52"/>
    </row>
    <row r="3" spans="1:54" ht="24.75" customHeight="1">
      <c r="A3" s="71" t="s">
        <v>571</v>
      </c>
      <c r="B3" s="72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47"/>
      <c r="P3" s="48"/>
      <c r="Q3" s="48"/>
      <c r="R3" s="48"/>
      <c r="S3" s="107"/>
      <c r="T3" s="108"/>
      <c r="U3" s="48"/>
      <c r="V3" s="49"/>
      <c r="W3" s="49"/>
      <c r="X3" s="49"/>
      <c r="Y3" s="49"/>
      <c r="Z3" s="49"/>
      <c r="AA3" s="49"/>
      <c r="AB3" s="48"/>
      <c r="AC3" s="48"/>
      <c r="AD3" s="48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1"/>
      <c r="AT3" s="51"/>
      <c r="AU3" s="51"/>
      <c r="AV3" s="52"/>
      <c r="AW3" s="52"/>
      <c r="AX3" s="51"/>
      <c r="AY3" s="51"/>
      <c r="AZ3" s="52"/>
      <c r="BA3" s="52"/>
      <c r="BB3" s="52"/>
    </row>
    <row r="4" spans="1:54" ht="24.75" customHeight="1">
      <c r="A4" s="7"/>
      <c r="B4" s="81" t="s">
        <v>1071</v>
      </c>
      <c r="C4" s="81"/>
      <c r="D4" s="81"/>
      <c r="E4" s="81"/>
      <c r="F4" s="81"/>
      <c r="G4" s="81"/>
      <c r="H4" s="81"/>
      <c r="I4" s="53"/>
      <c r="J4" s="53"/>
      <c r="K4" s="53"/>
      <c r="L4" s="54"/>
      <c r="M4" s="53"/>
      <c r="N4" s="53"/>
      <c r="O4" s="53"/>
      <c r="P4" s="36"/>
      <c r="Q4" s="36"/>
      <c r="R4" s="36"/>
      <c r="S4" s="109"/>
      <c r="T4" s="110"/>
      <c r="U4" s="36"/>
      <c r="V4" s="15"/>
      <c r="W4" s="15"/>
      <c r="X4" s="15"/>
      <c r="Y4" s="55"/>
      <c r="Z4" s="55"/>
      <c r="AA4" s="16"/>
      <c r="AB4" s="36"/>
      <c r="AC4" s="36"/>
      <c r="AD4" s="36"/>
      <c r="AE4" s="36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54" s="9" customFormat="1" ht="48.75" customHeight="1">
      <c r="A5" s="237" t="s">
        <v>2</v>
      </c>
      <c r="B5" s="188" t="s">
        <v>3</v>
      </c>
      <c r="C5" s="238" t="s">
        <v>4</v>
      </c>
      <c r="D5" s="187" t="s">
        <v>5</v>
      </c>
      <c r="E5" s="186" t="s">
        <v>6</v>
      </c>
      <c r="F5" s="185" t="s">
        <v>7</v>
      </c>
      <c r="G5" s="189" t="s">
        <v>8</v>
      </c>
      <c r="H5" s="189" t="s">
        <v>9</v>
      </c>
      <c r="I5" s="68" t="s">
        <v>10</v>
      </c>
      <c r="J5" s="68"/>
      <c r="K5" s="184" t="s">
        <v>11</v>
      </c>
      <c r="L5" s="239" t="s">
        <v>12</v>
      </c>
      <c r="M5" s="239"/>
      <c r="N5" s="239"/>
      <c r="O5" s="239"/>
      <c r="P5" s="168" t="s">
        <v>13</v>
      </c>
      <c r="Q5" s="170" t="s">
        <v>14</v>
      </c>
      <c r="R5" s="170" t="s">
        <v>15</v>
      </c>
      <c r="S5" s="237" t="s">
        <v>16</v>
      </c>
      <c r="T5" s="240" t="s">
        <v>17</v>
      </c>
      <c r="U5" s="169" t="s">
        <v>18</v>
      </c>
      <c r="V5" s="190" t="s">
        <v>19</v>
      </c>
      <c r="W5" s="191" t="s">
        <v>20</v>
      </c>
      <c r="X5" s="192" t="s">
        <v>21</v>
      </c>
      <c r="Y5" s="191" t="s">
        <v>22</v>
      </c>
      <c r="Z5" s="193" t="s">
        <v>23</v>
      </c>
      <c r="AA5" s="168" t="s">
        <v>24</v>
      </c>
    </row>
    <row r="6" spans="1:54" s="9" customFormat="1" ht="71.25">
      <c r="A6" s="237"/>
      <c r="B6" s="188"/>
      <c r="C6" s="238"/>
      <c r="D6" s="187"/>
      <c r="E6" s="186"/>
      <c r="F6" s="185"/>
      <c r="G6" s="189" t="s">
        <v>25</v>
      </c>
      <c r="H6" s="189" t="s">
        <v>25</v>
      </c>
      <c r="I6" s="68" t="s">
        <v>26</v>
      </c>
      <c r="J6" s="69" t="s">
        <v>27</v>
      </c>
      <c r="K6" s="184"/>
      <c r="L6" s="19" t="s">
        <v>28</v>
      </c>
      <c r="M6" s="194" t="s">
        <v>29</v>
      </c>
      <c r="N6" s="195" t="s">
        <v>30</v>
      </c>
      <c r="O6" s="195" t="s">
        <v>31</v>
      </c>
      <c r="P6" s="168"/>
      <c r="Q6" s="170"/>
      <c r="R6" s="170"/>
      <c r="S6" s="237"/>
      <c r="T6" s="240"/>
      <c r="U6" s="169"/>
      <c r="V6" s="190"/>
      <c r="W6" s="191"/>
      <c r="X6" s="192"/>
      <c r="Y6" s="191"/>
      <c r="Z6" s="193"/>
      <c r="AA6" s="168"/>
    </row>
    <row r="7" spans="1:54" s="9" customFormat="1" ht="21.75" customHeight="1">
      <c r="A7" s="241"/>
      <c r="B7" s="79"/>
      <c r="C7" s="196"/>
      <c r="D7" s="80"/>
      <c r="E7" s="103"/>
      <c r="F7" s="68"/>
      <c r="G7" s="189"/>
      <c r="H7" s="189"/>
      <c r="I7" s="68"/>
      <c r="J7" s="69"/>
      <c r="K7" s="70"/>
      <c r="L7" s="194" t="s">
        <v>32</v>
      </c>
      <c r="M7" s="194" t="s">
        <v>33</v>
      </c>
      <c r="N7" s="189" t="s">
        <v>34</v>
      </c>
      <c r="O7" s="189" t="s">
        <v>35</v>
      </c>
      <c r="P7" s="168"/>
      <c r="Q7" s="170"/>
      <c r="R7" s="170"/>
      <c r="S7" s="237"/>
      <c r="T7" s="240"/>
      <c r="U7" s="169"/>
      <c r="V7" s="197" t="s">
        <v>36</v>
      </c>
      <c r="W7" s="198" t="s">
        <v>37</v>
      </c>
      <c r="X7" s="198" t="s">
        <v>38</v>
      </c>
      <c r="Y7" s="198" t="s">
        <v>39</v>
      </c>
      <c r="Z7" s="199"/>
      <c r="AA7" s="168"/>
    </row>
    <row r="8" spans="1:54" s="9" customFormat="1" ht="21.75" customHeight="1">
      <c r="A8" s="241"/>
      <c r="B8" s="79"/>
      <c r="C8" s="196"/>
      <c r="D8" s="80"/>
      <c r="E8" s="103"/>
      <c r="F8" s="68"/>
      <c r="G8" s="189"/>
      <c r="H8" s="189"/>
      <c r="I8" s="68"/>
      <c r="J8" s="69"/>
      <c r="K8" s="70"/>
      <c r="L8" s="194" t="s">
        <v>40</v>
      </c>
      <c r="M8" s="194" t="s">
        <v>40</v>
      </c>
      <c r="N8" s="194" t="s">
        <v>40</v>
      </c>
      <c r="O8" s="194" t="s">
        <v>40</v>
      </c>
      <c r="P8" s="168"/>
      <c r="Q8" s="170"/>
      <c r="R8" s="170"/>
      <c r="S8" s="237" t="s">
        <v>41</v>
      </c>
      <c r="T8" s="240"/>
      <c r="U8" s="169"/>
      <c r="V8" s="198" t="s">
        <v>42</v>
      </c>
      <c r="W8" s="200" t="s">
        <v>43</v>
      </c>
      <c r="X8" s="200" t="s">
        <v>44</v>
      </c>
      <c r="Y8" s="200" t="s">
        <v>45</v>
      </c>
      <c r="Z8" s="200" t="s">
        <v>46</v>
      </c>
      <c r="AA8" s="168"/>
    </row>
    <row r="9" spans="1:54" s="20" customFormat="1" ht="15" hidden="1" customHeight="1">
      <c r="A9" s="111">
        <v>1</v>
      </c>
      <c r="B9" s="111">
        <v>2</v>
      </c>
      <c r="C9" s="111">
        <v>3</v>
      </c>
      <c r="D9" s="111">
        <v>4</v>
      </c>
      <c r="E9" s="111">
        <v>5</v>
      </c>
      <c r="F9" s="111">
        <v>6</v>
      </c>
      <c r="G9" s="111">
        <v>7</v>
      </c>
      <c r="H9" s="111">
        <v>8</v>
      </c>
      <c r="I9" s="111">
        <v>9</v>
      </c>
      <c r="J9" s="111">
        <v>10</v>
      </c>
      <c r="K9" s="111">
        <v>11</v>
      </c>
      <c r="L9" s="111">
        <v>12</v>
      </c>
      <c r="M9" s="111">
        <v>13</v>
      </c>
      <c r="N9" s="111">
        <v>14</v>
      </c>
      <c r="O9" s="111">
        <v>15</v>
      </c>
      <c r="P9" s="111">
        <v>16</v>
      </c>
      <c r="Q9" s="111">
        <v>17</v>
      </c>
      <c r="R9" s="111">
        <v>18</v>
      </c>
      <c r="S9" s="111"/>
      <c r="T9" s="112">
        <v>19</v>
      </c>
      <c r="U9" s="111">
        <v>20</v>
      </c>
      <c r="V9" s="111"/>
      <c r="W9" s="111"/>
      <c r="X9" s="111"/>
      <c r="Y9" s="111"/>
      <c r="Z9" s="111"/>
      <c r="AA9" s="201">
        <v>21</v>
      </c>
      <c r="AB9" s="11"/>
      <c r="AC9" s="11"/>
    </row>
    <row r="10" spans="1:54" s="12" customFormat="1" ht="30" customHeight="1">
      <c r="A10" s="224" t="s">
        <v>47</v>
      </c>
      <c r="B10" s="242"/>
      <c r="C10" s="243" t="s">
        <v>48</v>
      </c>
      <c r="D10" s="244"/>
      <c r="E10" s="244"/>
      <c r="F10" s="245"/>
      <c r="G10" s="244"/>
      <c r="H10" s="244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4"/>
      <c r="T10" s="246"/>
      <c r="U10" s="245"/>
      <c r="V10" s="244"/>
      <c r="W10" s="244"/>
      <c r="X10" s="244"/>
      <c r="Y10" s="244"/>
      <c r="Z10" s="244"/>
      <c r="AA10" s="244"/>
      <c r="AB10" s="10">
        <v>0</v>
      </c>
      <c r="AC10" s="27"/>
      <c r="AD10" s="27"/>
      <c r="AE10" s="27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54" s="23" customFormat="1" ht="36.75" customHeight="1">
      <c r="A11" s="65">
        <v>1</v>
      </c>
      <c r="B11" s="247" t="s">
        <v>496</v>
      </c>
      <c r="C11" s="248" t="s">
        <v>497</v>
      </c>
      <c r="D11" s="207">
        <v>148.03399999999999</v>
      </c>
      <c r="E11" s="233" t="s">
        <v>569</v>
      </c>
      <c r="F11" s="206" t="s">
        <v>49</v>
      </c>
      <c r="G11" s="249"/>
      <c r="H11" s="249"/>
      <c r="I11" s="211"/>
      <c r="J11" s="211"/>
      <c r="K11" s="211"/>
      <c r="L11" s="203">
        <f t="shared" ref="L11" si="0">IF(RIGHT(S11)="T",(+H11-G11),0)</f>
        <v>0</v>
      </c>
      <c r="M11" s="203">
        <f t="shared" ref="M11" si="1">IF(RIGHT(S11)="U",(+H11-G11),0)</f>
        <v>0</v>
      </c>
      <c r="N11" s="203">
        <f t="shared" ref="N11" si="2">IF(RIGHT(S11)="C",(+H11-G11),0)</f>
        <v>0</v>
      </c>
      <c r="O11" s="203">
        <f t="shared" ref="O11" si="3">IF(RIGHT(S11)="D",(+H11-G11),0)</f>
        <v>0</v>
      </c>
      <c r="P11" s="204"/>
      <c r="Q11" s="204"/>
      <c r="R11" s="204"/>
      <c r="S11" s="250"/>
      <c r="T11" s="251"/>
      <c r="U11" s="204"/>
      <c r="V11" s="213"/>
      <c r="W11" s="214"/>
      <c r="X11" s="207"/>
      <c r="Y11" s="215"/>
      <c r="Z11" s="213"/>
      <c r="AA11" s="216"/>
      <c r="AB11" s="56">
        <f>31*24</f>
        <v>744</v>
      </c>
      <c r="AC11" s="21"/>
      <c r="AD11" s="21"/>
      <c r="AE11" s="21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</row>
    <row r="12" spans="1:54" s="23" customFormat="1" ht="36.75" customHeight="1">
      <c r="A12" s="65"/>
      <c r="B12" s="247"/>
      <c r="C12" s="248"/>
      <c r="D12" s="207"/>
      <c r="E12" s="233"/>
      <c r="F12" s="206"/>
      <c r="G12" s="249"/>
      <c r="H12" s="249"/>
      <c r="I12" s="211"/>
      <c r="J12" s="211"/>
      <c r="K12" s="211"/>
      <c r="L12" s="203">
        <f t="shared" ref="L12" si="4">IF(RIGHT(S12)="T",(+H12-G12),0)</f>
        <v>0</v>
      </c>
      <c r="M12" s="203">
        <f t="shared" ref="M12" si="5">IF(RIGHT(S12)="U",(+H12-G12),0)</f>
        <v>0</v>
      </c>
      <c r="N12" s="203">
        <f t="shared" ref="N12" si="6">IF(RIGHT(S12)="C",(+H12-G12),0)</f>
        <v>0</v>
      </c>
      <c r="O12" s="203">
        <f t="shared" ref="O12" si="7">IF(RIGHT(S12)="D",(+H12-G12),0)</f>
        <v>0</v>
      </c>
      <c r="P12" s="204"/>
      <c r="Q12" s="204"/>
      <c r="R12" s="204"/>
      <c r="S12" s="250"/>
      <c r="T12" s="251"/>
      <c r="U12" s="204"/>
      <c r="V12" s="213"/>
      <c r="W12" s="214"/>
      <c r="X12" s="207"/>
      <c r="Y12" s="215"/>
      <c r="Z12" s="213"/>
      <c r="AA12" s="216"/>
      <c r="AB12" s="63"/>
      <c r="AC12" s="21"/>
      <c r="AD12" s="21"/>
      <c r="AE12" s="21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54" s="25" customFormat="1" ht="30" customHeight="1">
      <c r="A13" s="252"/>
      <c r="B13" s="217"/>
      <c r="C13" s="253" t="s">
        <v>53</v>
      </c>
      <c r="D13" s="217"/>
      <c r="E13" s="219"/>
      <c r="F13" s="218" t="s">
        <v>49</v>
      </c>
      <c r="G13" s="254"/>
      <c r="H13" s="254"/>
      <c r="I13" s="218" t="s">
        <v>49</v>
      </c>
      <c r="J13" s="218" t="s">
        <v>49</v>
      </c>
      <c r="K13" s="218" t="s">
        <v>49</v>
      </c>
      <c r="L13" s="255">
        <f>SUM(L11:L12)</f>
        <v>0</v>
      </c>
      <c r="M13" s="255">
        <f>SUM(M11:M12)</f>
        <v>0</v>
      </c>
      <c r="N13" s="255">
        <f>SUM(N11:N12)</f>
        <v>0</v>
      </c>
      <c r="O13" s="255">
        <f>SUM(O11:O12)</f>
        <v>0</v>
      </c>
      <c r="P13" s="255"/>
      <c r="Q13" s="255"/>
      <c r="R13" s="255"/>
      <c r="S13" s="217"/>
      <c r="T13" s="256"/>
      <c r="U13" s="217"/>
      <c r="V13" s="213">
        <f>$AB$11-((N13*24))</f>
        <v>744</v>
      </c>
      <c r="W13" s="257">
        <v>1327</v>
      </c>
      <c r="X13" s="207">
        <v>148.03399999999999</v>
      </c>
      <c r="Y13" s="258">
        <f t="shared" ref="Y13" si="8">W13*X13</f>
        <v>196441.11799999999</v>
      </c>
      <c r="Z13" s="259">
        <f t="shared" ref="Z13" si="9">(Y13*(V13-R13*24))/V13</f>
        <v>196441.11799999999</v>
      </c>
      <c r="AA13" s="259">
        <f t="shared" ref="AA13" si="10">(Z13/Y13)*100</f>
        <v>100</v>
      </c>
    </row>
    <row r="14" spans="1:54" s="24" customFormat="1" ht="30" customHeight="1">
      <c r="A14" s="260">
        <v>2</v>
      </c>
      <c r="B14" s="247" t="s">
        <v>50</v>
      </c>
      <c r="C14" s="261" t="s">
        <v>51</v>
      </c>
      <c r="D14" s="207">
        <v>334.52</v>
      </c>
      <c r="E14" s="262" t="s">
        <v>569</v>
      </c>
      <c r="F14" s="206" t="s">
        <v>49</v>
      </c>
      <c r="G14" s="249">
        <v>42737.988888888889</v>
      </c>
      <c r="H14" s="249">
        <v>42738.354166666664</v>
      </c>
      <c r="I14" s="206"/>
      <c r="J14" s="206"/>
      <c r="K14" s="206"/>
      <c r="L14" s="203">
        <f t="shared" ref="L14" si="11">IF(RIGHT(S14)="T",(+H14-G14),0)</f>
        <v>0</v>
      </c>
      <c r="M14" s="203">
        <f t="shared" ref="M14" si="12">IF(RIGHT(S14)="U",(+H14-G14),0)</f>
        <v>0</v>
      </c>
      <c r="N14" s="203">
        <f t="shared" ref="N14" si="13">IF(RIGHT(S14)="C",(+H14-G14),0)</f>
        <v>0</v>
      </c>
      <c r="O14" s="203">
        <f t="shared" ref="O14" si="14">IF(RIGHT(S14)="D",(+H14-G14),0)</f>
        <v>0.36527777777519077</v>
      </c>
      <c r="P14" s="206"/>
      <c r="Q14" s="206"/>
      <c r="R14" s="206"/>
      <c r="S14" s="250" t="s">
        <v>52</v>
      </c>
      <c r="T14" s="251" t="s">
        <v>674</v>
      </c>
      <c r="U14" s="256"/>
      <c r="V14" s="202"/>
      <c r="W14" s="202"/>
      <c r="X14" s="202"/>
      <c r="Y14" s="202"/>
      <c r="Z14" s="202"/>
      <c r="AA14" s="202"/>
    </row>
    <row r="15" spans="1:54" s="24" customFormat="1" ht="30" customHeight="1">
      <c r="A15" s="260"/>
      <c r="B15" s="247"/>
      <c r="C15" s="261"/>
      <c r="D15" s="207"/>
      <c r="E15" s="262"/>
      <c r="F15" s="206"/>
      <c r="G15" s="249">
        <v>42745.05</v>
      </c>
      <c r="H15" s="249">
        <v>42745.28402777778</v>
      </c>
      <c r="I15" s="206"/>
      <c r="J15" s="206"/>
      <c r="K15" s="206"/>
      <c r="L15" s="203">
        <f t="shared" ref="L15:L21" si="15">IF(RIGHT(S15)="T",(+H15-G15),0)</f>
        <v>0</v>
      </c>
      <c r="M15" s="203">
        <f t="shared" ref="M15:M21" si="16">IF(RIGHT(S15)="U",(+H15-G15),0)</f>
        <v>0</v>
      </c>
      <c r="N15" s="203">
        <f t="shared" ref="N15:N21" si="17">IF(RIGHT(S15)="C",(+H15-G15),0)</f>
        <v>0</v>
      </c>
      <c r="O15" s="203">
        <f t="shared" ref="O15:O21" si="18">IF(RIGHT(S15)="D",(+H15-G15),0)</f>
        <v>0.23402777777664596</v>
      </c>
      <c r="P15" s="206"/>
      <c r="Q15" s="206"/>
      <c r="R15" s="206"/>
      <c r="S15" s="250" t="s">
        <v>52</v>
      </c>
      <c r="T15" s="251" t="s">
        <v>676</v>
      </c>
      <c r="U15" s="256"/>
      <c r="V15" s="202"/>
      <c r="W15" s="202"/>
      <c r="X15" s="202"/>
      <c r="Y15" s="202"/>
      <c r="Z15" s="202"/>
      <c r="AA15" s="202"/>
    </row>
    <row r="16" spans="1:54" s="24" customFormat="1" ht="30" customHeight="1">
      <c r="A16" s="260"/>
      <c r="B16" s="247"/>
      <c r="C16" s="261"/>
      <c r="D16" s="207"/>
      <c r="E16" s="262"/>
      <c r="F16" s="206"/>
      <c r="G16" s="249">
        <v>42747.017361111109</v>
      </c>
      <c r="H16" s="249">
        <v>42747.258333333331</v>
      </c>
      <c r="I16" s="206"/>
      <c r="J16" s="206"/>
      <c r="K16" s="206"/>
      <c r="L16" s="203">
        <f t="shared" si="15"/>
        <v>0</v>
      </c>
      <c r="M16" s="203">
        <f t="shared" si="16"/>
        <v>0</v>
      </c>
      <c r="N16" s="203">
        <f t="shared" si="17"/>
        <v>0</v>
      </c>
      <c r="O16" s="203">
        <f t="shared" si="18"/>
        <v>0.24097222222189885</v>
      </c>
      <c r="P16" s="206"/>
      <c r="Q16" s="206"/>
      <c r="R16" s="206"/>
      <c r="S16" s="250" t="s">
        <v>52</v>
      </c>
      <c r="T16" s="251" t="s">
        <v>678</v>
      </c>
      <c r="U16" s="256"/>
      <c r="V16" s="202"/>
      <c r="W16" s="202"/>
      <c r="X16" s="202"/>
      <c r="Y16" s="202"/>
      <c r="Z16" s="202"/>
      <c r="AA16" s="202"/>
    </row>
    <row r="17" spans="1:27" s="24" customFormat="1" ht="30" customHeight="1">
      <c r="A17" s="260"/>
      <c r="B17" s="247"/>
      <c r="C17" s="261"/>
      <c r="D17" s="207"/>
      <c r="E17" s="262"/>
      <c r="F17" s="206"/>
      <c r="G17" s="249">
        <v>42747.881249999999</v>
      </c>
      <c r="H17" s="249">
        <v>42748.270138888889</v>
      </c>
      <c r="I17" s="206"/>
      <c r="J17" s="206"/>
      <c r="K17" s="206"/>
      <c r="L17" s="203">
        <f t="shared" si="15"/>
        <v>0</v>
      </c>
      <c r="M17" s="203">
        <f t="shared" si="16"/>
        <v>0</v>
      </c>
      <c r="N17" s="203">
        <f t="shared" si="17"/>
        <v>0</v>
      </c>
      <c r="O17" s="203">
        <f t="shared" si="18"/>
        <v>0.38888888889050577</v>
      </c>
      <c r="P17" s="206"/>
      <c r="Q17" s="206"/>
      <c r="R17" s="206"/>
      <c r="S17" s="250" t="s">
        <v>52</v>
      </c>
      <c r="T17" s="251" t="s">
        <v>678</v>
      </c>
      <c r="U17" s="256"/>
      <c r="V17" s="202"/>
      <c r="W17" s="202"/>
      <c r="X17" s="202"/>
      <c r="Y17" s="202"/>
      <c r="Z17" s="202"/>
      <c r="AA17" s="202"/>
    </row>
    <row r="18" spans="1:27" s="24" customFormat="1" ht="30" customHeight="1">
      <c r="A18" s="260"/>
      <c r="B18" s="247"/>
      <c r="C18" s="261"/>
      <c r="D18" s="207"/>
      <c r="E18" s="262"/>
      <c r="F18" s="206"/>
      <c r="G18" s="249">
        <v>42749.011111111111</v>
      </c>
      <c r="H18" s="249">
        <v>42749.317361111112</v>
      </c>
      <c r="I18" s="206"/>
      <c r="J18" s="206"/>
      <c r="K18" s="206"/>
      <c r="L18" s="203">
        <f t="shared" si="15"/>
        <v>0</v>
      </c>
      <c r="M18" s="203">
        <f t="shared" si="16"/>
        <v>0</v>
      </c>
      <c r="N18" s="203">
        <f t="shared" si="17"/>
        <v>0</v>
      </c>
      <c r="O18" s="203">
        <f t="shared" si="18"/>
        <v>0.30625000000145519</v>
      </c>
      <c r="P18" s="206"/>
      <c r="Q18" s="206"/>
      <c r="R18" s="206"/>
      <c r="S18" s="250" t="s">
        <v>52</v>
      </c>
      <c r="T18" s="251" t="s">
        <v>678</v>
      </c>
      <c r="U18" s="256"/>
      <c r="V18" s="202"/>
      <c r="W18" s="202"/>
      <c r="X18" s="202"/>
      <c r="Y18" s="202"/>
      <c r="Z18" s="202"/>
      <c r="AA18" s="202"/>
    </row>
    <row r="19" spans="1:27" s="24" customFormat="1" ht="30" customHeight="1">
      <c r="A19" s="260"/>
      <c r="B19" s="247"/>
      <c r="C19" s="261"/>
      <c r="D19" s="207"/>
      <c r="E19" s="262"/>
      <c r="F19" s="206"/>
      <c r="G19" s="249">
        <v>42752.063888888886</v>
      </c>
      <c r="H19" s="249">
        <v>42752.344444444447</v>
      </c>
      <c r="I19" s="206"/>
      <c r="J19" s="206"/>
      <c r="K19" s="206"/>
      <c r="L19" s="203">
        <f t="shared" si="15"/>
        <v>0</v>
      </c>
      <c r="M19" s="203">
        <f t="shared" si="16"/>
        <v>0</v>
      </c>
      <c r="N19" s="203">
        <f t="shared" si="17"/>
        <v>0</v>
      </c>
      <c r="O19" s="203">
        <f t="shared" si="18"/>
        <v>0.28055555556056788</v>
      </c>
      <c r="P19" s="206"/>
      <c r="Q19" s="206"/>
      <c r="R19" s="206"/>
      <c r="S19" s="250" t="s">
        <v>52</v>
      </c>
      <c r="T19" s="251" t="s">
        <v>681</v>
      </c>
      <c r="U19" s="256"/>
      <c r="V19" s="202"/>
      <c r="W19" s="202"/>
      <c r="X19" s="202"/>
      <c r="Y19" s="202"/>
      <c r="Z19" s="202"/>
      <c r="AA19" s="202"/>
    </row>
    <row r="20" spans="1:27" s="24" customFormat="1" ht="30" customHeight="1">
      <c r="A20" s="260"/>
      <c r="B20" s="247"/>
      <c r="C20" s="261"/>
      <c r="D20" s="207"/>
      <c r="E20" s="262"/>
      <c r="F20" s="206"/>
      <c r="G20" s="249">
        <v>42759.044444444444</v>
      </c>
      <c r="H20" s="249">
        <v>42759.290972222225</v>
      </c>
      <c r="I20" s="206"/>
      <c r="J20" s="206"/>
      <c r="K20" s="206"/>
      <c r="L20" s="203">
        <f t="shared" si="15"/>
        <v>0</v>
      </c>
      <c r="M20" s="203">
        <f t="shared" si="16"/>
        <v>0</v>
      </c>
      <c r="N20" s="203">
        <f t="shared" si="17"/>
        <v>0</v>
      </c>
      <c r="O20" s="203">
        <f t="shared" si="18"/>
        <v>0.24652777778101154</v>
      </c>
      <c r="P20" s="206"/>
      <c r="Q20" s="206"/>
      <c r="R20" s="206"/>
      <c r="S20" s="250" t="s">
        <v>52</v>
      </c>
      <c r="T20" s="251" t="s">
        <v>683</v>
      </c>
      <c r="U20" s="256"/>
      <c r="V20" s="202"/>
      <c r="W20" s="202"/>
      <c r="X20" s="202"/>
      <c r="Y20" s="202"/>
      <c r="Z20" s="202"/>
      <c r="AA20" s="202"/>
    </row>
    <row r="21" spans="1:27" s="24" customFormat="1" ht="30" customHeight="1">
      <c r="A21" s="260"/>
      <c r="B21" s="247"/>
      <c r="C21" s="261"/>
      <c r="D21" s="207"/>
      <c r="E21" s="262"/>
      <c r="F21" s="206"/>
      <c r="G21" s="249">
        <v>42761.068055555559</v>
      </c>
      <c r="H21" s="249">
        <v>42762.218055555553</v>
      </c>
      <c r="I21" s="206"/>
      <c r="J21" s="206"/>
      <c r="K21" s="206"/>
      <c r="L21" s="203">
        <f t="shared" si="15"/>
        <v>0</v>
      </c>
      <c r="M21" s="203">
        <f t="shared" si="16"/>
        <v>0</v>
      </c>
      <c r="N21" s="203">
        <f t="shared" si="17"/>
        <v>0</v>
      </c>
      <c r="O21" s="203">
        <f t="shared" si="18"/>
        <v>1.1499999999941792</v>
      </c>
      <c r="P21" s="206"/>
      <c r="Q21" s="206"/>
      <c r="R21" s="206"/>
      <c r="S21" s="250" t="s">
        <v>52</v>
      </c>
      <c r="T21" s="251" t="s">
        <v>685</v>
      </c>
      <c r="U21" s="256"/>
      <c r="V21" s="202"/>
      <c r="W21" s="202"/>
      <c r="X21" s="202"/>
      <c r="Y21" s="202"/>
      <c r="Z21" s="202"/>
      <c r="AA21" s="202"/>
    </row>
    <row r="22" spans="1:27" s="25" customFormat="1" ht="30" customHeight="1">
      <c r="A22" s="252"/>
      <c r="B22" s="217"/>
      <c r="C22" s="253" t="s">
        <v>53</v>
      </c>
      <c r="D22" s="217"/>
      <c r="E22" s="219"/>
      <c r="F22" s="218" t="s">
        <v>49</v>
      </c>
      <c r="G22" s="209"/>
      <c r="H22" s="209"/>
      <c r="I22" s="218" t="s">
        <v>49</v>
      </c>
      <c r="J22" s="218" t="s">
        <v>49</v>
      </c>
      <c r="K22" s="218" t="s">
        <v>49</v>
      </c>
      <c r="L22" s="255">
        <f>SUM(L14:L21)</f>
        <v>0</v>
      </c>
      <c r="M22" s="255">
        <f>SUM(M14:M21)</f>
        <v>0</v>
      </c>
      <c r="N22" s="255">
        <f>SUM(N14:N21)</f>
        <v>0</v>
      </c>
      <c r="O22" s="255">
        <f>SUM(O14:O21)</f>
        <v>3.2125000000014552</v>
      </c>
      <c r="P22" s="255"/>
      <c r="Q22" s="255"/>
      <c r="R22" s="255"/>
      <c r="S22" s="217"/>
      <c r="T22" s="256"/>
      <c r="U22" s="217"/>
      <c r="V22" s="213">
        <f>$AB$11-((N22*24))</f>
        <v>744</v>
      </c>
      <c r="W22" s="214">
        <v>1216</v>
      </c>
      <c r="X22" s="263">
        <v>334.52</v>
      </c>
      <c r="Y22" s="215">
        <f>W22*X22</f>
        <v>406776.31999999995</v>
      </c>
      <c r="Z22" s="213">
        <f>(Y22*(V22-L22*24))/V22</f>
        <v>406776.31999999995</v>
      </c>
      <c r="AA22" s="216">
        <f>(Z22/Y22)*100</f>
        <v>100</v>
      </c>
    </row>
    <row r="23" spans="1:27" s="24" customFormat="1" ht="30" customHeight="1">
      <c r="A23" s="260">
        <v>3</v>
      </c>
      <c r="B23" s="247" t="s">
        <v>54</v>
      </c>
      <c r="C23" s="261" t="s">
        <v>55</v>
      </c>
      <c r="D23" s="207">
        <v>334.8</v>
      </c>
      <c r="E23" s="262" t="s">
        <v>569</v>
      </c>
      <c r="F23" s="206" t="s">
        <v>49</v>
      </c>
      <c r="G23" s="249">
        <v>42736.056250000001</v>
      </c>
      <c r="H23" s="249">
        <v>42736.311805555553</v>
      </c>
      <c r="I23" s="206"/>
      <c r="J23" s="206"/>
      <c r="K23" s="211"/>
      <c r="L23" s="203">
        <f t="shared" ref="L23" si="19">IF(RIGHT(S23)="T",(+H23-G23),0)</f>
        <v>0</v>
      </c>
      <c r="M23" s="203">
        <f t="shared" ref="M23" si="20">IF(RIGHT(S23)="U",(+H23-G23),0)</f>
        <v>0</v>
      </c>
      <c r="N23" s="203">
        <f t="shared" ref="N23" si="21">IF(RIGHT(S23)="C",(+H23-G23),0)</f>
        <v>0</v>
      </c>
      <c r="O23" s="203">
        <f t="shared" ref="O23" si="22">IF(RIGHT(S23)="D",(+H23-G23),0)</f>
        <v>0.25555555555183673</v>
      </c>
      <c r="P23" s="206"/>
      <c r="Q23" s="206"/>
      <c r="R23" s="206"/>
      <c r="S23" s="250" t="s">
        <v>52</v>
      </c>
      <c r="T23" s="251" t="s">
        <v>687</v>
      </c>
      <c r="U23" s="256"/>
      <c r="V23" s="202"/>
      <c r="W23" s="202"/>
      <c r="X23" s="202"/>
      <c r="Y23" s="202"/>
      <c r="Z23" s="202"/>
      <c r="AA23" s="202"/>
    </row>
    <row r="24" spans="1:27" s="24" customFormat="1" ht="30" customHeight="1">
      <c r="A24" s="260"/>
      <c r="B24" s="247"/>
      <c r="C24" s="261"/>
      <c r="D24" s="207"/>
      <c r="E24" s="262"/>
      <c r="F24" s="206"/>
      <c r="G24" s="249">
        <v>42736.986111111109</v>
      </c>
      <c r="H24" s="249">
        <v>42737.3125</v>
      </c>
      <c r="I24" s="206"/>
      <c r="J24" s="206"/>
      <c r="K24" s="211"/>
      <c r="L24" s="203">
        <f t="shared" ref="L24:L47" si="23">IF(RIGHT(S24)="T",(+H24-G24),0)</f>
        <v>0</v>
      </c>
      <c r="M24" s="203">
        <f t="shared" ref="M24:M47" si="24">IF(RIGHT(S24)="U",(+H24-G24),0)</f>
        <v>0</v>
      </c>
      <c r="N24" s="203">
        <f t="shared" ref="N24:N47" si="25">IF(RIGHT(S24)="C",(+H24-G24),0)</f>
        <v>0</v>
      </c>
      <c r="O24" s="203">
        <f t="shared" ref="O24:O47" si="26">IF(RIGHT(S24)="D",(+H24-G24),0)</f>
        <v>0.32638888889050577</v>
      </c>
      <c r="P24" s="206"/>
      <c r="Q24" s="206"/>
      <c r="R24" s="206"/>
      <c r="S24" s="250" t="s">
        <v>52</v>
      </c>
      <c r="T24" s="251" t="s">
        <v>674</v>
      </c>
      <c r="U24" s="256"/>
      <c r="V24" s="202"/>
      <c r="W24" s="202"/>
      <c r="X24" s="202"/>
      <c r="Y24" s="202"/>
      <c r="Z24" s="202"/>
      <c r="AA24" s="202"/>
    </row>
    <row r="25" spans="1:27" s="24" customFormat="1" ht="30" customHeight="1">
      <c r="A25" s="260"/>
      <c r="B25" s="247"/>
      <c r="C25" s="261"/>
      <c r="D25" s="207"/>
      <c r="E25" s="262"/>
      <c r="F25" s="206"/>
      <c r="G25" s="249">
        <v>42738.900694444441</v>
      </c>
      <c r="H25" s="249">
        <v>42739.341666666667</v>
      </c>
      <c r="I25" s="206"/>
      <c r="J25" s="206"/>
      <c r="K25" s="211"/>
      <c r="L25" s="203">
        <f t="shared" si="23"/>
        <v>0</v>
      </c>
      <c r="M25" s="203">
        <f t="shared" si="24"/>
        <v>0</v>
      </c>
      <c r="N25" s="203">
        <f t="shared" si="25"/>
        <v>0</v>
      </c>
      <c r="O25" s="203">
        <f t="shared" si="26"/>
        <v>0.44097222222626442</v>
      </c>
      <c r="P25" s="206"/>
      <c r="Q25" s="206"/>
      <c r="R25" s="206"/>
      <c r="S25" s="250" t="s">
        <v>52</v>
      </c>
      <c r="T25" s="251" t="s">
        <v>674</v>
      </c>
      <c r="U25" s="256"/>
      <c r="V25" s="202"/>
      <c r="W25" s="202"/>
      <c r="X25" s="202"/>
      <c r="Y25" s="202"/>
      <c r="Z25" s="202"/>
      <c r="AA25" s="202"/>
    </row>
    <row r="26" spans="1:27" s="24" customFormat="1" ht="30" customHeight="1">
      <c r="A26" s="260"/>
      <c r="B26" s="247"/>
      <c r="C26" s="261"/>
      <c r="D26" s="207"/>
      <c r="E26" s="262"/>
      <c r="F26" s="206"/>
      <c r="G26" s="249">
        <v>42740.003472222219</v>
      </c>
      <c r="H26" s="249">
        <v>42740.279166666667</v>
      </c>
      <c r="I26" s="206"/>
      <c r="J26" s="206"/>
      <c r="K26" s="211"/>
      <c r="L26" s="203">
        <f t="shared" si="23"/>
        <v>0</v>
      </c>
      <c r="M26" s="203">
        <f t="shared" si="24"/>
        <v>0</v>
      </c>
      <c r="N26" s="203">
        <f t="shared" si="25"/>
        <v>0</v>
      </c>
      <c r="O26" s="203">
        <f t="shared" si="26"/>
        <v>0.27569444444816327</v>
      </c>
      <c r="P26" s="206"/>
      <c r="Q26" s="206"/>
      <c r="R26" s="206"/>
      <c r="S26" s="250" t="s">
        <v>52</v>
      </c>
      <c r="T26" s="251" t="s">
        <v>674</v>
      </c>
      <c r="U26" s="256"/>
      <c r="V26" s="202"/>
      <c r="W26" s="202"/>
      <c r="X26" s="202"/>
      <c r="Y26" s="202"/>
      <c r="Z26" s="202"/>
      <c r="AA26" s="202"/>
    </row>
    <row r="27" spans="1:27" s="24" customFormat="1" ht="30" customHeight="1">
      <c r="A27" s="260"/>
      <c r="B27" s="247"/>
      <c r="C27" s="261"/>
      <c r="D27" s="207"/>
      <c r="E27" s="262"/>
      <c r="F27" s="206"/>
      <c r="G27" s="249">
        <v>42742.195138888892</v>
      </c>
      <c r="H27" s="249">
        <v>42742.387499999997</v>
      </c>
      <c r="I27" s="206"/>
      <c r="J27" s="206"/>
      <c r="K27" s="211"/>
      <c r="L27" s="203">
        <f t="shared" si="23"/>
        <v>0</v>
      </c>
      <c r="M27" s="203">
        <f t="shared" si="24"/>
        <v>0</v>
      </c>
      <c r="N27" s="203">
        <f t="shared" si="25"/>
        <v>0</v>
      </c>
      <c r="O27" s="203">
        <f t="shared" si="26"/>
        <v>0.19236111110512866</v>
      </c>
      <c r="P27" s="206"/>
      <c r="Q27" s="206"/>
      <c r="R27" s="206"/>
      <c r="S27" s="250" t="s">
        <v>52</v>
      </c>
      <c r="T27" s="251" t="s">
        <v>692</v>
      </c>
      <c r="U27" s="256"/>
      <c r="V27" s="202"/>
      <c r="W27" s="202"/>
      <c r="X27" s="202"/>
      <c r="Y27" s="202"/>
      <c r="Z27" s="202"/>
      <c r="AA27" s="202"/>
    </row>
    <row r="28" spans="1:27" s="24" customFormat="1" ht="30" customHeight="1">
      <c r="A28" s="260"/>
      <c r="B28" s="247"/>
      <c r="C28" s="261"/>
      <c r="D28" s="207"/>
      <c r="E28" s="262"/>
      <c r="F28" s="206"/>
      <c r="G28" s="249">
        <v>42742.968055555553</v>
      </c>
      <c r="H28" s="249">
        <v>42743.255555555559</v>
      </c>
      <c r="I28" s="206"/>
      <c r="J28" s="206"/>
      <c r="K28" s="211"/>
      <c r="L28" s="203">
        <f t="shared" si="23"/>
        <v>0</v>
      </c>
      <c r="M28" s="203">
        <f t="shared" si="24"/>
        <v>0</v>
      </c>
      <c r="N28" s="203">
        <f t="shared" si="25"/>
        <v>0</v>
      </c>
      <c r="O28" s="203">
        <f t="shared" si="26"/>
        <v>0.28750000000582077</v>
      </c>
      <c r="P28" s="206"/>
      <c r="Q28" s="206"/>
      <c r="R28" s="206"/>
      <c r="S28" s="250" t="s">
        <v>52</v>
      </c>
      <c r="T28" s="251" t="s">
        <v>694</v>
      </c>
      <c r="U28" s="256"/>
      <c r="V28" s="202"/>
      <c r="W28" s="202"/>
      <c r="X28" s="202"/>
      <c r="Y28" s="202"/>
      <c r="Z28" s="202"/>
      <c r="AA28" s="202"/>
    </row>
    <row r="29" spans="1:27" s="24" customFormat="1" ht="30" customHeight="1">
      <c r="A29" s="260"/>
      <c r="B29" s="247"/>
      <c r="C29" s="261"/>
      <c r="D29" s="207"/>
      <c r="E29" s="262"/>
      <c r="F29" s="206"/>
      <c r="G29" s="249">
        <v>42743.630555555559</v>
      </c>
      <c r="H29" s="249">
        <v>42744.302777777775</v>
      </c>
      <c r="I29" s="206"/>
      <c r="J29" s="206"/>
      <c r="K29" s="211"/>
      <c r="L29" s="203">
        <f t="shared" si="23"/>
        <v>0</v>
      </c>
      <c r="M29" s="203">
        <f t="shared" si="24"/>
        <v>0</v>
      </c>
      <c r="N29" s="203">
        <f t="shared" si="25"/>
        <v>0</v>
      </c>
      <c r="O29" s="203">
        <f t="shared" si="26"/>
        <v>0.67222222221607808</v>
      </c>
      <c r="P29" s="206"/>
      <c r="Q29" s="206"/>
      <c r="R29" s="206"/>
      <c r="S29" s="250" t="s">
        <v>52</v>
      </c>
      <c r="T29" s="251" t="s">
        <v>696</v>
      </c>
      <c r="U29" s="256"/>
      <c r="V29" s="202"/>
      <c r="W29" s="202"/>
      <c r="X29" s="202"/>
      <c r="Y29" s="202"/>
      <c r="Z29" s="202"/>
      <c r="AA29" s="202"/>
    </row>
    <row r="30" spans="1:27" s="24" customFormat="1" ht="30" customHeight="1">
      <c r="A30" s="260"/>
      <c r="B30" s="247"/>
      <c r="C30" s="261"/>
      <c r="D30" s="207"/>
      <c r="E30" s="262"/>
      <c r="F30" s="206"/>
      <c r="G30" s="249">
        <v>42746.007638888892</v>
      </c>
      <c r="H30" s="249">
        <v>42746.309027777781</v>
      </c>
      <c r="I30" s="206"/>
      <c r="J30" s="206"/>
      <c r="K30" s="211"/>
      <c r="L30" s="203">
        <f t="shared" si="23"/>
        <v>0</v>
      </c>
      <c r="M30" s="203">
        <f t="shared" si="24"/>
        <v>0</v>
      </c>
      <c r="N30" s="203">
        <f t="shared" si="25"/>
        <v>0</v>
      </c>
      <c r="O30" s="203">
        <f t="shared" si="26"/>
        <v>0.30138888888905058</v>
      </c>
      <c r="P30" s="206"/>
      <c r="Q30" s="206"/>
      <c r="R30" s="206"/>
      <c r="S30" s="250" t="s">
        <v>52</v>
      </c>
      <c r="T30" s="251" t="s">
        <v>678</v>
      </c>
      <c r="U30" s="256"/>
      <c r="V30" s="202"/>
      <c r="W30" s="202"/>
      <c r="X30" s="202"/>
      <c r="Y30" s="202"/>
      <c r="Z30" s="202"/>
      <c r="AA30" s="202"/>
    </row>
    <row r="31" spans="1:27" s="24" customFormat="1" ht="30" customHeight="1">
      <c r="A31" s="260"/>
      <c r="B31" s="247"/>
      <c r="C31" s="261"/>
      <c r="D31" s="207"/>
      <c r="E31" s="262"/>
      <c r="F31" s="206"/>
      <c r="G31" s="249">
        <v>42750.001388888886</v>
      </c>
      <c r="H31" s="249">
        <v>42750.302777777775</v>
      </c>
      <c r="I31" s="206"/>
      <c r="J31" s="206"/>
      <c r="K31" s="211"/>
      <c r="L31" s="203">
        <f t="shared" si="23"/>
        <v>0</v>
      </c>
      <c r="M31" s="203">
        <f t="shared" si="24"/>
        <v>0</v>
      </c>
      <c r="N31" s="203">
        <f t="shared" si="25"/>
        <v>0</v>
      </c>
      <c r="O31" s="203">
        <f t="shared" si="26"/>
        <v>0.30138888888905058</v>
      </c>
      <c r="P31" s="206"/>
      <c r="Q31" s="206"/>
      <c r="R31" s="206"/>
      <c r="S31" s="250" t="s">
        <v>52</v>
      </c>
      <c r="T31" s="251" t="s">
        <v>678</v>
      </c>
      <c r="U31" s="256"/>
      <c r="V31" s="202"/>
      <c r="W31" s="202"/>
      <c r="X31" s="202"/>
      <c r="Y31" s="202"/>
      <c r="Z31" s="202"/>
      <c r="AA31" s="202"/>
    </row>
    <row r="32" spans="1:27" s="24" customFormat="1" ht="30" customHeight="1">
      <c r="A32" s="260"/>
      <c r="B32" s="247"/>
      <c r="C32" s="261"/>
      <c r="D32" s="207"/>
      <c r="E32" s="262"/>
      <c r="F32" s="206"/>
      <c r="G32" s="249">
        <v>42751.004166666666</v>
      </c>
      <c r="H32" s="249">
        <v>42751.34375</v>
      </c>
      <c r="I32" s="206"/>
      <c r="J32" s="206"/>
      <c r="K32" s="211"/>
      <c r="L32" s="203">
        <f t="shared" si="23"/>
        <v>0</v>
      </c>
      <c r="M32" s="203">
        <f t="shared" si="24"/>
        <v>0</v>
      </c>
      <c r="N32" s="203">
        <f t="shared" si="25"/>
        <v>0</v>
      </c>
      <c r="O32" s="203">
        <f t="shared" si="26"/>
        <v>0.33958333333430346</v>
      </c>
      <c r="P32" s="206"/>
      <c r="Q32" s="206"/>
      <c r="R32" s="206"/>
      <c r="S32" s="250" t="s">
        <v>52</v>
      </c>
      <c r="T32" s="251" t="s">
        <v>687</v>
      </c>
      <c r="U32" s="256"/>
      <c r="V32" s="202"/>
      <c r="W32" s="202"/>
      <c r="X32" s="202"/>
      <c r="Y32" s="202"/>
      <c r="Z32" s="202"/>
      <c r="AA32" s="202"/>
    </row>
    <row r="33" spans="1:27" s="24" customFormat="1" ht="30" customHeight="1">
      <c r="A33" s="260"/>
      <c r="B33" s="247"/>
      <c r="C33" s="261"/>
      <c r="D33" s="207"/>
      <c r="E33" s="262"/>
      <c r="F33" s="206"/>
      <c r="G33" s="249">
        <v>42752.920138888891</v>
      </c>
      <c r="H33" s="249">
        <v>42753.259722222225</v>
      </c>
      <c r="I33" s="206"/>
      <c r="J33" s="206"/>
      <c r="K33" s="211"/>
      <c r="L33" s="203">
        <f t="shared" si="23"/>
        <v>0</v>
      </c>
      <c r="M33" s="203">
        <f t="shared" si="24"/>
        <v>0</v>
      </c>
      <c r="N33" s="203">
        <f t="shared" si="25"/>
        <v>0</v>
      </c>
      <c r="O33" s="203">
        <f t="shared" si="26"/>
        <v>0.33958333333430346</v>
      </c>
      <c r="P33" s="206"/>
      <c r="Q33" s="206"/>
      <c r="R33" s="206"/>
      <c r="S33" s="250" t="s">
        <v>52</v>
      </c>
      <c r="T33" s="251" t="s">
        <v>701</v>
      </c>
      <c r="U33" s="256"/>
      <c r="V33" s="202"/>
      <c r="W33" s="202"/>
      <c r="X33" s="202"/>
      <c r="Y33" s="202"/>
      <c r="Z33" s="202"/>
      <c r="AA33" s="202"/>
    </row>
    <row r="34" spans="1:27" s="24" customFormat="1" ht="30" customHeight="1">
      <c r="A34" s="260"/>
      <c r="B34" s="247"/>
      <c r="C34" s="261"/>
      <c r="D34" s="207"/>
      <c r="E34" s="262"/>
      <c r="F34" s="206"/>
      <c r="G34" s="249">
        <v>42753.989583333336</v>
      </c>
      <c r="H34" s="249">
        <v>42754.28402777778</v>
      </c>
      <c r="I34" s="206"/>
      <c r="J34" s="206"/>
      <c r="K34" s="211"/>
      <c r="L34" s="203">
        <f t="shared" si="23"/>
        <v>0</v>
      </c>
      <c r="M34" s="203">
        <f t="shared" si="24"/>
        <v>0</v>
      </c>
      <c r="N34" s="203">
        <f t="shared" si="25"/>
        <v>0</v>
      </c>
      <c r="O34" s="203">
        <f t="shared" si="26"/>
        <v>0.29444444444379769</v>
      </c>
      <c r="P34" s="206"/>
      <c r="Q34" s="206"/>
      <c r="R34" s="206"/>
      <c r="S34" s="250" t="s">
        <v>52</v>
      </c>
      <c r="T34" s="251" t="s">
        <v>703</v>
      </c>
      <c r="U34" s="256"/>
      <c r="V34" s="202"/>
      <c r="W34" s="202"/>
      <c r="X34" s="202"/>
      <c r="Y34" s="202"/>
      <c r="Z34" s="202"/>
      <c r="AA34" s="202"/>
    </row>
    <row r="35" spans="1:27" s="24" customFormat="1" ht="30" customHeight="1">
      <c r="A35" s="260"/>
      <c r="B35" s="247"/>
      <c r="C35" s="261"/>
      <c r="D35" s="207"/>
      <c r="E35" s="262"/>
      <c r="F35" s="206"/>
      <c r="G35" s="249">
        <v>42754.868055555555</v>
      </c>
      <c r="H35" s="249">
        <v>42755.268055555556</v>
      </c>
      <c r="I35" s="206"/>
      <c r="J35" s="206"/>
      <c r="K35" s="211"/>
      <c r="L35" s="203">
        <f t="shared" si="23"/>
        <v>0</v>
      </c>
      <c r="M35" s="203">
        <f t="shared" si="24"/>
        <v>0</v>
      </c>
      <c r="N35" s="203">
        <f t="shared" si="25"/>
        <v>0</v>
      </c>
      <c r="O35" s="203">
        <f t="shared" si="26"/>
        <v>0.40000000000145519</v>
      </c>
      <c r="P35" s="206"/>
      <c r="Q35" s="206"/>
      <c r="R35" s="206"/>
      <c r="S35" s="250" t="s">
        <v>52</v>
      </c>
      <c r="T35" s="251" t="s">
        <v>678</v>
      </c>
      <c r="U35" s="256"/>
      <c r="V35" s="202"/>
      <c r="W35" s="202"/>
      <c r="X35" s="202"/>
      <c r="Y35" s="202"/>
      <c r="Z35" s="202"/>
      <c r="AA35" s="202"/>
    </row>
    <row r="36" spans="1:27" s="24" customFormat="1" ht="30" customHeight="1">
      <c r="A36" s="260"/>
      <c r="B36" s="247"/>
      <c r="C36" s="261"/>
      <c r="D36" s="207"/>
      <c r="E36" s="262"/>
      <c r="F36" s="206"/>
      <c r="G36" s="249">
        <v>42755.874305555553</v>
      </c>
      <c r="H36" s="249">
        <v>42756.249305555553</v>
      </c>
      <c r="I36" s="206"/>
      <c r="J36" s="206"/>
      <c r="K36" s="211"/>
      <c r="L36" s="203">
        <f t="shared" si="23"/>
        <v>0</v>
      </c>
      <c r="M36" s="203">
        <f t="shared" si="24"/>
        <v>0</v>
      </c>
      <c r="N36" s="203">
        <f t="shared" si="25"/>
        <v>0</v>
      </c>
      <c r="O36" s="203">
        <f t="shared" si="26"/>
        <v>0.375</v>
      </c>
      <c r="P36" s="206"/>
      <c r="Q36" s="206"/>
      <c r="R36" s="206"/>
      <c r="S36" s="250" t="s">
        <v>52</v>
      </c>
      <c r="T36" s="251" t="s">
        <v>678</v>
      </c>
      <c r="U36" s="256"/>
      <c r="V36" s="202"/>
      <c r="W36" s="202"/>
      <c r="X36" s="202"/>
      <c r="Y36" s="202"/>
      <c r="Z36" s="202"/>
      <c r="AA36" s="202"/>
    </row>
    <row r="37" spans="1:27" s="24" customFormat="1" ht="30" customHeight="1">
      <c r="A37" s="260"/>
      <c r="B37" s="247"/>
      <c r="C37" s="261"/>
      <c r="D37" s="207"/>
      <c r="E37" s="262"/>
      <c r="F37" s="206"/>
      <c r="G37" s="249">
        <v>42756.995833333334</v>
      </c>
      <c r="H37" s="249">
        <v>42757.302777777775</v>
      </c>
      <c r="I37" s="206"/>
      <c r="J37" s="206"/>
      <c r="K37" s="211"/>
      <c r="L37" s="203">
        <f t="shared" si="23"/>
        <v>0</v>
      </c>
      <c r="M37" s="203">
        <f t="shared" si="24"/>
        <v>0</v>
      </c>
      <c r="N37" s="203">
        <f t="shared" si="25"/>
        <v>0</v>
      </c>
      <c r="O37" s="203">
        <f t="shared" si="26"/>
        <v>0.30694444444088731</v>
      </c>
      <c r="P37" s="206"/>
      <c r="Q37" s="206"/>
      <c r="R37" s="206"/>
      <c r="S37" s="250" t="s">
        <v>52</v>
      </c>
      <c r="T37" s="251" t="s">
        <v>678</v>
      </c>
      <c r="U37" s="256"/>
      <c r="V37" s="202"/>
      <c r="W37" s="202"/>
      <c r="X37" s="202"/>
      <c r="Y37" s="202"/>
      <c r="Z37" s="202"/>
      <c r="AA37" s="202"/>
    </row>
    <row r="38" spans="1:27" s="24" customFormat="1" ht="30" customHeight="1">
      <c r="A38" s="260"/>
      <c r="B38" s="247"/>
      <c r="C38" s="261"/>
      <c r="D38" s="207"/>
      <c r="E38" s="262"/>
      <c r="F38" s="206"/>
      <c r="G38" s="249">
        <v>42757.977083333331</v>
      </c>
      <c r="H38" s="249">
        <v>42758.288888888892</v>
      </c>
      <c r="I38" s="206"/>
      <c r="J38" s="206"/>
      <c r="K38" s="211"/>
      <c r="L38" s="203">
        <f t="shared" si="23"/>
        <v>0</v>
      </c>
      <c r="M38" s="203">
        <f t="shared" si="24"/>
        <v>0</v>
      </c>
      <c r="N38" s="203">
        <f t="shared" si="25"/>
        <v>0</v>
      </c>
      <c r="O38" s="203">
        <f t="shared" si="26"/>
        <v>0.31180555556056788</v>
      </c>
      <c r="P38" s="206"/>
      <c r="Q38" s="206"/>
      <c r="R38" s="206"/>
      <c r="S38" s="250" t="s">
        <v>52</v>
      </c>
      <c r="T38" s="251" t="s">
        <v>683</v>
      </c>
      <c r="U38" s="256"/>
      <c r="V38" s="202"/>
      <c r="W38" s="202"/>
      <c r="X38" s="202"/>
      <c r="Y38" s="202"/>
      <c r="Z38" s="202"/>
      <c r="AA38" s="202"/>
    </row>
    <row r="39" spans="1:27" s="24" customFormat="1" ht="30" customHeight="1">
      <c r="A39" s="260"/>
      <c r="B39" s="247"/>
      <c r="C39" s="261"/>
      <c r="D39" s="207"/>
      <c r="E39" s="262"/>
      <c r="F39" s="206"/>
      <c r="G39" s="249">
        <v>42760.049305555556</v>
      </c>
      <c r="H39" s="249">
        <v>42760.349305555559</v>
      </c>
      <c r="I39" s="206"/>
      <c r="J39" s="206"/>
      <c r="K39" s="211"/>
      <c r="L39" s="203">
        <f t="shared" si="23"/>
        <v>0</v>
      </c>
      <c r="M39" s="203">
        <f t="shared" si="24"/>
        <v>0</v>
      </c>
      <c r="N39" s="203">
        <f t="shared" si="25"/>
        <v>0</v>
      </c>
      <c r="O39" s="203">
        <f t="shared" si="26"/>
        <v>0.30000000000291038</v>
      </c>
      <c r="P39" s="206"/>
      <c r="Q39" s="206"/>
      <c r="R39" s="206"/>
      <c r="S39" s="250" t="s">
        <v>52</v>
      </c>
      <c r="T39" s="251" t="s">
        <v>683</v>
      </c>
      <c r="U39" s="256"/>
      <c r="V39" s="202"/>
      <c r="W39" s="202"/>
      <c r="X39" s="202"/>
      <c r="Y39" s="202"/>
      <c r="Z39" s="202"/>
      <c r="AA39" s="202"/>
    </row>
    <row r="40" spans="1:27" s="24" customFormat="1" ht="30" customHeight="1">
      <c r="A40" s="260"/>
      <c r="B40" s="247"/>
      <c r="C40" s="261"/>
      <c r="D40" s="207"/>
      <c r="E40" s="262"/>
      <c r="F40" s="206"/>
      <c r="G40" s="249">
        <v>42760.923611111109</v>
      </c>
      <c r="H40" s="249">
        <v>42761.275000000001</v>
      </c>
      <c r="I40" s="206"/>
      <c r="J40" s="206"/>
      <c r="K40" s="211"/>
      <c r="L40" s="203">
        <f t="shared" si="23"/>
        <v>0</v>
      </c>
      <c r="M40" s="203">
        <f t="shared" si="24"/>
        <v>0</v>
      </c>
      <c r="N40" s="203">
        <f t="shared" si="25"/>
        <v>0</v>
      </c>
      <c r="O40" s="203">
        <f t="shared" si="26"/>
        <v>0.35138888889196096</v>
      </c>
      <c r="P40" s="206"/>
      <c r="Q40" s="206"/>
      <c r="R40" s="206"/>
      <c r="S40" s="250" t="s">
        <v>52</v>
      </c>
      <c r="T40" s="251" t="s">
        <v>676</v>
      </c>
      <c r="U40" s="256"/>
      <c r="V40" s="202"/>
      <c r="W40" s="202"/>
      <c r="X40" s="202"/>
      <c r="Y40" s="202"/>
      <c r="Z40" s="202"/>
      <c r="AA40" s="202"/>
    </row>
    <row r="41" spans="1:27" s="24" customFormat="1" ht="30" customHeight="1">
      <c r="A41" s="260"/>
      <c r="B41" s="247"/>
      <c r="C41" s="261"/>
      <c r="D41" s="207"/>
      <c r="E41" s="262"/>
      <c r="F41" s="206"/>
      <c r="G41" s="249">
        <v>42761.914583333331</v>
      </c>
      <c r="H41" s="249">
        <v>42762.320138888892</v>
      </c>
      <c r="I41" s="206"/>
      <c r="J41" s="206"/>
      <c r="K41" s="211"/>
      <c r="L41" s="203">
        <f t="shared" si="23"/>
        <v>0</v>
      </c>
      <c r="M41" s="203">
        <f t="shared" si="24"/>
        <v>0</v>
      </c>
      <c r="N41" s="203">
        <f t="shared" si="25"/>
        <v>0</v>
      </c>
      <c r="O41" s="203">
        <f t="shared" si="26"/>
        <v>0.40555555556056788</v>
      </c>
      <c r="P41" s="206"/>
      <c r="Q41" s="206"/>
      <c r="R41" s="206"/>
      <c r="S41" s="250" t="s">
        <v>52</v>
      </c>
      <c r="T41" s="251" t="s">
        <v>710</v>
      </c>
      <c r="U41" s="256"/>
      <c r="V41" s="202"/>
      <c r="W41" s="202"/>
      <c r="X41" s="202"/>
      <c r="Y41" s="202"/>
      <c r="Z41" s="202"/>
      <c r="AA41" s="202"/>
    </row>
    <row r="42" spans="1:27" s="24" customFormat="1" ht="30" customHeight="1">
      <c r="A42" s="260"/>
      <c r="B42" s="247"/>
      <c r="C42" s="261"/>
      <c r="D42" s="207"/>
      <c r="E42" s="262"/>
      <c r="F42" s="206"/>
      <c r="G42" s="249">
        <v>42762.934027777781</v>
      </c>
      <c r="H42" s="249">
        <v>42763.397916666669</v>
      </c>
      <c r="I42" s="206"/>
      <c r="J42" s="206"/>
      <c r="K42" s="211"/>
      <c r="L42" s="203">
        <f t="shared" si="23"/>
        <v>0</v>
      </c>
      <c r="M42" s="203">
        <f t="shared" si="24"/>
        <v>0</v>
      </c>
      <c r="N42" s="203">
        <f t="shared" si="25"/>
        <v>0</v>
      </c>
      <c r="O42" s="203">
        <f t="shared" si="26"/>
        <v>0.46388888888759539</v>
      </c>
      <c r="P42" s="206"/>
      <c r="Q42" s="206"/>
      <c r="R42" s="206"/>
      <c r="S42" s="250" t="s">
        <v>52</v>
      </c>
      <c r="T42" s="251" t="s">
        <v>710</v>
      </c>
      <c r="U42" s="256"/>
      <c r="V42" s="202"/>
      <c r="W42" s="202"/>
      <c r="X42" s="202"/>
      <c r="Y42" s="202"/>
      <c r="Z42" s="202"/>
      <c r="AA42" s="202"/>
    </row>
    <row r="43" spans="1:27" s="24" customFormat="1" ht="30" customHeight="1">
      <c r="A43" s="260"/>
      <c r="B43" s="247"/>
      <c r="C43" s="261"/>
      <c r="D43" s="207"/>
      <c r="E43" s="262"/>
      <c r="F43" s="206"/>
      <c r="G43" s="249">
        <v>42763.96875</v>
      </c>
      <c r="H43" s="249">
        <v>42764.293749999997</v>
      </c>
      <c r="I43" s="206"/>
      <c r="J43" s="206"/>
      <c r="K43" s="211"/>
      <c r="L43" s="203">
        <f t="shared" si="23"/>
        <v>0</v>
      </c>
      <c r="M43" s="203">
        <f t="shared" si="24"/>
        <v>0</v>
      </c>
      <c r="N43" s="203">
        <f t="shared" si="25"/>
        <v>0</v>
      </c>
      <c r="O43" s="203">
        <f t="shared" si="26"/>
        <v>0.32499999999708962</v>
      </c>
      <c r="P43" s="206"/>
      <c r="Q43" s="206"/>
      <c r="R43" s="206"/>
      <c r="S43" s="250" t="s">
        <v>52</v>
      </c>
      <c r="T43" s="251" t="s">
        <v>710</v>
      </c>
      <c r="U43" s="256"/>
      <c r="V43" s="202"/>
      <c r="W43" s="202"/>
      <c r="X43" s="202"/>
      <c r="Y43" s="202"/>
      <c r="Z43" s="202"/>
      <c r="AA43" s="202"/>
    </row>
    <row r="44" spans="1:27" s="24" customFormat="1" ht="30" customHeight="1">
      <c r="A44" s="260"/>
      <c r="B44" s="247"/>
      <c r="C44" s="261"/>
      <c r="D44" s="207"/>
      <c r="E44" s="262"/>
      <c r="F44" s="206"/>
      <c r="G44" s="249">
        <v>42764.879861111112</v>
      </c>
      <c r="H44" s="249">
        <v>42765.285416666666</v>
      </c>
      <c r="I44" s="206"/>
      <c r="J44" s="206"/>
      <c r="K44" s="211"/>
      <c r="L44" s="203">
        <f t="shared" si="23"/>
        <v>0</v>
      </c>
      <c r="M44" s="203">
        <f t="shared" si="24"/>
        <v>0</v>
      </c>
      <c r="N44" s="203">
        <f t="shared" si="25"/>
        <v>0</v>
      </c>
      <c r="O44" s="203">
        <f t="shared" si="26"/>
        <v>0.40555555555329192</v>
      </c>
      <c r="P44" s="206"/>
      <c r="Q44" s="206"/>
      <c r="R44" s="206"/>
      <c r="S44" s="250" t="s">
        <v>52</v>
      </c>
      <c r="T44" s="251" t="s">
        <v>710</v>
      </c>
      <c r="U44" s="256"/>
      <c r="V44" s="202"/>
      <c r="W44" s="202"/>
      <c r="X44" s="202"/>
      <c r="Y44" s="202"/>
      <c r="Z44" s="202"/>
      <c r="AA44" s="202"/>
    </row>
    <row r="45" spans="1:27" s="24" customFormat="1" ht="30" customHeight="1">
      <c r="A45" s="260"/>
      <c r="B45" s="247"/>
      <c r="C45" s="261"/>
      <c r="D45" s="207"/>
      <c r="E45" s="262"/>
      <c r="F45" s="206"/>
      <c r="G45" s="249">
        <v>42765.946527777778</v>
      </c>
      <c r="H45" s="249">
        <v>42766.30972222222</v>
      </c>
      <c r="I45" s="206"/>
      <c r="J45" s="206"/>
      <c r="K45" s="211"/>
      <c r="L45" s="203">
        <f t="shared" si="23"/>
        <v>0</v>
      </c>
      <c r="M45" s="203">
        <f t="shared" si="24"/>
        <v>0</v>
      </c>
      <c r="N45" s="203">
        <f t="shared" si="25"/>
        <v>0</v>
      </c>
      <c r="O45" s="203">
        <f t="shared" si="26"/>
        <v>0.3631944444423425</v>
      </c>
      <c r="P45" s="206"/>
      <c r="Q45" s="206"/>
      <c r="R45" s="206"/>
      <c r="S45" s="250" t="s">
        <v>52</v>
      </c>
      <c r="T45" s="251" t="s">
        <v>715</v>
      </c>
      <c r="U45" s="256"/>
      <c r="V45" s="202"/>
      <c r="W45" s="202"/>
      <c r="X45" s="202"/>
      <c r="Y45" s="202"/>
      <c r="Z45" s="202"/>
      <c r="AA45" s="202"/>
    </row>
    <row r="46" spans="1:27" s="24" customFormat="1" ht="30" customHeight="1">
      <c r="A46" s="260"/>
      <c r="B46" s="247"/>
      <c r="C46" s="261"/>
      <c r="D46" s="207"/>
      <c r="E46" s="262"/>
      <c r="F46" s="206"/>
      <c r="G46" s="249">
        <v>42766.888194444444</v>
      </c>
      <c r="H46" s="264">
        <v>42767</v>
      </c>
      <c r="I46" s="206"/>
      <c r="J46" s="206"/>
      <c r="K46" s="211"/>
      <c r="L46" s="203">
        <f t="shared" si="23"/>
        <v>0</v>
      </c>
      <c r="M46" s="203">
        <f t="shared" si="24"/>
        <v>0</v>
      </c>
      <c r="N46" s="203">
        <f t="shared" si="25"/>
        <v>0</v>
      </c>
      <c r="O46" s="203">
        <f t="shared" si="26"/>
        <v>0.11180555555620231</v>
      </c>
      <c r="P46" s="206"/>
      <c r="Q46" s="206"/>
      <c r="R46" s="206"/>
      <c r="S46" s="250" t="s">
        <v>52</v>
      </c>
      <c r="T46" s="251" t="s">
        <v>715</v>
      </c>
      <c r="U46" s="256"/>
      <c r="V46" s="202"/>
      <c r="W46" s="202"/>
      <c r="X46" s="202"/>
      <c r="Y46" s="202"/>
      <c r="Z46" s="202"/>
      <c r="AA46" s="202"/>
    </row>
    <row r="47" spans="1:27" s="24" customFormat="1" ht="30" customHeight="1">
      <c r="A47" s="260"/>
      <c r="B47" s="247"/>
      <c r="C47" s="261"/>
      <c r="D47" s="207"/>
      <c r="E47" s="262"/>
      <c r="F47" s="206"/>
      <c r="G47" s="96"/>
      <c r="H47" s="96"/>
      <c r="I47" s="206"/>
      <c r="J47" s="206"/>
      <c r="K47" s="211"/>
      <c r="L47" s="203">
        <f t="shared" si="23"/>
        <v>0</v>
      </c>
      <c r="M47" s="203">
        <f t="shared" si="24"/>
        <v>0</v>
      </c>
      <c r="N47" s="203">
        <f t="shared" si="25"/>
        <v>0</v>
      </c>
      <c r="O47" s="203">
        <f t="shared" si="26"/>
        <v>0</v>
      </c>
      <c r="P47" s="206"/>
      <c r="Q47" s="206"/>
      <c r="R47" s="206"/>
      <c r="S47" s="83"/>
      <c r="T47" s="85"/>
      <c r="U47" s="256"/>
      <c r="V47" s="202"/>
      <c r="W47" s="202"/>
      <c r="X47" s="202"/>
      <c r="Y47" s="202"/>
      <c r="Z47" s="202"/>
      <c r="AA47" s="202"/>
    </row>
    <row r="48" spans="1:27" s="25" customFormat="1" ht="30" customHeight="1">
      <c r="A48" s="252"/>
      <c r="B48" s="217"/>
      <c r="C48" s="253" t="s">
        <v>53</v>
      </c>
      <c r="D48" s="217"/>
      <c r="E48" s="219"/>
      <c r="F48" s="218" t="s">
        <v>49</v>
      </c>
      <c r="G48" s="265"/>
      <c r="H48" s="265"/>
      <c r="I48" s="218" t="s">
        <v>49</v>
      </c>
      <c r="J48" s="218" t="s">
        <v>49</v>
      </c>
      <c r="K48" s="218" t="s">
        <v>49</v>
      </c>
      <c r="L48" s="255">
        <f>SUM(L23:L47)</f>
        <v>0</v>
      </c>
      <c r="M48" s="255">
        <f>SUM(M23:M47)</f>
        <v>0</v>
      </c>
      <c r="N48" s="255">
        <f>SUM(N23:N47)</f>
        <v>0</v>
      </c>
      <c r="O48" s="255">
        <f>SUM(O23:O47)</f>
        <v>8.1472222222291748</v>
      </c>
      <c r="P48" s="255"/>
      <c r="Q48" s="255"/>
      <c r="R48" s="255"/>
      <c r="S48" s="217"/>
      <c r="T48" s="266"/>
      <c r="U48" s="217"/>
      <c r="V48" s="216">
        <f>$AB$11-((N48*24))</f>
        <v>744</v>
      </c>
      <c r="W48" s="267">
        <v>1210</v>
      </c>
      <c r="X48" s="268">
        <v>334.8</v>
      </c>
      <c r="Y48" s="269">
        <f t="shared" ref="Y48" si="27">W48*X48</f>
        <v>405108</v>
      </c>
      <c r="Z48" s="216">
        <f>(Y48*(V48-L48*24))/V48</f>
        <v>405108</v>
      </c>
      <c r="AA48" s="216">
        <f t="shared" ref="AA48" si="28">(Z48/Y48)*100</f>
        <v>100</v>
      </c>
    </row>
    <row r="49" spans="1:44" s="23" customFormat="1" ht="25.5" customHeight="1">
      <c r="A49" s="65">
        <v>4</v>
      </c>
      <c r="B49" s="221" t="s">
        <v>56</v>
      </c>
      <c r="C49" s="211" t="s">
        <v>57</v>
      </c>
      <c r="D49" s="207">
        <v>253.07599999999999</v>
      </c>
      <c r="E49" s="262" t="s">
        <v>569</v>
      </c>
      <c r="F49" s="206" t="s">
        <v>49</v>
      </c>
      <c r="G49" s="270"/>
      <c r="H49" s="270"/>
      <c r="I49" s="211"/>
      <c r="J49" s="211"/>
      <c r="K49" s="211"/>
      <c r="L49" s="203">
        <f>IF(RIGHT(S49)="T",(+H49-G49),0)</f>
        <v>0</v>
      </c>
      <c r="M49" s="203">
        <f>IF(RIGHT(S49)="U",(+H49-G49),0)</f>
        <v>0</v>
      </c>
      <c r="N49" s="203">
        <f>IF(RIGHT(S49)="C",(+H49-G49),0)</f>
        <v>0</v>
      </c>
      <c r="O49" s="203">
        <f>IF(RIGHT(S49)="D",(+H49-G49),0)</f>
        <v>0</v>
      </c>
      <c r="P49" s="204"/>
      <c r="Q49" s="204"/>
      <c r="R49" s="204"/>
      <c r="S49" s="250"/>
      <c r="T49" s="251"/>
      <c r="U49" s="204"/>
      <c r="V49" s="205"/>
      <c r="W49" s="205"/>
      <c r="X49" s="205"/>
      <c r="Y49" s="205"/>
      <c r="Z49" s="205"/>
      <c r="AA49" s="205"/>
      <c r="AB49" s="26"/>
      <c r="AC49" s="21"/>
      <c r="AD49" s="21"/>
      <c r="AE49" s="21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s="23" customFormat="1" ht="25.5" customHeight="1">
      <c r="A50" s="65"/>
      <c r="B50" s="221"/>
      <c r="C50" s="211"/>
      <c r="D50" s="207"/>
      <c r="E50" s="262"/>
      <c r="F50" s="206"/>
      <c r="G50" s="270"/>
      <c r="H50" s="270"/>
      <c r="I50" s="211"/>
      <c r="J50" s="211"/>
      <c r="K50" s="211"/>
      <c r="L50" s="203">
        <f t="shared" ref="L50" si="29">IF(RIGHT(S50)="T",(+H50-G50),0)</f>
        <v>0</v>
      </c>
      <c r="M50" s="203">
        <f t="shared" ref="M50" si="30">IF(RIGHT(S50)="U",(+H50-G50),0)</f>
        <v>0</v>
      </c>
      <c r="N50" s="203">
        <f t="shared" ref="N50" si="31">IF(RIGHT(S50)="C",(+H50-G50),0)</f>
        <v>0</v>
      </c>
      <c r="O50" s="203">
        <f t="shared" ref="O50" si="32">IF(RIGHT(S50)="D",(+H50-G50),0)</f>
        <v>0</v>
      </c>
      <c r="P50" s="204"/>
      <c r="Q50" s="204"/>
      <c r="R50" s="204"/>
      <c r="S50" s="250"/>
      <c r="T50" s="251"/>
      <c r="U50" s="204"/>
      <c r="V50" s="205"/>
      <c r="W50" s="205"/>
      <c r="X50" s="205"/>
      <c r="Y50" s="205"/>
      <c r="Z50" s="205"/>
      <c r="AA50" s="205"/>
      <c r="AB50" s="26"/>
      <c r="AC50" s="21"/>
      <c r="AD50" s="21"/>
      <c r="AE50" s="21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s="25" customFormat="1" ht="30" customHeight="1">
      <c r="A51" s="252"/>
      <c r="B51" s="217"/>
      <c r="C51" s="253" t="s">
        <v>53</v>
      </c>
      <c r="D51" s="217"/>
      <c r="E51" s="219"/>
      <c r="F51" s="218" t="s">
        <v>49</v>
      </c>
      <c r="G51" s="265"/>
      <c r="H51" s="265"/>
      <c r="I51" s="218" t="s">
        <v>49</v>
      </c>
      <c r="J51" s="218" t="s">
        <v>49</v>
      </c>
      <c r="K51" s="218" t="s">
        <v>49</v>
      </c>
      <c r="L51" s="255">
        <f>SUM(L49:L50)</f>
        <v>0</v>
      </c>
      <c r="M51" s="255">
        <f>SUM(M49:M50)</f>
        <v>0</v>
      </c>
      <c r="N51" s="255">
        <f>SUM(N49:N50)</f>
        <v>0</v>
      </c>
      <c r="O51" s="255">
        <f>SUM(O49:O50)</f>
        <v>0</v>
      </c>
      <c r="P51" s="255"/>
      <c r="Q51" s="255"/>
      <c r="R51" s="255"/>
      <c r="S51" s="217"/>
      <c r="T51" s="266"/>
      <c r="U51" s="217"/>
      <c r="V51" s="213">
        <f>$AB$11-((N51*24))</f>
        <v>744</v>
      </c>
      <c r="W51" s="214">
        <v>1747</v>
      </c>
      <c r="X51" s="207">
        <v>253.07599999999999</v>
      </c>
      <c r="Y51" s="215">
        <f t="shared" ref="Y51" si="33">W51*X51</f>
        <v>442123.772</v>
      </c>
      <c r="Z51" s="213">
        <f>(Y51*(V51-L51*24))/V51</f>
        <v>442123.77199999994</v>
      </c>
      <c r="AA51" s="216">
        <f t="shared" ref="AA51" si="34">(Z51/Y51)*100</f>
        <v>99.999999999999986</v>
      </c>
    </row>
    <row r="52" spans="1:44" s="23" customFormat="1" ht="35.25" customHeight="1">
      <c r="A52" s="65">
        <v>5</v>
      </c>
      <c r="B52" s="221" t="s">
        <v>58</v>
      </c>
      <c r="C52" s="211" t="s">
        <v>59</v>
      </c>
      <c r="D52" s="207">
        <v>484.6</v>
      </c>
      <c r="E52" s="262" t="s">
        <v>569</v>
      </c>
      <c r="F52" s="206" t="s">
        <v>49</v>
      </c>
      <c r="G52" s="270"/>
      <c r="H52" s="271"/>
      <c r="I52" s="211"/>
      <c r="J52" s="211"/>
      <c r="K52" s="211"/>
      <c r="L52" s="203">
        <f t="shared" ref="L52" si="35">IF(RIGHT(S52)="T",(+H52-G52),0)</f>
        <v>0</v>
      </c>
      <c r="M52" s="203">
        <f t="shared" ref="M52" si="36">IF(RIGHT(S52)="U",(+H52-G52),0)</f>
        <v>0</v>
      </c>
      <c r="N52" s="203">
        <f t="shared" ref="N52" si="37">IF(RIGHT(S52)="C",(+H52-G52),0)</f>
        <v>0</v>
      </c>
      <c r="O52" s="203">
        <f t="shared" ref="O52" si="38">IF(RIGHT(S52)="D",(+H52-G52),0)</f>
        <v>0</v>
      </c>
      <c r="P52" s="204"/>
      <c r="Q52" s="204"/>
      <c r="R52" s="204"/>
      <c r="S52" s="114"/>
      <c r="T52" s="251"/>
      <c r="U52" s="204"/>
      <c r="V52" s="213"/>
      <c r="W52" s="214"/>
      <c r="X52" s="207"/>
      <c r="Y52" s="215"/>
      <c r="Z52" s="213"/>
      <c r="AA52" s="216"/>
      <c r="AB52" s="26"/>
      <c r="AC52" s="21"/>
      <c r="AD52" s="21"/>
      <c r="AE52" s="21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s="23" customFormat="1" ht="35.25" customHeight="1">
      <c r="A53" s="65"/>
      <c r="B53" s="221"/>
      <c r="C53" s="211"/>
      <c r="D53" s="207"/>
      <c r="E53" s="262"/>
      <c r="F53" s="206" t="s">
        <v>49</v>
      </c>
      <c r="G53" s="270"/>
      <c r="H53" s="270"/>
      <c r="I53" s="211"/>
      <c r="J53" s="211"/>
      <c r="K53" s="211"/>
      <c r="L53" s="203">
        <f t="shared" ref="L53" si="39">IF(RIGHT(S53)="T",(+H53-G53),0)</f>
        <v>0</v>
      </c>
      <c r="M53" s="203">
        <f t="shared" ref="M53" si="40">IF(RIGHT(S53)="U",(+H53-G53),0)</f>
        <v>0</v>
      </c>
      <c r="N53" s="203">
        <f t="shared" ref="N53" si="41">IF(RIGHT(S53)="C",(+H53-G53),0)</f>
        <v>0</v>
      </c>
      <c r="O53" s="203">
        <f t="shared" ref="O53" si="42">IF(RIGHT(S53)="D",(+H53-G53),0)</f>
        <v>0</v>
      </c>
      <c r="P53" s="204"/>
      <c r="Q53" s="204"/>
      <c r="R53" s="204"/>
      <c r="S53" s="114"/>
      <c r="T53" s="251"/>
      <c r="U53" s="204"/>
      <c r="V53" s="213"/>
      <c r="W53" s="214"/>
      <c r="X53" s="207"/>
      <c r="Y53" s="215"/>
      <c r="Z53" s="213"/>
      <c r="AA53" s="216"/>
      <c r="AB53" s="26"/>
      <c r="AC53" s="21"/>
      <c r="AD53" s="21"/>
      <c r="AE53" s="21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s="25" customFormat="1" ht="30" customHeight="1">
      <c r="A54" s="252"/>
      <c r="B54" s="217"/>
      <c r="C54" s="253" t="s">
        <v>53</v>
      </c>
      <c r="D54" s="217"/>
      <c r="E54" s="219"/>
      <c r="F54" s="218" t="s">
        <v>49</v>
      </c>
      <c r="G54" s="265"/>
      <c r="H54" s="265"/>
      <c r="I54" s="218" t="s">
        <v>49</v>
      </c>
      <c r="J54" s="218" t="s">
        <v>49</v>
      </c>
      <c r="K54" s="218" t="s">
        <v>49</v>
      </c>
      <c r="L54" s="255">
        <f>SUM(L52:L53)</f>
        <v>0</v>
      </c>
      <c r="M54" s="255">
        <f>SUM(M52:M53)</f>
        <v>0</v>
      </c>
      <c r="N54" s="255">
        <f>SUM(N52:N53)</f>
        <v>0</v>
      </c>
      <c r="O54" s="255">
        <f>SUM(O52:O53)</f>
        <v>0</v>
      </c>
      <c r="P54" s="255"/>
      <c r="Q54" s="255"/>
      <c r="R54" s="255"/>
      <c r="S54" s="217"/>
      <c r="T54" s="266"/>
      <c r="U54" s="217"/>
      <c r="V54" s="213">
        <f>$AB$11-((N54*24))</f>
        <v>744</v>
      </c>
      <c r="W54" s="214">
        <v>1070</v>
      </c>
      <c r="X54" s="207">
        <v>484.6</v>
      </c>
      <c r="Y54" s="215">
        <f t="shared" ref="Y54" si="43">W54*X54</f>
        <v>518522</v>
      </c>
      <c r="Z54" s="213">
        <f>(Y54*(V54-L54*24))/V54</f>
        <v>518522</v>
      </c>
      <c r="AA54" s="216">
        <f t="shared" ref="AA54" si="44">(Z54/Y54)*100</f>
        <v>100</v>
      </c>
    </row>
    <row r="55" spans="1:44" s="23" customFormat="1" ht="30" customHeight="1">
      <c r="A55" s="65">
        <v>6</v>
      </c>
      <c r="B55" s="221" t="s">
        <v>60</v>
      </c>
      <c r="C55" s="272" t="s">
        <v>61</v>
      </c>
      <c r="D55" s="207">
        <v>355.00799999999998</v>
      </c>
      <c r="E55" s="262" t="s">
        <v>569</v>
      </c>
      <c r="F55" s="206" t="s">
        <v>49</v>
      </c>
      <c r="G55" s="83"/>
      <c r="H55" s="125"/>
      <c r="I55" s="272"/>
      <c r="J55" s="272"/>
      <c r="K55" s="272"/>
      <c r="L55" s="203">
        <f>IF(RIGHT(S55)="T",(+H55-G55),0)</f>
        <v>0</v>
      </c>
      <c r="M55" s="203">
        <f>IF(RIGHT(S55)="U",(+H55-G55),0)</f>
        <v>0</v>
      </c>
      <c r="N55" s="203">
        <f>IF(RIGHT(S55)="C",(+H55-G55),0)</f>
        <v>0</v>
      </c>
      <c r="O55" s="203">
        <f>IF(RIGHT(S55)="D",(+H55-G55),0)</f>
        <v>0</v>
      </c>
      <c r="P55" s="204"/>
      <c r="Q55" s="204"/>
      <c r="R55" s="204"/>
      <c r="S55" s="83"/>
      <c r="T55" s="126"/>
      <c r="U55" s="204"/>
      <c r="V55" s="213"/>
      <c r="W55" s="214"/>
      <c r="X55" s="207"/>
      <c r="Y55" s="215"/>
      <c r="Z55" s="213"/>
      <c r="AA55" s="216"/>
      <c r="AB55" s="26"/>
      <c r="AC55" s="21"/>
      <c r="AD55" s="21"/>
      <c r="AE55" s="21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s="23" customFormat="1" ht="30" customHeight="1">
      <c r="A56" s="65"/>
      <c r="B56" s="221"/>
      <c r="C56" s="272"/>
      <c r="D56" s="207"/>
      <c r="E56" s="262"/>
      <c r="F56" s="206"/>
      <c r="G56" s="97"/>
      <c r="H56" s="97"/>
      <c r="I56" s="272"/>
      <c r="J56" s="272"/>
      <c r="K56" s="272"/>
      <c r="L56" s="203">
        <f t="shared" ref="L56" si="45">IF(RIGHT(S56)="T",(+H56-G56),0)</f>
        <v>0</v>
      </c>
      <c r="M56" s="203">
        <f t="shared" ref="M56" si="46">IF(RIGHT(S56)="U",(+H56-G56),0)</f>
        <v>0</v>
      </c>
      <c r="N56" s="203">
        <f t="shared" ref="N56" si="47">IF(RIGHT(S56)="C",(+H56-G56),0)</f>
        <v>0</v>
      </c>
      <c r="O56" s="203">
        <f t="shared" ref="O56" si="48">IF(RIGHT(S56)="D",(+H56-G56),0)</f>
        <v>0</v>
      </c>
      <c r="P56" s="204"/>
      <c r="Q56" s="204"/>
      <c r="R56" s="204"/>
      <c r="S56" s="98"/>
      <c r="T56" s="99"/>
      <c r="U56" s="204"/>
      <c r="V56" s="213"/>
      <c r="W56" s="214"/>
      <c r="X56" s="207"/>
      <c r="Y56" s="215"/>
      <c r="Z56" s="213"/>
      <c r="AA56" s="216"/>
      <c r="AB56" s="26"/>
      <c r="AC56" s="21"/>
      <c r="AD56" s="21"/>
      <c r="AE56" s="21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s="25" customFormat="1" ht="30" customHeight="1">
      <c r="A57" s="252"/>
      <c r="B57" s="217"/>
      <c r="C57" s="253" t="s">
        <v>53</v>
      </c>
      <c r="D57" s="217"/>
      <c r="E57" s="219"/>
      <c r="F57" s="218" t="s">
        <v>49</v>
      </c>
      <c r="G57" s="265"/>
      <c r="H57" s="265"/>
      <c r="I57" s="218" t="s">
        <v>49</v>
      </c>
      <c r="J57" s="218" t="s">
        <v>49</v>
      </c>
      <c r="K57" s="218" t="s">
        <v>49</v>
      </c>
      <c r="L57" s="255">
        <f>SUM(L55:L56)</f>
        <v>0</v>
      </c>
      <c r="M57" s="255">
        <f>SUM(M55:M56)</f>
        <v>0</v>
      </c>
      <c r="N57" s="255">
        <f>SUM(N55:N56)</f>
        <v>0</v>
      </c>
      <c r="O57" s="255">
        <f>SUM(O55:O56)</f>
        <v>0</v>
      </c>
      <c r="P57" s="255"/>
      <c r="Q57" s="255"/>
      <c r="R57" s="255"/>
      <c r="S57" s="273"/>
      <c r="T57" s="274"/>
      <c r="U57" s="217"/>
      <c r="V57" s="213">
        <f>$AB$11-((N57*24))</f>
        <v>744</v>
      </c>
      <c r="W57" s="214">
        <v>1067</v>
      </c>
      <c r="X57" s="207">
        <v>355.00799999999998</v>
      </c>
      <c r="Y57" s="215">
        <f t="shared" ref="Y57" si="49">W57*X57</f>
        <v>378793.53599999996</v>
      </c>
      <c r="Z57" s="213">
        <f>(Y57*(V57-L57*24))/V57</f>
        <v>378793.53599999996</v>
      </c>
      <c r="AA57" s="216">
        <f t="shared" ref="AA57" si="50">(Z57/Y57)*100</f>
        <v>100</v>
      </c>
    </row>
    <row r="58" spans="1:44" s="23" customFormat="1" ht="27.75" customHeight="1">
      <c r="A58" s="65">
        <v>7</v>
      </c>
      <c r="B58" s="221" t="s">
        <v>62</v>
      </c>
      <c r="C58" s="211" t="s">
        <v>63</v>
      </c>
      <c r="D58" s="207">
        <v>318.91899999999998</v>
      </c>
      <c r="E58" s="262" t="s">
        <v>569</v>
      </c>
      <c r="F58" s="206" t="s">
        <v>49</v>
      </c>
      <c r="G58" s="249">
        <v>42758.127083333333</v>
      </c>
      <c r="H58" s="249">
        <v>42758.410416666666</v>
      </c>
      <c r="I58" s="211"/>
      <c r="J58" s="211"/>
      <c r="K58" s="211"/>
      <c r="L58" s="203">
        <f t="shared" ref="L58" si="51">IF(RIGHT(S58)="T",(+H58-G58),0)</f>
        <v>0</v>
      </c>
      <c r="M58" s="203">
        <f t="shared" ref="M58" si="52">IF(RIGHT(S58)="U",(+H58-G58),0)</f>
        <v>0</v>
      </c>
      <c r="N58" s="203">
        <f t="shared" ref="N58" si="53">IF(RIGHT(S58)="C",(+H58-G58),0)</f>
        <v>0</v>
      </c>
      <c r="O58" s="203">
        <f t="shared" ref="O58" si="54">IF(RIGHT(S58)="D",(+H58-G58),0)</f>
        <v>0.28333333333284827</v>
      </c>
      <c r="P58" s="204"/>
      <c r="Q58" s="204"/>
      <c r="R58" s="204"/>
      <c r="S58" s="250" t="s">
        <v>52</v>
      </c>
      <c r="T58" s="251" t="s">
        <v>744</v>
      </c>
      <c r="U58" s="204"/>
      <c r="V58" s="205"/>
      <c r="W58" s="205"/>
      <c r="X58" s="205"/>
      <c r="Y58" s="205"/>
      <c r="Z58" s="205"/>
      <c r="AA58" s="205"/>
      <c r="AB58" s="26"/>
      <c r="AC58" s="21"/>
      <c r="AD58" s="21"/>
      <c r="AE58" s="21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s="23" customFormat="1" ht="27.75" customHeight="1">
      <c r="A59" s="65"/>
      <c r="B59" s="221"/>
      <c r="C59" s="211"/>
      <c r="D59" s="207"/>
      <c r="E59" s="262"/>
      <c r="F59" s="206"/>
      <c r="G59" s="249">
        <v>42762.083333333336</v>
      </c>
      <c r="H59" s="249">
        <v>42762.486111111109</v>
      </c>
      <c r="I59" s="211"/>
      <c r="J59" s="211"/>
      <c r="K59" s="211"/>
      <c r="L59" s="203">
        <f t="shared" ref="L59" si="55">IF(RIGHT(S59)="T",(+H59-G59),0)</f>
        <v>0</v>
      </c>
      <c r="M59" s="203">
        <f t="shared" ref="M59" si="56">IF(RIGHT(S59)="U",(+H59-G59),0)</f>
        <v>0</v>
      </c>
      <c r="N59" s="203">
        <f t="shared" ref="N59" si="57">IF(RIGHT(S59)="C",(+H59-G59),0)</f>
        <v>0</v>
      </c>
      <c r="O59" s="203">
        <f t="shared" ref="O59" si="58">IF(RIGHT(S59)="D",(+H59-G59),0)</f>
        <v>0.40277777777373558</v>
      </c>
      <c r="P59" s="204"/>
      <c r="Q59" s="204"/>
      <c r="R59" s="204"/>
      <c r="S59" s="250" t="s">
        <v>52</v>
      </c>
      <c r="T59" s="251" t="s">
        <v>746</v>
      </c>
      <c r="U59" s="204"/>
      <c r="V59" s="205"/>
      <c r="W59" s="205"/>
      <c r="X59" s="205"/>
      <c r="Y59" s="205"/>
      <c r="Z59" s="205"/>
      <c r="AA59" s="205"/>
      <c r="AB59" s="26"/>
      <c r="AC59" s="21"/>
      <c r="AD59" s="21"/>
      <c r="AE59" s="21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s="25" customFormat="1" ht="30" customHeight="1">
      <c r="A60" s="252"/>
      <c r="B60" s="217"/>
      <c r="C60" s="253" t="s">
        <v>53</v>
      </c>
      <c r="D60" s="217"/>
      <c r="E60" s="219"/>
      <c r="F60" s="218" t="s">
        <v>49</v>
      </c>
      <c r="G60" s="265"/>
      <c r="H60" s="265"/>
      <c r="I60" s="218" t="s">
        <v>49</v>
      </c>
      <c r="J60" s="218" t="s">
        <v>49</v>
      </c>
      <c r="K60" s="218" t="s">
        <v>49</v>
      </c>
      <c r="L60" s="255">
        <f>SUM(L58:L59)</f>
        <v>0</v>
      </c>
      <c r="M60" s="255">
        <f>SUM(M58:M59)</f>
        <v>0</v>
      </c>
      <c r="N60" s="255">
        <f>SUM(N58:N59)</f>
        <v>0</v>
      </c>
      <c r="O60" s="255">
        <f>SUM(O58:O59)</f>
        <v>0.68611111110658385</v>
      </c>
      <c r="P60" s="255"/>
      <c r="Q60" s="255"/>
      <c r="R60" s="255"/>
      <c r="S60" s="273"/>
      <c r="T60" s="275"/>
      <c r="U60" s="217"/>
      <c r="V60" s="213">
        <f>$AB$11-((N60*24))</f>
        <v>744</v>
      </c>
      <c r="W60" s="214">
        <v>1374</v>
      </c>
      <c r="X60" s="207">
        <v>318.91899999999998</v>
      </c>
      <c r="Y60" s="215">
        <f t="shared" ref="Y60" si="59">W60*X60</f>
        <v>438194.70599999995</v>
      </c>
      <c r="Z60" s="213">
        <f>(Y60*(V60-L60*24))/V60</f>
        <v>438194.70599999989</v>
      </c>
      <c r="AA60" s="216">
        <f t="shared" ref="AA60" si="60">(Z60/Y60)*100</f>
        <v>99.999999999999986</v>
      </c>
    </row>
    <row r="61" spans="1:44" s="25" customFormat="1" ht="30" customHeight="1">
      <c r="A61" s="252">
        <v>8</v>
      </c>
      <c r="B61" s="221" t="s">
        <v>463</v>
      </c>
      <c r="C61" s="211" t="s">
        <v>464</v>
      </c>
      <c r="D61" s="276">
        <v>251.613</v>
      </c>
      <c r="E61" s="262" t="s">
        <v>569</v>
      </c>
      <c r="F61" s="206" t="s">
        <v>49</v>
      </c>
      <c r="G61" s="249">
        <v>42755.671527777777</v>
      </c>
      <c r="H61" s="249">
        <v>42755.671527777777</v>
      </c>
      <c r="I61" s="211"/>
      <c r="J61" s="211"/>
      <c r="K61" s="211"/>
      <c r="L61" s="203">
        <f t="shared" ref="L61" si="61">IF(RIGHT(S61)="T",(+H61-G61),0)</f>
        <v>0</v>
      </c>
      <c r="M61" s="203">
        <f t="shared" ref="M61" si="62">IF(RIGHT(S61)="U",(+H61-G61),0)</f>
        <v>0</v>
      </c>
      <c r="N61" s="203">
        <f t="shared" ref="N61" si="63">IF(RIGHT(S61)="C",(+H61-G61),0)</f>
        <v>0</v>
      </c>
      <c r="O61" s="203">
        <f t="shared" ref="O61" si="64">IF(RIGHT(S61)="D",(+H61-G61),0)</f>
        <v>0</v>
      </c>
      <c r="P61" s="204"/>
      <c r="Q61" s="204"/>
      <c r="R61" s="204"/>
      <c r="S61" s="250" t="s">
        <v>504</v>
      </c>
      <c r="T61" s="251" t="s">
        <v>748</v>
      </c>
      <c r="U61" s="204"/>
      <c r="V61" s="205"/>
      <c r="W61" s="205"/>
      <c r="X61" s="205"/>
      <c r="Y61" s="205"/>
      <c r="Z61" s="205"/>
      <c r="AA61" s="205"/>
    </row>
    <row r="62" spans="1:44" s="25" customFormat="1" ht="30" customHeight="1">
      <c r="A62" s="252"/>
      <c r="B62" s="221"/>
      <c r="C62" s="211"/>
      <c r="D62" s="276"/>
      <c r="E62" s="262"/>
      <c r="F62" s="206" t="s">
        <v>49</v>
      </c>
      <c r="G62" s="83"/>
      <c r="H62" s="125"/>
      <c r="I62" s="211"/>
      <c r="J62" s="211"/>
      <c r="K62" s="211"/>
      <c r="L62" s="203">
        <f t="shared" ref="L62" si="65">IF(RIGHT(S62)="T",(+H62-G62),0)</f>
        <v>0</v>
      </c>
      <c r="M62" s="203">
        <f t="shared" ref="M62" si="66">IF(RIGHT(S62)="U",(+H62-G62),0)</f>
        <v>0</v>
      </c>
      <c r="N62" s="203">
        <f t="shared" ref="N62" si="67">IF(RIGHT(S62)="C",(+H62-G62),0)</f>
        <v>0</v>
      </c>
      <c r="O62" s="203">
        <f t="shared" ref="O62" si="68">IF(RIGHT(S62)="D",(+H62-G62),0)</f>
        <v>0</v>
      </c>
      <c r="P62" s="204"/>
      <c r="Q62" s="204"/>
      <c r="R62" s="204"/>
      <c r="S62" s="83"/>
      <c r="T62" s="126"/>
      <c r="U62" s="204"/>
      <c r="V62" s="205"/>
      <c r="W62" s="205"/>
      <c r="X62" s="205"/>
      <c r="Y62" s="205"/>
      <c r="Z62" s="205"/>
      <c r="AA62" s="205"/>
    </row>
    <row r="63" spans="1:44" s="25" customFormat="1" ht="29.25" customHeight="1">
      <c r="A63" s="252"/>
      <c r="B63" s="221"/>
      <c r="C63" s="253" t="s">
        <v>53</v>
      </c>
      <c r="D63" s="217"/>
      <c r="E63" s="219"/>
      <c r="F63" s="218" t="s">
        <v>49</v>
      </c>
      <c r="G63" s="209"/>
      <c r="H63" s="209"/>
      <c r="I63" s="218" t="s">
        <v>49</v>
      </c>
      <c r="J63" s="218" t="s">
        <v>49</v>
      </c>
      <c r="K63" s="218" t="s">
        <v>49</v>
      </c>
      <c r="L63" s="255">
        <f>SUM(L61:L62)</f>
        <v>0</v>
      </c>
      <c r="M63" s="255">
        <f>SUM(M61:M62)</f>
        <v>0</v>
      </c>
      <c r="N63" s="255">
        <f>SUM(N61:N62)</f>
        <v>0</v>
      </c>
      <c r="O63" s="255">
        <f>SUM(O61:O62)</f>
        <v>0</v>
      </c>
      <c r="P63" s="255"/>
      <c r="Q63" s="255"/>
      <c r="R63" s="255"/>
      <c r="S63" s="273"/>
      <c r="T63" s="275"/>
      <c r="U63" s="217"/>
      <c r="V63" s="213">
        <f>$AB$11-((N63*24))</f>
        <v>744</v>
      </c>
      <c r="W63" s="257">
        <v>1019</v>
      </c>
      <c r="X63" s="207">
        <v>251.613</v>
      </c>
      <c r="Y63" s="277">
        <f>W63*X63</f>
        <v>256393.647</v>
      </c>
      <c r="Z63" s="213">
        <f>(Y63*(V63-L63*24))/V63</f>
        <v>256393.647</v>
      </c>
      <c r="AA63" s="216">
        <f t="shared" ref="AA63" si="69">(Z63/Y63)*100</f>
        <v>100</v>
      </c>
    </row>
    <row r="64" spans="1:44" s="25" customFormat="1" ht="30" customHeight="1">
      <c r="A64" s="278">
        <v>9</v>
      </c>
      <c r="B64" s="221" t="s">
        <v>498</v>
      </c>
      <c r="C64" s="262" t="s">
        <v>499</v>
      </c>
      <c r="D64" s="207">
        <v>165.98</v>
      </c>
      <c r="E64" s="262" t="s">
        <v>569</v>
      </c>
      <c r="F64" s="206" t="s">
        <v>49</v>
      </c>
      <c r="G64" s="249">
        <v>42752.40902777778</v>
      </c>
      <c r="H64" s="249">
        <v>42752.811805555553</v>
      </c>
      <c r="I64" s="211"/>
      <c r="J64" s="211"/>
      <c r="K64" s="211"/>
      <c r="L64" s="203">
        <f t="shared" ref="L64" si="70">IF(RIGHT(S64)="T",(+H64-G64),0)</f>
        <v>0.40277777777373558</v>
      </c>
      <c r="M64" s="203">
        <f t="shared" ref="M64" si="71">IF(RIGHT(S64)="U",(+H64-G64),0)</f>
        <v>0</v>
      </c>
      <c r="N64" s="203">
        <f t="shared" ref="N64" si="72">IF(RIGHT(S64)="C",(+H64-G64),0)</f>
        <v>0</v>
      </c>
      <c r="O64" s="203">
        <f t="shared" ref="O64" si="73">IF(RIGHT(S64)="D",(+H64-G64),0)</f>
        <v>0</v>
      </c>
      <c r="P64" s="204"/>
      <c r="Q64" s="204"/>
      <c r="R64" s="204"/>
      <c r="S64" s="250" t="s">
        <v>490</v>
      </c>
      <c r="T64" s="251" t="s">
        <v>749</v>
      </c>
      <c r="U64" s="204"/>
      <c r="V64" s="205"/>
      <c r="W64" s="205"/>
      <c r="X64" s="205"/>
      <c r="Y64" s="205"/>
      <c r="Z64" s="205"/>
      <c r="AA64" s="205"/>
    </row>
    <row r="65" spans="1:27" s="25" customFormat="1" ht="30" customHeight="1">
      <c r="A65" s="278"/>
      <c r="B65" s="221"/>
      <c r="C65" s="212"/>
      <c r="D65" s="207"/>
      <c r="E65" s="219"/>
      <c r="F65" s="206" t="s">
        <v>49</v>
      </c>
      <c r="G65" s="209"/>
      <c r="H65" s="209"/>
      <c r="I65" s="211"/>
      <c r="J65" s="211"/>
      <c r="K65" s="211"/>
      <c r="L65" s="203">
        <f>IF(RIGHT(S65)="T",(+H62-G62),0)</f>
        <v>0</v>
      </c>
      <c r="M65" s="203">
        <f>IF(RIGHT(S65)="U",(+H62-G62),0)</f>
        <v>0</v>
      </c>
      <c r="N65" s="203">
        <f>IF(RIGHT(S65)="C",(+H62-G62),0)</f>
        <v>0</v>
      </c>
      <c r="O65" s="203">
        <f>IF(RIGHT(S65)="D",(+H62-G62),0)</f>
        <v>0</v>
      </c>
      <c r="P65" s="204"/>
      <c r="Q65" s="204"/>
      <c r="R65" s="204"/>
      <c r="S65" s="100"/>
      <c r="T65" s="101"/>
      <c r="U65" s="204"/>
      <c r="V65" s="205"/>
      <c r="W65" s="205"/>
      <c r="X65" s="205"/>
      <c r="Y65" s="205"/>
      <c r="Z65" s="205"/>
      <c r="AA65" s="205"/>
    </row>
    <row r="66" spans="1:27" s="25" customFormat="1" ht="30" customHeight="1">
      <c r="A66" s="252"/>
      <c r="B66" s="221"/>
      <c r="C66" s="253" t="s">
        <v>53</v>
      </c>
      <c r="D66" s="217"/>
      <c r="E66" s="219"/>
      <c r="F66" s="218" t="s">
        <v>49</v>
      </c>
      <c r="G66" s="265"/>
      <c r="H66" s="265"/>
      <c r="I66" s="218" t="s">
        <v>49</v>
      </c>
      <c r="J66" s="218" t="s">
        <v>49</v>
      </c>
      <c r="K66" s="218" t="s">
        <v>49</v>
      </c>
      <c r="L66" s="255">
        <f>SUM(L64:L65)</f>
        <v>0.40277777777373558</v>
      </c>
      <c r="M66" s="255">
        <f t="shared" ref="M66:O66" si="74">SUM(M64:M65)</f>
        <v>0</v>
      </c>
      <c r="N66" s="255">
        <f t="shared" si="74"/>
        <v>0</v>
      </c>
      <c r="O66" s="255">
        <f t="shared" si="74"/>
        <v>0</v>
      </c>
      <c r="P66" s="255"/>
      <c r="Q66" s="255"/>
      <c r="R66" s="255"/>
      <c r="S66" s="273"/>
      <c r="T66" s="275"/>
      <c r="U66" s="217"/>
      <c r="V66" s="213">
        <f>$AB$11-((N66*24))</f>
        <v>744</v>
      </c>
      <c r="W66" s="257">
        <v>1419</v>
      </c>
      <c r="X66" s="279">
        <v>165.98</v>
      </c>
      <c r="Y66" s="280">
        <f t="shared" ref="Y66" si="75">W66*X66</f>
        <v>235525.62</v>
      </c>
      <c r="Z66" s="213">
        <f>(Y66*(V66-L66*24))/V66</f>
        <v>232465.47529572962</v>
      </c>
      <c r="AA66" s="281">
        <f t="shared" ref="AA66" si="76">(Z66/Y66)*100</f>
        <v>98.700716845891165</v>
      </c>
    </row>
    <row r="67" spans="1:27" s="25" customFormat="1" ht="25.5">
      <c r="A67" s="278">
        <v>10</v>
      </c>
      <c r="B67" s="282" t="s">
        <v>500</v>
      </c>
      <c r="C67" s="211" t="s">
        <v>501</v>
      </c>
      <c r="D67" s="207">
        <v>223</v>
      </c>
      <c r="E67" s="262" t="s">
        <v>569</v>
      </c>
      <c r="F67" s="206" t="s">
        <v>49</v>
      </c>
      <c r="G67" s="249">
        <v>42742.613888888889</v>
      </c>
      <c r="H67" s="249">
        <v>42742.857638888891</v>
      </c>
      <c r="I67" s="211"/>
      <c r="J67" s="211"/>
      <c r="K67" s="211"/>
      <c r="L67" s="203">
        <f t="shared" ref="L67:L68" si="77">IF(RIGHT(S67)="T",(+H67-G67),0)</f>
        <v>0.24375000000145519</v>
      </c>
      <c r="M67" s="203">
        <f t="shared" ref="M67:M68" si="78">IF(RIGHT(S67)="U",(+H67-G67),0)</f>
        <v>0</v>
      </c>
      <c r="N67" s="203">
        <f t="shared" ref="N67:N68" si="79">IF(RIGHT(S67)="C",(+H67-G67),0)</f>
        <v>0</v>
      </c>
      <c r="O67" s="203">
        <f t="shared" ref="O67:O68" si="80">IF(RIGHT(S67)="D",(+H67-G67),0)</f>
        <v>0</v>
      </c>
      <c r="P67" s="204"/>
      <c r="Q67" s="204"/>
      <c r="R67" s="204"/>
      <c r="S67" s="250" t="s">
        <v>537</v>
      </c>
      <c r="T67" s="251" t="s">
        <v>752</v>
      </c>
      <c r="U67" s="204"/>
      <c r="V67" s="205"/>
      <c r="W67" s="205"/>
      <c r="X67" s="205"/>
      <c r="Y67" s="205"/>
      <c r="Z67" s="205"/>
      <c r="AA67" s="205"/>
    </row>
    <row r="68" spans="1:27" s="25" customFormat="1" ht="16.5">
      <c r="A68" s="278"/>
      <c r="B68" s="282"/>
      <c r="C68" s="211"/>
      <c r="D68" s="207"/>
      <c r="E68" s="262"/>
      <c r="F68" s="206"/>
      <c r="G68" s="270"/>
      <c r="H68" s="270"/>
      <c r="I68" s="211"/>
      <c r="J68" s="211"/>
      <c r="K68" s="211"/>
      <c r="L68" s="203">
        <f t="shared" si="77"/>
        <v>0</v>
      </c>
      <c r="M68" s="203">
        <f t="shared" si="78"/>
        <v>0</v>
      </c>
      <c r="N68" s="203">
        <f t="shared" si="79"/>
        <v>0</v>
      </c>
      <c r="O68" s="203">
        <f t="shared" si="80"/>
        <v>0</v>
      </c>
      <c r="P68" s="204"/>
      <c r="Q68" s="204"/>
      <c r="R68" s="204"/>
      <c r="S68" s="283"/>
      <c r="T68" s="284"/>
      <c r="U68" s="204"/>
      <c r="V68" s="205"/>
      <c r="W68" s="205"/>
      <c r="X68" s="205"/>
      <c r="Y68" s="205"/>
      <c r="Z68" s="205"/>
      <c r="AA68" s="205"/>
    </row>
    <row r="69" spans="1:27" s="25" customFormat="1" ht="30" customHeight="1">
      <c r="A69" s="252"/>
      <c r="B69" s="221"/>
      <c r="C69" s="253" t="s">
        <v>53</v>
      </c>
      <c r="D69" s="217"/>
      <c r="E69" s="219"/>
      <c r="F69" s="218" t="s">
        <v>49</v>
      </c>
      <c r="G69" s="265"/>
      <c r="H69" s="265"/>
      <c r="I69" s="218" t="s">
        <v>49</v>
      </c>
      <c r="J69" s="218" t="s">
        <v>49</v>
      </c>
      <c r="K69" s="218" t="s">
        <v>49</v>
      </c>
      <c r="L69" s="255">
        <f>SUM(L67:L68)</f>
        <v>0.24375000000145519</v>
      </c>
      <c r="M69" s="255">
        <f>SUM(M67:M68)</f>
        <v>0</v>
      </c>
      <c r="N69" s="255">
        <f>SUM(N67:N68)</f>
        <v>0</v>
      </c>
      <c r="O69" s="255">
        <f>SUM(O67:O68)</f>
        <v>0</v>
      </c>
      <c r="P69" s="255"/>
      <c r="Q69" s="255"/>
      <c r="R69" s="255"/>
      <c r="S69" s="273"/>
      <c r="T69" s="275"/>
      <c r="U69" s="217"/>
      <c r="V69" s="213">
        <f>$AB$11-((N69*24))</f>
        <v>744</v>
      </c>
      <c r="W69" s="285">
        <v>1393</v>
      </c>
      <c r="X69" s="279">
        <v>223</v>
      </c>
      <c r="Y69" s="286">
        <f t="shared" ref="Y69" si="81">W69*X69</f>
        <v>310639</v>
      </c>
      <c r="Z69" s="213">
        <f>(Y69*(V69-L69*24))/V69</f>
        <v>308196.47560482414</v>
      </c>
      <c r="AA69" s="287">
        <f t="shared" ref="AA69" si="82">(Z69/Y69)*100</f>
        <v>99.21370967741467</v>
      </c>
    </row>
    <row r="70" spans="1:27" s="25" customFormat="1" ht="30" customHeight="1">
      <c r="A70" s="278">
        <v>11</v>
      </c>
      <c r="B70" s="282" t="s">
        <v>502</v>
      </c>
      <c r="C70" s="211" t="s">
        <v>503</v>
      </c>
      <c r="D70" s="207">
        <v>264</v>
      </c>
      <c r="E70" s="262" t="s">
        <v>569</v>
      </c>
      <c r="F70" s="206" t="s">
        <v>49</v>
      </c>
      <c r="G70" s="96"/>
      <c r="H70" s="96"/>
      <c r="I70" s="211"/>
      <c r="J70" s="211"/>
      <c r="K70" s="211"/>
      <c r="L70" s="203">
        <f t="shared" ref="L70" si="83">IF(RIGHT(S70)="T",(+H70-G70),0)</f>
        <v>0</v>
      </c>
      <c r="M70" s="203">
        <f t="shared" ref="M70" si="84">IF(RIGHT(S70)="U",(+H70-G70),0)</f>
        <v>0</v>
      </c>
      <c r="N70" s="203">
        <f t="shared" ref="N70" si="85">IF(RIGHT(S70)="C",(+H70-G70),0)</f>
        <v>0</v>
      </c>
      <c r="O70" s="203">
        <f t="shared" ref="O70" si="86">IF(RIGHT(S70)="D",(+H70-G70),0)</f>
        <v>0</v>
      </c>
      <c r="P70" s="204"/>
      <c r="Q70" s="204"/>
      <c r="R70" s="204"/>
      <c r="S70" s="100"/>
      <c r="T70" s="101"/>
      <c r="U70" s="204"/>
      <c r="V70" s="205"/>
      <c r="W70" s="205"/>
      <c r="X70" s="205"/>
      <c r="Y70" s="205"/>
      <c r="Z70" s="205"/>
      <c r="AA70" s="205"/>
    </row>
    <row r="71" spans="1:27" s="25" customFormat="1" ht="30" customHeight="1">
      <c r="A71" s="278"/>
      <c r="B71" s="282"/>
      <c r="C71" s="211"/>
      <c r="D71" s="207"/>
      <c r="E71" s="233"/>
      <c r="F71" s="206"/>
      <c r="G71" s="96"/>
      <c r="H71" s="96"/>
      <c r="I71" s="211"/>
      <c r="J71" s="211"/>
      <c r="K71" s="211"/>
      <c r="L71" s="203">
        <f t="shared" ref="L71:L72" si="87">IF(RIGHT(S71)="T",(+H71-G71),0)</f>
        <v>0</v>
      </c>
      <c r="M71" s="203">
        <f t="shared" ref="M71:M72" si="88">IF(RIGHT(S71)="U",(+H71-G71),0)</f>
        <v>0</v>
      </c>
      <c r="N71" s="203">
        <f t="shared" ref="N71:N72" si="89">IF(RIGHT(S71)="C",(+H71-G71),0)</f>
        <v>0</v>
      </c>
      <c r="O71" s="203">
        <f t="shared" ref="O71:O72" si="90">IF(RIGHT(S71)="D",(+H71-G71),0)</f>
        <v>0</v>
      </c>
      <c r="P71" s="204"/>
      <c r="Q71" s="204"/>
      <c r="R71" s="204"/>
      <c r="S71" s="100"/>
      <c r="T71" s="101"/>
      <c r="U71" s="204"/>
      <c r="V71" s="205"/>
      <c r="W71" s="205"/>
      <c r="X71" s="205"/>
      <c r="Y71" s="205"/>
      <c r="Z71" s="205"/>
      <c r="AA71" s="205"/>
    </row>
    <row r="72" spans="1:27" s="25" customFormat="1" ht="30" customHeight="1">
      <c r="A72" s="278"/>
      <c r="B72" s="282"/>
      <c r="C72" s="211"/>
      <c r="D72" s="207"/>
      <c r="E72" s="233"/>
      <c r="F72" s="206"/>
      <c r="G72" s="96"/>
      <c r="H72" s="96"/>
      <c r="I72" s="211"/>
      <c r="J72" s="211"/>
      <c r="K72" s="211"/>
      <c r="L72" s="203">
        <f t="shared" si="87"/>
        <v>0</v>
      </c>
      <c r="M72" s="203">
        <f t="shared" si="88"/>
        <v>0</v>
      </c>
      <c r="N72" s="203">
        <f t="shared" si="89"/>
        <v>0</v>
      </c>
      <c r="O72" s="203">
        <f t="shared" si="90"/>
        <v>0</v>
      </c>
      <c r="P72" s="204"/>
      <c r="Q72" s="204"/>
      <c r="R72" s="204"/>
      <c r="S72" s="100"/>
      <c r="T72" s="101"/>
      <c r="U72" s="204"/>
      <c r="V72" s="205"/>
      <c r="W72" s="205"/>
      <c r="X72" s="205"/>
      <c r="Y72" s="205"/>
      <c r="Z72" s="205"/>
      <c r="AA72" s="205"/>
    </row>
    <row r="73" spans="1:27" s="25" customFormat="1" ht="30" customHeight="1">
      <c r="A73" s="278"/>
      <c r="B73" s="282"/>
      <c r="C73" s="211"/>
      <c r="D73" s="207"/>
      <c r="E73" s="233"/>
      <c r="F73" s="206"/>
      <c r="G73" s="96"/>
      <c r="H73" s="96"/>
      <c r="I73" s="211"/>
      <c r="J73" s="211"/>
      <c r="K73" s="211"/>
      <c r="L73" s="203">
        <f t="shared" ref="L73" si="91">IF(RIGHT(S73)="T",(+H73-G73),0)</f>
        <v>0</v>
      </c>
      <c r="M73" s="203">
        <f t="shared" ref="M73" si="92">IF(RIGHT(S73)="U",(+H73-G73),0)</f>
        <v>0</v>
      </c>
      <c r="N73" s="203">
        <f t="shared" ref="N73" si="93">IF(RIGHT(S73)="C",(+H73-G73),0)</f>
        <v>0</v>
      </c>
      <c r="O73" s="203">
        <f t="shared" ref="O73" si="94">IF(RIGHT(S73)="D",(+H73-G73),0)</f>
        <v>0</v>
      </c>
      <c r="P73" s="204"/>
      <c r="Q73" s="204"/>
      <c r="R73" s="204"/>
      <c r="S73" s="100"/>
      <c r="T73" s="101"/>
      <c r="U73" s="204"/>
      <c r="V73" s="205"/>
      <c r="W73" s="205"/>
      <c r="X73" s="205"/>
      <c r="Y73" s="205"/>
      <c r="Z73" s="205"/>
      <c r="AA73" s="205"/>
    </row>
    <row r="74" spans="1:27" s="25" customFormat="1" ht="30" customHeight="1">
      <c r="A74" s="252"/>
      <c r="B74" s="221"/>
      <c r="C74" s="253" t="s">
        <v>53</v>
      </c>
      <c r="D74" s="217"/>
      <c r="E74" s="219"/>
      <c r="F74" s="218" t="s">
        <v>49</v>
      </c>
      <c r="G74" s="265"/>
      <c r="H74" s="265"/>
      <c r="I74" s="218" t="s">
        <v>49</v>
      </c>
      <c r="J74" s="218" t="s">
        <v>49</v>
      </c>
      <c r="K74" s="218" t="s">
        <v>49</v>
      </c>
      <c r="L74" s="255">
        <f>SUM(L70:L73)</f>
        <v>0</v>
      </c>
      <c r="M74" s="255">
        <f>SUM(M70:M73)</f>
        <v>0</v>
      </c>
      <c r="N74" s="255">
        <f>SUM(N70:N73)</f>
        <v>0</v>
      </c>
      <c r="O74" s="255">
        <f>SUM(O70:O73)</f>
        <v>0</v>
      </c>
      <c r="P74" s="255"/>
      <c r="Q74" s="255"/>
      <c r="R74" s="255"/>
      <c r="S74" s="273"/>
      <c r="T74" s="275"/>
      <c r="U74" s="217"/>
      <c r="V74" s="213">
        <f>$AB$11-((N74*24))</f>
        <v>744</v>
      </c>
      <c r="W74" s="285">
        <v>1108</v>
      </c>
      <c r="X74" s="288">
        <v>264</v>
      </c>
      <c r="Y74" s="286">
        <f t="shared" ref="Y74" si="95">W74*X74</f>
        <v>292512</v>
      </c>
      <c r="Z74" s="213">
        <f>(Y74*(V74-L74*24))/V74</f>
        <v>292512</v>
      </c>
      <c r="AA74" s="287">
        <f t="shared" ref="AA74" si="96">(Z74/Y74)*100</f>
        <v>100</v>
      </c>
    </row>
    <row r="75" spans="1:27" s="25" customFormat="1" ht="30" customHeight="1">
      <c r="A75" s="278">
        <v>12</v>
      </c>
      <c r="B75" s="289" t="s">
        <v>546</v>
      </c>
      <c r="C75" s="211" t="s">
        <v>515</v>
      </c>
      <c r="D75" s="207">
        <v>465.8</v>
      </c>
      <c r="E75" s="262" t="s">
        <v>569</v>
      </c>
      <c r="F75" s="206" t="s">
        <v>49</v>
      </c>
      <c r="G75" s="249">
        <v>42736.991666666669</v>
      </c>
      <c r="H75" s="249">
        <v>42737.350694444445</v>
      </c>
      <c r="I75" s="211"/>
      <c r="J75" s="211"/>
      <c r="K75" s="211"/>
      <c r="L75" s="203">
        <f t="shared" ref="L75" si="97">IF(RIGHT(S75)="T",(+H75-G75),0)</f>
        <v>0</v>
      </c>
      <c r="M75" s="203">
        <f t="shared" ref="M75" si="98">IF(RIGHT(S75)="U",(+H75-G75),0)</f>
        <v>0</v>
      </c>
      <c r="N75" s="203">
        <f t="shared" ref="N75" si="99">IF(RIGHT(S75)="C",(+H75-G75),0)</f>
        <v>0</v>
      </c>
      <c r="O75" s="203">
        <f t="shared" ref="O75" si="100">IF(RIGHT(S75)="D",(+H75-G75),0)</f>
        <v>0.35902777777664596</v>
      </c>
      <c r="P75" s="204"/>
      <c r="Q75" s="204"/>
      <c r="R75" s="204"/>
      <c r="S75" s="250" t="s">
        <v>52</v>
      </c>
      <c r="T75" s="251" t="s">
        <v>717</v>
      </c>
      <c r="U75" s="204"/>
      <c r="V75" s="205"/>
      <c r="W75" s="205"/>
      <c r="X75" s="205"/>
      <c r="Y75" s="205"/>
      <c r="Z75" s="205"/>
      <c r="AA75" s="205"/>
    </row>
    <row r="76" spans="1:27" s="25" customFormat="1" ht="30" customHeight="1">
      <c r="A76" s="278"/>
      <c r="B76" s="289"/>
      <c r="C76" s="211"/>
      <c r="D76" s="207"/>
      <c r="E76" s="262"/>
      <c r="F76" s="206"/>
      <c r="G76" s="249">
        <v>42738.046527777777</v>
      </c>
      <c r="H76" s="249">
        <v>42738.424305555556</v>
      </c>
      <c r="I76" s="211"/>
      <c r="J76" s="211"/>
      <c r="K76" s="211"/>
      <c r="L76" s="203">
        <f t="shared" ref="L76:L92" si="101">IF(RIGHT(S76)="T",(+H76-G76),0)</f>
        <v>0</v>
      </c>
      <c r="M76" s="203">
        <f t="shared" ref="M76:M92" si="102">IF(RIGHT(S76)="U",(+H76-G76),0)</f>
        <v>0</v>
      </c>
      <c r="N76" s="203">
        <f t="shared" ref="N76:N92" si="103">IF(RIGHT(S76)="C",(+H76-G76),0)</f>
        <v>0</v>
      </c>
      <c r="O76" s="203">
        <f t="shared" ref="O76:O92" si="104">IF(RIGHT(S76)="D",(+H76-G76),0)</f>
        <v>0.37777777777955635</v>
      </c>
      <c r="P76" s="204"/>
      <c r="Q76" s="204"/>
      <c r="R76" s="204"/>
      <c r="S76" s="250" t="s">
        <v>52</v>
      </c>
      <c r="T76" s="251" t="s">
        <v>719</v>
      </c>
      <c r="U76" s="204"/>
      <c r="V76" s="205"/>
      <c r="W76" s="205"/>
      <c r="X76" s="205"/>
      <c r="Y76" s="205"/>
      <c r="Z76" s="205"/>
      <c r="AA76" s="205"/>
    </row>
    <row r="77" spans="1:27" s="25" customFormat="1" ht="30" customHeight="1">
      <c r="A77" s="278"/>
      <c r="B77" s="289"/>
      <c r="C77" s="211"/>
      <c r="D77" s="207"/>
      <c r="E77" s="262"/>
      <c r="F77" s="206"/>
      <c r="G77" s="249">
        <v>42739.125</v>
      </c>
      <c r="H77" s="249">
        <v>42739.318749999999</v>
      </c>
      <c r="I77" s="211"/>
      <c r="J77" s="211"/>
      <c r="K77" s="211"/>
      <c r="L77" s="203">
        <f t="shared" si="101"/>
        <v>0</v>
      </c>
      <c r="M77" s="203">
        <f t="shared" si="102"/>
        <v>0</v>
      </c>
      <c r="N77" s="203">
        <f t="shared" si="103"/>
        <v>0</v>
      </c>
      <c r="O77" s="203">
        <f t="shared" si="104"/>
        <v>0.19374999999854481</v>
      </c>
      <c r="P77" s="204"/>
      <c r="Q77" s="204"/>
      <c r="R77" s="204"/>
      <c r="S77" s="250" t="s">
        <v>52</v>
      </c>
      <c r="T77" s="251" t="s">
        <v>719</v>
      </c>
      <c r="U77" s="204"/>
      <c r="V77" s="205"/>
      <c r="W77" s="205"/>
      <c r="X77" s="205"/>
      <c r="Y77" s="205"/>
      <c r="Z77" s="205"/>
      <c r="AA77" s="205"/>
    </row>
    <row r="78" spans="1:27" s="25" customFormat="1" ht="30" customHeight="1">
      <c r="A78" s="278"/>
      <c r="B78" s="289"/>
      <c r="C78" s="211"/>
      <c r="D78" s="207"/>
      <c r="E78" s="262"/>
      <c r="F78" s="206"/>
      <c r="G78" s="249">
        <v>42741.980555555558</v>
      </c>
      <c r="H78" s="249">
        <v>42742.290277777778</v>
      </c>
      <c r="I78" s="211"/>
      <c r="J78" s="211"/>
      <c r="K78" s="211"/>
      <c r="L78" s="203">
        <f t="shared" si="101"/>
        <v>0</v>
      </c>
      <c r="M78" s="203">
        <f t="shared" si="102"/>
        <v>0</v>
      </c>
      <c r="N78" s="203">
        <f t="shared" si="103"/>
        <v>0</v>
      </c>
      <c r="O78" s="203">
        <f t="shared" si="104"/>
        <v>0.30972222222044365</v>
      </c>
      <c r="P78" s="204"/>
      <c r="Q78" s="204"/>
      <c r="R78" s="204"/>
      <c r="S78" s="250" t="s">
        <v>52</v>
      </c>
      <c r="T78" s="251" t="s">
        <v>719</v>
      </c>
      <c r="U78" s="204"/>
      <c r="V78" s="205"/>
      <c r="W78" s="205"/>
      <c r="X78" s="205"/>
      <c r="Y78" s="205"/>
      <c r="Z78" s="205"/>
      <c r="AA78" s="205"/>
    </row>
    <row r="79" spans="1:27" s="25" customFormat="1" ht="30" customHeight="1">
      <c r="A79" s="278"/>
      <c r="B79" s="289"/>
      <c r="C79" s="211"/>
      <c r="D79" s="207"/>
      <c r="E79" s="262"/>
      <c r="F79" s="206"/>
      <c r="G79" s="249">
        <v>42743.0625</v>
      </c>
      <c r="H79" s="249">
        <v>42743.311805555553</v>
      </c>
      <c r="I79" s="211"/>
      <c r="J79" s="211"/>
      <c r="K79" s="211"/>
      <c r="L79" s="203">
        <f t="shared" si="101"/>
        <v>0</v>
      </c>
      <c r="M79" s="203">
        <f t="shared" si="102"/>
        <v>0</v>
      </c>
      <c r="N79" s="203">
        <f t="shared" si="103"/>
        <v>0</v>
      </c>
      <c r="O79" s="203">
        <f t="shared" si="104"/>
        <v>0.24930555555329192</v>
      </c>
      <c r="P79" s="204"/>
      <c r="Q79" s="204"/>
      <c r="R79" s="204"/>
      <c r="S79" s="250" t="s">
        <v>52</v>
      </c>
      <c r="T79" s="251" t="s">
        <v>723</v>
      </c>
      <c r="U79" s="204"/>
      <c r="V79" s="205"/>
      <c r="W79" s="205"/>
      <c r="X79" s="205"/>
      <c r="Y79" s="205"/>
      <c r="Z79" s="205"/>
      <c r="AA79" s="205"/>
    </row>
    <row r="80" spans="1:27" s="25" customFormat="1" ht="30" customHeight="1">
      <c r="A80" s="278"/>
      <c r="B80" s="289"/>
      <c r="C80" s="211"/>
      <c r="D80" s="207"/>
      <c r="E80" s="262"/>
      <c r="F80" s="206"/>
      <c r="G80" s="249">
        <v>42745.04791666667</v>
      </c>
      <c r="H80" s="249">
        <v>42745.345138888886</v>
      </c>
      <c r="I80" s="211"/>
      <c r="J80" s="211"/>
      <c r="K80" s="211"/>
      <c r="L80" s="203">
        <f t="shared" si="101"/>
        <v>0</v>
      </c>
      <c r="M80" s="203">
        <f t="shared" si="102"/>
        <v>0</v>
      </c>
      <c r="N80" s="203">
        <f t="shared" si="103"/>
        <v>0</v>
      </c>
      <c r="O80" s="203">
        <f t="shared" si="104"/>
        <v>0.29722222221607808</v>
      </c>
      <c r="P80" s="204"/>
      <c r="Q80" s="204"/>
      <c r="R80" s="204"/>
      <c r="S80" s="250" t="s">
        <v>52</v>
      </c>
      <c r="T80" s="251" t="s">
        <v>725</v>
      </c>
      <c r="U80" s="204"/>
      <c r="V80" s="205"/>
      <c r="W80" s="205"/>
      <c r="X80" s="205"/>
      <c r="Y80" s="205"/>
      <c r="Z80" s="205"/>
      <c r="AA80" s="205"/>
    </row>
    <row r="81" spans="1:27" s="25" customFormat="1" ht="30" customHeight="1">
      <c r="A81" s="278"/>
      <c r="B81" s="289"/>
      <c r="C81" s="211"/>
      <c r="D81" s="207"/>
      <c r="E81" s="262"/>
      <c r="F81" s="206"/>
      <c r="G81" s="249">
        <v>42746.009027777778</v>
      </c>
      <c r="H81" s="249">
        <v>42746.322916666664</v>
      </c>
      <c r="I81" s="211"/>
      <c r="J81" s="211"/>
      <c r="K81" s="211"/>
      <c r="L81" s="203">
        <f t="shared" si="101"/>
        <v>0</v>
      </c>
      <c r="M81" s="203">
        <f t="shared" si="102"/>
        <v>0</v>
      </c>
      <c r="N81" s="203">
        <f t="shared" si="103"/>
        <v>0</v>
      </c>
      <c r="O81" s="203">
        <f t="shared" si="104"/>
        <v>0.31388888888614019</v>
      </c>
      <c r="P81" s="204"/>
      <c r="Q81" s="204"/>
      <c r="R81" s="204"/>
      <c r="S81" s="250" t="s">
        <v>52</v>
      </c>
      <c r="T81" s="251" t="s">
        <v>727</v>
      </c>
      <c r="U81" s="204"/>
      <c r="V81" s="205"/>
      <c r="W81" s="205"/>
      <c r="X81" s="205"/>
      <c r="Y81" s="205"/>
      <c r="Z81" s="205"/>
      <c r="AA81" s="205"/>
    </row>
    <row r="82" spans="1:27" s="25" customFormat="1" ht="30" customHeight="1">
      <c r="A82" s="278"/>
      <c r="B82" s="289"/>
      <c r="C82" s="211"/>
      <c r="D82" s="207"/>
      <c r="E82" s="262"/>
      <c r="F82" s="206"/>
      <c r="G82" s="249">
        <v>42750.075694444444</v>
      </c>
      <c r="H82" s="249">
        <v>42750.246527777781</v>
      </c>
      <c r="I82" s="211"/>
      <c r="J82" s="211"/>
      <c r="K82" s="211"/>
      <c r="L82" s="203">
        <f t="shared" si="101"/>
        <v>0</v>
      </c>
      <c r="M82" s="203">
        <f t="shared" si="102"/>
        <v>0</v>
      </c>
      <c r="N82" s="203">
        <f t="shared" si="103"/>
        <v>0</v>
      </c>
      <c r="O82" s="203">
        <f t="shared" si="104"/>
        <v>0.17083333333721384</v>
      </c>
      <c r="P82" s="204"/>
      <c r="Q82" s="204"/>
      <c r="R82" s="204"/>
      <c r="S82" s="250" t="s">
        <v>52</v>
      </c>
      <c r="T82" s="251" t="s">
        <v>725</v>
      </c>
      <c r="U82" s="204"/>
      <c r="V82" s="205"/>
      <c r="W82" s="205"/>
      <c r="X82" s="205"/>
      <c r="Y82" s="205"/>
      <c r="Z82" s="205"/>
      <c r="AA82" s="205"/>
    </row>
    <row r="83" spans="1:27" s="25" customFormat="1" ht="30" customHeight="1">
      <c r="A83" s="278"/>
      <c r="B83" s="289"/>
      <c r="C83" s="211"/>
      <c r="D83" s="207"/>
      <c r="E83" s="262"/>
      <c r="F83" s="206"/>
      <c r="G83" s="249">
        <v>42753.101388888892</v>
      </c>
      <c r="H83" s="249">
        <v>42753.282638888886</v>
      </c>
      <c r="I83" s="211"/>
      <c r="J83" s="211"/>
      <c r="K83" s="211"/>
      <c r="L83" s="203">
        <f t="shared" si="101"/>
        <v>0</v>
      </c>
      <c r="M83" s="203">
        <f t="shared" si="102"/>
        <v>0</v>
      </c>
      <c r="N83" s="203">
        <f t="shared" si="103"/>
        <v>0</v>
      </c>
      <c r="O83" s="203">
        <f t="shared" si="104"/>
        <v>0.18124999999417923</v>
      </c>
      <c r="P83" s="204"/>
      <c r="Q83" s="204"/>
      <c r="R83" s="204"/>
      <c r="S83" s="250" t="s">
        <v>52</v>
      </c>
      <c r="T83" s="251" t="s">
        <v>730</v>
      </c>
      <c r="U83" s="204"/>
      <c r="V83" s="205"/>
      <c r="W83" s="205"/>
      <c r="X83" s="205"/>
      <c r="Y83" s="205"/>
      <c r="Z83" s="205"/>
      <c r="AA83" s="205"/>
    </row>
    <row r="84" spans="1:27" s="25" customFormat="1" ht="30" customHeight="1">
      <c r="A84" s="278"/>
      <c r="B84" s="289"/>
      <c r="C84" s="211"/>
      <c r="D84" s="207"/>
      <c r="E84" s="262"/>
      <c r="F84" s="206"/>
      <c r="G84" s="249">
        <v>42754.033333333333</v>
      </c>
      <c r="H84" s="249">
        <v>42754.27847222222</v>
      </c>
      <c r="I84" s="211"/>
      <c r="J84" s="211"/>
      <c r="K84" s="211"/>
      <c r="L84" s="203">
        <f t="shared" si="101"/>
        <v>0</v>
      </c>
      <c r="M84" s="203">
        <f t="shared" si="102"/>
        <v>0</v>
      </c>
      <c r="N84" s="203">
        <f t="shared" si="103"/>
        <v>0</v>
      </c>
      <c r="O84" s="203">
        <f t="shared" si="104"/>
        <v>0.24513888888759539</v>
      </c>
      <c r="P84" s="204"/>
      <c r="Q84" s="204"/>
      <c r="R84" s="204"/>
      <c r="S84" s="250" t="s">
        <v>52</v>
      </c>
      <c r="T84" s="251" t="s">
        <v>732</v>
      </c>
      <c r="U84" s="204"/>
      <c r="V84" s="205"/>
      <c r="W84" s="205"/>
      <c r="X84" s="205"/>
      <c r="Y84" s="205"/>
      <c r="Z84" s="205"/>
      <c r="AA84" s="205"/>
    </row>
    <row r="85" spans="1:27" s="25" customFormat="1" ht="30" customHeight="1">
      <c r="A85" s="278"/>
      <c r="B85" s="289"/>
      <c r="C85" s="211"/>
      <c r="D85" s="207"/>
      <c r="E85" s="262"/>
      <c r="F85" s="206"/>
      <c r="G85" s="249">
        <v>42757.054861111108</v>
      </c>
      <c r="H85" s="249">
        <v>42757.296527777777</v>
      </c>
      <c r="I85" s="211"/>
      <c r="J85" s="211"/>
      <c r="K85" s="211"/>
      <c r="L85" s="203">
        <f t="shared" si="101"/>
        <v>0</v>
      </c>
      <c r="M85" s="203">
        <f t="shared" si="102"/>
        <v>0</v>
      </c>
      <c r="N85" s="203">
        <f t="shared" si="103"/>
        <v>0</v>
      </c>
      <c r="O85" s="203">
        <f t="shared" si="104"/>
        <v>0.24166666666860692</v>
      </c>
      <c r="P85" s="204"/>
      <c r="Q85" s="204"/>
      <c r="R85" s="204"/>
      <c r="S85" s="250" t="s">
        <v>52</v>
      </c>
      <c r="T85" s="251" t="s">
        <v>732</v>
      </c>
      <c r="U85" s="204"/>
      <c r="V85" s="205"/>
      <c r="W85" s="205"/>
      <c r="X85" s="205"/>
      <c r="Y85" s="205"/>
      <c r="Z85" s="205"/>
      <c r="AA85" s="205"/>
    </row>
    <row r="86" spans="1:27" s="25" customFormat="1" ht="30" customHeight="1">
      <c r="A86" s="278"/>
      <c r="B86" s="289"/>
      <c r="C86" s="211"/>
      <c r="D86" s="207"/>
      <c r="E86" s="262"/>
      <c r="F86" s="206"/>
      <c r="G86" s="249">
        <v>42757.975694444445</v>
      </c>
      <c r="H86" s="249">
        <v>42758.337500000001</v>
      </c>
      <c r="I86" s="211"/>
      <c r="J86" s="211"/>
      <c r="K86" s="211"/>
      <c r="L86" s="203">
        <f t="shared" si="101"/>
        <v>0</v>
      </c>
      <c r="M86" s="203">
        <f t="shared" si="102"/>
        <v>0</v>
      </c>
      <c r="N86" s="203">
        <f t="shared" si="103"/>
        <v>0</v>
      </c>
      <c r="O86" s="203">
        <f t="shared" si="104"/>
        <v>0.36180555555620231</v>
      </c>
      <c r="P86" s="204"/>
      <c r="Q86" s="204"/>
      <c r="R86" s="204"/>
      <c r="S86" s="250" t="s">
        <v>52</v>
      </c>
      <c r="T86" s="251" t="s">
        <v>735</v>
      </c>
      <c r="U86" s="204"/>
      <c r="V86" s="205"/>
      <c r="W86" s="205"/>
      <c r="X86" s="205"/>
      <c r="Y86" s="205"/>
      <c r="Z86" s="205"/>
      <c r="AA86" s="205"/>
    </row>
    <row r="87" spans="1:27" s="25" customFormat="1" ht="30" customHeight="1">
      <c r="A87" s="278"/>
      <c r="B87" s="289"/>
      <c r="C87" s="211"/>
      <c r="D87" s="207"/>
      <c r="E87" s="262"/>
      <c r="F87" s="206"/>
      <c r="G87" s="249">
        <v>42760.973611111112</v>
      </c>
      <c r="H87" s="249">
        <v>42761.40902777778</v>
      </c>
      <c r="I87" s="211"/>
      <c r="J87" s="211"/>
      <c r="K87" s="211"/>
      <c r="L87" s="203">
        <f t="shared" si="101"/>
        <v>0</v>
      </c>
      <c r="M87" s="203">
        <f t="shared" si="102"/>
        <v>0</v>
      </c>
      <c r="N87" s="203">
        <f t="shared" si="103"/>
        <v>0</v>
      </c>
      <c r="O87" s="203">
        <f t="shared" si="104"/>
        <v>0.43541666666715173</v>
      </c>
      <c r="P87" s="204"/>
      <c r="Q87" s="204"/>
      <c r="R87" s="204"/>
      <c r="S87" s="250" t="s">
        <v>52</v>
      </c>
      <c r="T87" s="251" t="s">
        <v>730</v>
      </c>
      <c r="U87" s="204"/>
      <c r="V87" s="205"/>
      <c r="W87" s="205"/>
      <c r="X87" s="205"/>
      <c r="Y87" s="205"/>
      <c r="Z87" s="205"/>
      <c r="AA87" s="205"/>
    </row>
    <row r="88" spans="1:27" s="25" customFormat="1" ht="30" customHeight="1">
      <c r="A88" s="278"/>
      <c r="B88" s="289"/>
      <c r="C88" s="211"/>
      <c r="D88" s="207"/>
      <c r="E88" s="262"/>
      <c r="F88" s="206"/>
      <c r="G88" s="249">
        <v>42761.545138888891</v>
      </c>
      <c r="H88" s="249">
        <v>42762.30972222222</v>
      </c>
      <c r="I88" s="211"/>
      <c r="J88" s="211"/>
      <c r="K88" s="211"/>
      <c r="L88" s="203">
        <f t="shared" si="101"/>
        <v>0</v>
      </c>
      <c r="M88" s="203">
        <f t="shared" si="102"/>
        <v>0</v>
      </c>
      <c r="N88" s="203">
        <f t="shared" si="103"/>
        <v>0</v>
      </c>
      <c r="O88" s="203">
        <f t="shared" si="104"/>
        <v>0.76458333332993789</v>
      </c>
      <c r="P88" s="204"/>
      <c r="Q88" s="204"/>
      <c r="R88" s="204"/>
      <c r="S88" s="250" t="s">
        <v>52</v>
      </c>
      <c r="T88" s="251" t="s">
        <v>730</v>
      </c>
      <c r="U88" s="204"/>
      <c r="V88" s="205"/>
      <c r="W88" s="205"/>
      <c r="X88" s="205"/>
      <c r="Y88" s="205"/>
      <c r="Z88" s="205"/>
      <c r="AA88" s="205"/>
    </row>
    <row r="89" spans="1:27" s="25" customFormat="1" ht="30" customHeight="1">
      <c r="A89" s="278"/>
      <c r="B89" s="289"/>
      <c r="C89" s="211"/>
      <c r="D89" s="207"/>
      <c r="E89" s="262"/>
      <c r="F89" s="206"/>
      <c r="G89" s="249">
        <v>42763.029861111114</v>
      </c>
      <c r="H89" s="249">
        <v>42763.316666666666</v>
      </c>
      <c r="I89" s="211"/>
      <c r="J89" s="211"/>
      <c r="K89" s="211"/>
      <c r="L89" s="203">
        <f t="shared" si="101"/>
        <v>0</v>
      </c>
      <c r="M89" s="203">
        <f t="shared" si="102"/>
        <v>0</v>
      </c>
      <c r="N89" s="203">
        <f t="shared" si="103"/>
        <v>0</v>
      </c>
      <c r="O89" s="203">
        <f t="shared" si="104"/>
        <v>0.28680555555183673</v>
      </c>
      <c r="P89" s="204"/>
      <c r="Q89" s="204"/>
      <c r="R89" s="204"/>
      <c r="S89" s="250" t="s">
        <v>52</v>
      </c>
      <c r="T89" s="251" t="s">
        <v>730</v>
      </c>
      <c r="U89" s="204"/>
      <c r="V89" s="205"/>
      <c r="W89" s="205"/>
      <c r="X89" s="205"/>
      <c r="Y89" s="205"/>
      <c r="Z89" s="205"/>
      <c r="AA89" s="205"/>
    </row>
    <row r="90" spans="1:27" s="25" customFormat="1" ht="30" customHeight="1">
      <c r="A90" s="278"/>
      <c r="B90" s="289"/>
      <c r="C90" s="211"/>
      <c r="D90" s="207"/>
      <c r="E90" s="262"/>
      <c r="F90" s="206"/>
      <c r="G90" s="249">
        <v>42764.010416666664</v>
      </c>
      <c r="H90" s="249">
        <v>42764.280555555553</v>
      </c>
      <c r="I90" s="211"/>
      <c r="J90" s="211"/>
      <c r="K90" s="211"/>
      <c r="L90" s="203">
        <f t="shared" si="101"/>
        <v>0</v>
      </c>
      <c r="M90" s="203">
        <f t="shared" si="102"/>
        <v>0</v>
      </c>
      <c r="N90" s="203">
        <f t="shared" si="103"/>
        <v>0</v>
      </c>
      <c r="O90" s="203">
        <f t="shared" si="104"/>
        <v>0.27013888888905058</v>
      </c>
      <c r="P90" s="204"/>
      <c r="Q90" s="204"/>
      <c r="R90" s="204"/>
      <c r="S90" s="250" t="s">
        <v>52</v>
      </c>
      <c r="T90" s="251" t="s">
        <v>730</v>
      </c>
      <c r="U90" s="204"/>
      <c r="V90" s="205"/>
      <c r="W90" s="205"/>
      <c r="X90" s="205"/>
      <c r="Y90" s="205"/>
      <c r="Z90" s="205"/>
      <c r="AA90" s="205"/>
    </row>
    <row r="91" spans="1:27" s="25" customFormat="1" ht="30" customHeight="1">
      <c r="A91" s="278"/>
      <c r="B91" s="282"/>
      <c r="C91" s="211"/>
      <c r="D91" s="207"/>
      <c r="E91" s="233"/>
      <c r="F91" s="206"/>
      <c r="G91" s="249">
        <v>42764.981249999997</v>
      </c>
      <c r="H91" s="249">
        <v>42765.42291666667</v>
      </c>
      <c r="I91" s="211"/>
      <c r="J91" s="211"/>
      <c r="K91" s="211"/>
      <c r="L91" s="203">
        <f t="shared" si="101"/>
        <v>0</v>
      </c>
      <c r="M91" s="203">
        <f t="shared" si="102"/>
        <v>0</v>
      </c>
      <c r="N91" s="203">
        <f t="shared" si="103"/>
        <v>0</v>
      </c>
      <c r="O91" s="203">
        <f t="shared" si="104"/>
        <v>0.4416666666729725</v>
      </c>
      <c r="P91" s="204"/>
      <c r="Q91" s="204"/>
      <c r="R91" s="204"/>
      <c r="S91" s="250" t="s">
        <v>52</v>
      </c>
      <c r="T91" s="251" t="s">
        <v>730</v>
      </c>
      <c r="U91" s="204"/>
      <c r="V91" s="205"/>
      <c r="W91" s="205"/>
      <c r="X91" s="205"/>
      <c r="Y91" s="205"/>
      <c r="Z91" s="205"/>
      <c r="AA91" s="205"/>
    </row>
    <row r="92" spans="1:27" s="25" customFormat="1" ht="30" customHeight="1">
      <c r="A92" s="278"/>
      <c r="B92" s="282"/>
      <c r="C92" s="211"/>
      <c r="D92" s="207"/>
      <c r="E92" s="233"/>
      <c r="F92" s="206"/>
      <c r="G92" s="249">
        <v>42765.947916666664</v>
      </c>
      <c r="H92" s="249">
        <v>42766.318055555559</v>
      </c>
      <c r="I92" s="211"/>
      <c r="J92" s="211"/>
      <c r="K92" s="211"/>
      <c r="L92" s="203">
        <f t="shared" si="101"/>
        <v>0</v>
      </c>
      <c r="M92" s="203">
        <f t="shared" si="102"/>
        <v>0</v>
      </c>
      <c r="N92" s="203">
        <f t="shared" si="103"/>
        <v>0</v>
      </c>
      <c r="O92" s="203">
        <f t="shared" si="104"/>
        <v>0.37013888889487134</v>
      </c>
      <c r="P92" s="204"/>
      <c r="Q92" s="204"/>
      <c r="R92" s="204"/>
      <c r="S92" s="250" t="s">
        <v>52</v>
      </c>
      <c r="T92" s="251" t="s">
        <v>742</v>
      </c>
      <c r="U92" s="204"/>
      <c r="V92" s="205"/>
      <c r="W92" s="205"/>
      <c r="X92" s="205"/>
      <c r="Y92" s="205"/>
      <c r="Z92" s="205"/>
      <c r="AA92" s="205"/>
    </row>
    <row r="93" spans="1:27" s="25" customFormat="1" ht="30" customHeight="1">
      <c r="A93" s="252"/>
      <c r="B93" s="221"/>
      <c r="C93" s="253" t="s">
        <v>53</v>
      </c>
      <c r="D93" s="217"/>
      <c r="E93" s="219"/>
      <c r="F93" s="218" t="s">
        <v>49</v>
      </c>
      <c r="G93" s="265"/>
      <c r="H93" s="265"/>
      <c r="I93" s="218" t="s">
        <v>49</v>
      </c>
      <c r="J93" s="218" t="s">
        <v>49</v>
      </c>
      <c r="K93" s="218" t="s">
        <v>49</v>
      </c>
      <c r="L93" s="255">
        <f>SUM(L75:L92)</f>
        <v>0</v>
      </c>
      <c r="M93" s="255">
        <f>SUM(M75:M92)</f>
        <v>0</v>
      </c>
      <c r="N93" s="255">
        <f>SUM(N75:N92)</f>
        <v>0</v>
      </c>
      <c r="O93" s="255">
        <f>SUM(O75:O92)</f>
        <v>5.8701388888803194</v>
      </c>
      <c r="P93" s="255"/>
      <c r="Q93" s="255"/>
      <c r="R93" s="255"/>
      <c r="S93" s="273"/>
      <c r="T93" s="275"/>
      <c r="U93" s="217"/>
      <c r="V93" s="216">
        <f>$AB$11-((N93*24))</f>
        <v>744</v>
      </c>
      <c r="W93" s="267">
        <v>1440</v>
      </c>
      <c r="X93" s="268">
        <v>465.8</v>
      </c>
      <c r="Y93" s="269">
        <f>W93*X93</f>
        <v>670752</v>
      </c>
      <c r="Z93" s="213">
        <f>(Y93*(V93-L93*24))/V93</f>
        <v>670752</v>
      </c>
      <c r="AA93" s="216">
        <f>(Z93/Y93)*100</f>
        <v>100</v>
      </c>
    </row>
    <row r="94" spans="1:27" s="25" customFormat="1" ht="45" customHeight="1">
      <c r="A94" s="278">
        <v>13</v>
      </c>
      <c r="B94" s="282" t="s">
        <v>544</v>
      </c>
      <c r="C94" s="211" t="s">
        <v>516</v>
      </c>
      <c r="D94" s="207">
        <v>326.17200000000003</v>
      </c>
      <c r="E94" s="262" t="s">
        <v>569</v>
      </c>
      <c r="F94" s="206" t="s">
        <v>49</v>
      </c>
      <c r="G94" s="249">
        <v>42756.275000000001</v>
      </c>
      <c r="H94" s="249">
        <v>42756.77847222222</v>
      </c>
      <c r="I94" s="211"/>
      <c r="J94" s="211"/>
      <c r="K94" s="211"/>
      <c r="L94" s="203">
        <f t="shared" ref="L94:L96" si="105">IF(RIGHT(S94)="T",(+H94-G94),0)</f>
        <v>0</v>
      </c>
      <c r="M94" s="203">
        <f t="shared" ref="M94:M96" si="106">IF(RIGHT(S94)="U",(+H94-G94),0)</f>
        <v>0</v>
      </c>
      <c r="N94" s="203">
        <f t="shared" ref="N94:N96" si="107">IF(RIGHT(S94)="C",(+H94-G94),0)</f>
        <v>0.50347222221898846</v>
      </c>
      <c r="O94" s="203">
        <f t="shared" ref="O94:O96" si="108">IF(RIGHT(S94)="D",(+H94-G94),0)</f>
        <v>0</v>
      </c>
      <c r="P94" s="204"/>
      <c r="Q94" s="204"/>
      <c r="R94" s="204"/>
      <c r="S94" s="250" t="s">
        <v>753</v>
      </c>
      <c r="T94" s="251" t="s">
        <v>754</v>
      </c>
      <c r="U94" s="204"/>
      <c r="V94" s="205"/>
      <c r="W94" s="205"/>
      <c r="X94" s="205"/>
      <c r="Y94" s="205"/>
      <c r="Z94" s="205"/>
      <c r="AA94" s="205"/>
    </row>
    <row r="95" spans="1:27" s="25" customFormat="1" ht="48" customHeight="1">
      <c r="A95" s="278"/>
      <c r="B95" s="282"/>
      <c r="C95" s="211"/>
      <c r="D95" s="207"/>
      <c r="E95" s="233"/>
      <c r="F95" s="206"/>
      <c r="G95" s="249">
        <v>42760.212500000001</v>
      </c>
      <c r="H95" s="249">
        <v>42760.767361111109</v>
      </c>
      <c r="I95" s="211"/>
      <c r="J95" s="211"/>
      <c r="K95" s="211"/>
      <c r="L95" s="203">
        <f t="shared" ref="L95" si="109">IF(RIGHT(S95)="T",(+H95-G95),0)</f>
        <v>0</v>
      </c>
      <c r="M95" s="203">
        <f t="shared" ref="M95" si="110">IF(RIGHT(S95)="U",(+H95-G95),0)</f>
        <v>0</v>
      </c>
      <c r="N95" s="203">
        <f t="shared" ref="N95" si="111">IF(RIGHT(S95)="C",(+H95-G95),0)</f>
        <v>0.55486111110803904</v>
      </c>
      <c r="O95" s="203">
        <f t="shared" ref="O95" si="112">IF(RIGHT(S95)="D",(+H95-G95),0)</f>
        <v>0</v>
      </c>
      <c r="P95" s="204"/>
      <c r="Q95" s="204"/>
      <c r="R95" s="204"/>
      <c r="S95" s="250" t="s">
        <v>753</v>
      </c>
      <c r="T95" s="251" t="s">
        <v>755</v>
      </c>
      <c r="U95" s="204"/>
      <c r="V95" s="205"/>
      <c r="W95" s="205"/>
      <c r="X95" s="205"/>
      <c r="Y95" s="205"/>
      <c r="Z95" s="205"/>
      <c r="AA95" s="205"/>
    </row>
    <row r="96" spans="1:27" s="25" customFormat="1" ht="37.5" customHeight="1">
      <c r="A96" s="278"/>
      <c r="B96" s="282"/>
      <c r="C96" s="211"/>
      <c r="D96" s="207"/>
      <c r="E96" s="233"/>
      <c r="F96" s="206"/>
      <c r="G96" s="96"/>
      <c r="H96" s="96"/>
      <c r="I96" s="211"/>
      <c r="J96" s="211"/>
      <c r="K96" s="211"/>
      <c r="L96" s="203">
        <f t="shared" si="105"/>
        <v>0</v>
      </c>
      <c r="M96" s="203">
        <f t="shared" si="106"/>
        <v>0</v>
      </c>
      <c r="N96" s="203">
        <f t="shared" si="107"/>
        <v>0</v>
      </c>
      <c r="O96" s="203">
        <f t="shared" si="108"/>
        <v>0</v>
      </c>
      <c r="P96" s="204"/>
      <c r="Q96" s="204"/>
      <c r="R96" s="204"/>
      <c r="S96" s="94"/>
      <c r="T96" s="89"/>
      <c r="U96" s="204"/>
      <c r="V96" s="205"/>
      <c r="W96" s="205"/>
      <c r="X96" s="205"/>
      <c r="Y96" s="205"/>
      <c r="Z96" s="205"/>
      <c r="AA96" s="205"/>
    </row>
    <row r="97" spans="1:44" s="25" customFormat="1" ht="30" customHeight="1">
      <c r="A97" s="252"/>
      <c r="B97" s="221"/>
      <c r="C97" s="253" t="s">
        <v>53</v>
      </c>
      <c r="D97" s="217"/>
      <c r="E97" s="219"/>
      <c r="F97" s="218" t="s">
        <v>49</v>
      </c>
      <c r="G97" s="290"/>
      <c r="H97" s="290"/>
      <c r="I97" s="218" t="s">
        <v>49</v>
      </c>
      <c r="J97" s="218" t="s">
        <v>49</v>
      </c>
      <c r="K97" s="218" t="s">
        <v>49</v>
      </c>
      <c r="L97" s="255">
        <f>SUM(L94:L96)</f>
        <v>0</v>
      </c>
      <c r="M97" s="255">
        <f>SUM(M94:M96)</f>
        <v>0</v>
      </c>
      <c r="N97" s="255">
        <f>SUM(N94:N96)</f>
        <v>1.0583333333270275</v>
      </c>
      <c r="O97" s="255">
        <f>SUM(O94:O96)</f>
        <v>0</v>
      </c>
      <c r="P97" s="255"/>
      <c r="Q97" s="255"/>
      <c r="R97" s="255"/>
      <c r="S97" s="209"/>
      <c r="T97" s="209"/>
      <c r="U97" s="217"/>
      <c r="V97" s="216">
        <f>$AB$11-((N97*24))</f>
        <v>718.60000000015134</v>
      </c>
      <c r="W97" s="291">
        <v>1447</v>
      </c>
      <c r="X97" s="292">
        <v>326.17200000000003</v>
      </c>
      <c r="Y97" s="293">
        <f>W97*X97</f>
        <v>471970.88400000002</v>
      </c>
      <c r="Z97" s="213">
        <f>(Y97*(V97-L97*24))/V97</f>
        <v>471970.88400000002</v>
      </c>
      <c r="AA97" s="294">
        <f>(Z97/Y97)*100</f>
        <v>100</v>
      </c>
    </row>
    <row r="98" spans="1:44" s="25" customFormat="1" ht="30" customHeight="1">
      <c r="A98" s="278">
        <v>14</v>
      </c>
      <c r="B98" s="282" t="s">
        <v>545</v>
      </c>
      <c r="C98" s="211" t="s">
        <v>517</v>
      </c>
      <c r="D98" s="207">
        <v>326.17200000000003</v>
      </c>
      <c r="E98" s="262" t="s">
        <v>569</v>
      </c>
      <c r="F98" s="206" t="s">
        <v>49</v>
      </c>
      <c r="G98" s="249">
        <v>42744.822222222225</v>
      </c>
      <c r="H98" s="249">
        <v>42744.932638888888</v>
      </c>
      <c r="I98" s="211"/>
      <c r="J98" s="211"/>
      <c r="K98" s="211"/>
      <c r="L98" s="203">
        <f t="shared" ref="L98" si="113">IF(RIGHT(S98)="T",(+H98-G98),0)</f>
        <v>0.11041666666278616</v>
      </c>
      <c r="M98" s="203">
        <f t="shared" ref="M98" si="114">IF(RIGHT(S98)="U",(+H98-G98),0)</f>
        <v>0</v>
      </c>
      <c r="N98" s="203">
        <f t="shared" ref="N98" si="115">IF(RIGHT(S98)="C",(+H98-G98),0)</f>
        <v>0</v>
      </c>
      <c r="O98" s="203">
        <f t="shared" ref="O98" si="116">IF(RIGHT(S98)="D",(+H98-G98),0)</f>
        <v>0</v>
      </c>
      <c r="P98" s="204"/>
      <c r="Q98" s="204"/>
      <c r="R98" s="204"/>
      <c r="S98" s="250" t="s">
        <v>495</v>
      </c>
      <c r="T98" s="251" t="s">
        <v>757</v>
      </c>
      <c r="U98" s="204"/>
      <c r="V98" s="205"/>
      <c r="W98" s="205"/>
      <c r="X98" s="205"/>
      <c r="Y98" s="205"/>
      <c r="Z98" s="213"/>
      <c r="AA98" s="205"/>
    </row>
    <row r="99" spans="1:44" s="25" customFormat="1" ht="30" customHeight="1">
      <c r="A99" s="278"/>
      <c r="B99" s="282"/>
      <c r="C99" s="211"/>
      <c r="D99" s="207"/>
      <c r="E99" s="233"/>
      <c r="F99" s="206"/>
      <c r="G99" s="249">
        <v>42756.646527777775</v>
      </c>
      <c r="H99" s="249">
        <v>42756.790972222225</v>
      </c>
      <c r="I99" s="211"/>
      <c r="J99" s="211"/>
      <c r="K99" s="211"/>
      <c r="L99" s="203">
        <f t="shared" ref="L99:L100" si="117">IF(RIGHT(S99)="T",(+H99-G99),0)</f>
        <v>0.14444444444961846</v>
      </c>
      <c r="M99" s="203">
        <f t="shared" ref="M99:M100" si="118">IF(RIGHT(S99)="U",(+H99-G99),0)</f>
        <v>0</v>
      </c>
      <c r="N99" s="203">
        <f t="shared" ref="N99:N100" si="119">IF(RIGHT(S99)="C",(+H99-G99),0)</f>
        <v>0</v>
      </c>
      <c r="O99" s="203">
        <f t="shared" ref="O99:O100" si="120">IF(RIGHT(S99)="D",(+H99-G99),0)</f>
        <v>0</v>
      </c>
      <c r="P99" s="204"/>
      <c r="Q99" s="204"/>
      <c r="R99" s="204"/>
      <c r="S99" s="250" t="s">
        <v>488</v>
      </c>
      <c r="T99" s="251" t="s">
        <v>758</v>
      </c>
      <c r="U99" s="204"/>
      <c r="V99" s="205"/>
      <c r="W99" s="205"/>
      <c r="X99" s="205"/>
      <c r="Y99" s="205"/>
      <c r="Z99" s="213"/>
      <c r="AA99" s="205"/>
      <c r="AD99" s="102"/>
    </row>
    <row r="100" spans="1:44" s="25" customFormat="1" ht="30" customHeight="1">
      <c r="A100" s="278"/>
      <c r="B100" s="282"/>
      <c r="C100" s="211"/>
      <c r="D100" s="207"/>
      <c r="E100" s="233"/>
      <c r="F100" s="206"/>
      <c r="G100" s="249">
        <v>42760.522222222222</v>
      </c>
      <c r="H100" s="249">
        <v>42760.769444444442</v>
      </c>
      <c r="I100" s="211"/>
      <c r="J100" s="211"/>
      <c r="K100" s="211"/>
      <c r="L100" s="203">
        <f t="shared" si="117"/>
        <v>0.24722222222044365</v>
      </c>
      <c r="M100" s="203">
        <f t="shared" si="118"/>
        <v>0</v>
      </c>
      <c r="N100" s="203">
        <f t="shared" si="119"/>
        <v>0</v>
      </c>
      <c r="O100" s="203">
        <f t="shared" si="120"/>
        <v>0</v>
      </c>
      <c r="P100" s="204"/>
      <c r="Q100" s="204"/>
      <c r="R100" s="204"/>
      <c r="S100" s="250" t="s">
        <v>488</v>
      </c>
      <c r="T100" s="251" t="s">
        <v>760</v>
      </c>
      <c r="U100" s="204"/>
      <c r="V100" s="205"/>
      <c r="W100" s="205"/>
      <c r="X100" s="205"/>
      <c r="Y100" s="205"/>
      <c r="Z100" s="213"/>
      <c r="AA100" s="205"/>
    </row>
    <row r="101" spans="1:44" s="25" customFormat="1" ht="30" customHeight="1">
      <c r="A101" s="252"/>
      <c r="B101" s="221"/>
      <c r="C101" s="253" t="s">
        <v>53</v>
      </c>
      <c r="D101" s="217"/>
      <c r="E101" s="219"/>
      <c r="F101" s="218" t="s">
        <v>49</v>
      </c>
      <c r="G101" s="254"/>
      <c r="H101" s="254"/>
      <c r="I101" s="218" t="s">
        <v>49</v>
      </c>
      <c r="J101" s="218" t="s">
        <v>49</v>
      </c>
      <c r="K101" s="218" t="s">
        <v>49</v>
      </c>
      <c r="L101" s="255">
        <f>SUM(L98:L100)</f>
        <v>0.50208333333284827</v>
      </c>
      <c r="M101" s="255">
        <f>SUM(M98:M100)</f>
        <v>0</v>
      </c>
      <c r="N101" s="255">
        <f>SUM(N98:N100)</f>
        <v>0</v>
      </c>
      <c r="O101" s="255">
        <f>SUM(O98:O100)</f>
        <v>0</v>
      </c>
      <c r="P101" s="255"/>
      <c r="Q101" s="255"/>
      <c r="R101" s="255"/>
      <c r="S101" s="273"/>
      <c r="T101" s="275"/>
      <c r="U101" s="217"/>
      <c r="V101" s="216">
        <f>$AB$11-((N101*24))</f>
        <v>744</v>
      </c>
      <c r="W101" s="291">
        <v>1447</v>
      </c>
      <c r="X101" s="292">
        <v>326.17200000000003</v>
      </c>
      <c r="Y101" s="293">
        <f>W101*X101</f>
        <v>471970.88400000002</v>
      </c>
      <c r="Z101" s="213">
        <f>(Y101*(V101-L101*24))/V101</f>
        <v>464326.73191371706</v>
      </c>
      <c r="AA101" s="294">
        <f>(Z101/Y101)*100</f>
        <v>98.38037634408758</v>
      </c>
    </row>
    <row r="102" spans="1:44" s="25" customFormat="1" ht="30" customHeight="1">
      <c r="A102" s="252"/>
      <c r="B102" s="221"/>
      <c r="C102" s="253"/>
      <c r="D102" s="217"/>
      <c r="E102" s="219"/>
      <c r="F102" s="218"/>
      <c r="G102" s="254"/>
      <c r="H102" s="254"/>
      <c r="I102" s="218"/>
      <c r="J102" s="218"/>
      <c r="K102" s="218"/>
      <c r="L102" s="255"/>
      <c r="M102" s="255"/>
      <c r="N102" s="255"/>
      <c r="O102" s="255"/>
      <c r="P102" s="255"/>
      <c r="Q102" s="255"/>
      <c r="R102" s="255"/>
      <c r="S102" s="273"/>
      <c r="T102" s="275"/>
      <c r="U102" s="217"/>
      <c r="V102" s="216"/>
      <c r="W102" s="291"/>
      <c r="X102" s="292"/>
      <c r="Y102" s="293"/>
      <c r="Z102" s="213"/>
      <c r="AA102" s="294"/>
    </row>
    <row r="103" spans="1:44" s="12" customFormat="1" ht="30" customHeight="1">
      <c r="A103" s="224" t="s">
        <v>64</v>
      </c>
      <c r="B103" s="242"/>
      <c r="C103" s="243" t="s">
        <v>65</v>
      </c>
      <c r="D103" s="244"/>
      <c r="E103" s="219"/>
      <c r="F103" s="218" t="s">
        <v>49</v>
      </c>
      <c r="G103" s="244"/>
      <c r="H103" s="244"/>
      <c r="I103" s="245"/>
      <c r="J103" s="245"/>
      <c r="K103" s="245"/>
      <c r="L103" s="244"/>
      <c r="M103" s="245"/>
      <c r="N103" s="245"/>
      <c r="O103" s="245"/>
      <c r="P103" s="245"/>
      <c r="Q103" s="245"/>
      <c r="R103" s="245"/>
      <c r="S103" s="295"/>
      <c r="T103" s="296"/>
      <c r="U103" s="245"/>
      <c r="V103" s="244"/>
      <c r="W103" s="244"/>
      <c r="X103" s="244"/>
      <c r="Y103" s="244"/>
      <c r="Z103" s="213"/>
      <c r="AA103" s="244"/>
      <c r="AB103" s="10"/>
      <c r="AC103" s="27"/>
      <c r="AD103" s="27"/>
      <c r="AE103" s="27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</row>
    <row r="104" spans="1:44" s="28" customFormat="1" ht="30" customHeight="1">
      <c r="A104" s="260">
        <v>1</v>
      </c>
      <c r="B104" s="247" t="s">
        <v>66</v>
      </c>
      <c r="C104" s="261" t="s">
        <v>67</v>
      </c>
      <c r="D104" s="207">
        <v>29.981999999999999</v>
      </c>
      <c r="E104" s="262" t="s">
        <v>569</v>
      </c>
      <c r="F104" s="206" t="s">
        <v>49</v>
      </c>
      <c r="G104" s="270"/>
      <c r="H104" s="270"/>
      <c r="I104" s="206" t="s">
        <v>49</v>
      </c>
      <c r="J104" s="206" t="s">
        <v>49</v>
      </c>
      <c r="K104" s="211"/>
      <c r="L104" s="203">
        <f>IF(RIGHT(S104)="T",(+H104-G104),0)</f>
        <v>0</v>
      </c>
      <c r="M104" s="203">
        <f>IF(RIGHT(S104)="U",(+H104-G104),0)</f>
        <v>0</v>
      </c>
      <c r="N104" s="203">
        <f>IF(RIGHT(S104)="C",(+H104-G104),0)</f>
        <v>0</v>
      </c>
      <c r="O104" s="203">
        <f>IF(RIGHT(S104)="D",(+H104-G104),0)</f>
        <v>0</v>
      </c>
      <c r="P104" s="206" t="s">
        <v>49</v>
      </c>
      <c r="Q104" s="206" t="s">
        <v>49</v>
      </c>
      <c r="R104" s="206" t="s">
        <v>49</v>
      </c>
      <c r="S104" s="283"/>
      <c r="T104" s="284"/>
      <c r="U104" s="256"/>
      <c r="V104" s="202"/>
      <c r="W104" s="202"/>
      <c r="X104" s="202"/>
      <c r="Y104" s="202"/>
      <c r="Z104" s="213"/>
      <c r="AA104" s="202"/>
    </row>
    <row r="105" spans="1:44" s="28" customFormat="1" ht="30" customHeight="1">
      <c r="A105" s="260"/>
      <c r="B105" s="247"/>
      <c r="C105" s="261"/>
      <c r="D105" s="207"/>
      <c r="E105" s="262"/>
      <c r="F105" s="206" t="s">
        <v>49</v>
      </c>
      <c r="G105" s="249"/>
      <c r="H105" s="249"/>
      <c r="I105" s="206" t="s">
        <v>49</v>
      </c>
      <c r="J105" s="206" t="s">
        <v>49</v>
      </c>
      <c r="K105" s="211"/>
      <c r="L105" s="203">
        <f>IF(RIGHT(S105)="T",(+H105-G105),0)</f>
        <v>0</v>
      </c>
      <c r="M105" s="203">
        <f>IF(RIGHT(S105)="U",(+H105-G105),0)</f>
        <v>0</v>
      </c>
      <c r="N105" s="203">
        <f>IF(RIGHT(S105)="C",(+H105-G105),0)</f>
        <v>0</v>
      </c>
      <c r="O105" s="203">
        <f>IF(RIGHT(S105)="D",(+H105-G105),0)</f>
        <v>0</v>
      </c>
      <c r="P105" s="206" t="s">
        <v>49</v>
      </c>
      <c r="Q105" s="206" t="s">
        <v>49</v>
      </c>
      <c r="R105" s="206" t="s">
        <v>49</v>
      </c>
      <c r="S105" s="297"/>
      <c r="T105" s="284"/>
      <c r="U105" s="256"/>
      <c r="V105" s="202"/>
      <c r="W105" s="202"/>
      <c r="X105" s="202"/>
      <c r="Y105" s="202"/>
      <c r="Z105" s="213"/>
      <c r="AA105" s="202"/>
    </row>
    <row r="106" spans="1:44" s="29" customFormat="1" ht="30" customHeight="1">
      <c r="A106" s="252"/>
      <c r="B106" s="217"/>
      <c r="C106" s="253" t="s">
        <v>53</v>
      </c>
      <c r="D106" s="217"/>
      <c r="E106" s="219"/>
      <c r="F106" s="218" t="s">
        <v>49</v>
      </c>
      <c r="G106" s="254"/>
      <c r="H106" s="254"/>
      <c r="I106" s="218" t="s">
        <v>49</v>
      </c>
      <c r="J106" s="218" t="s">
        <v>49</v>
      </c>
      <c r="K106" s="245"/>
      <c r="L106" s="255">
        <f>SUM(L104:L105)</f>
        <v>0</v>
      </c>
      <c r="M106" s="255">
        <f t="shared" ref="M106:O106" si="121">SUM(M104:M105)</f>
        <v>0</v>
      </c>
      <c r="N106" s="255">
        <f t="shared" si="121"/>
        <v>0</v>
      </c>
      <c r="O106" s="255">
        <f t="shared" si="121"/>
        <v>0</v>
      </c>
      <c r="P106" s="255"/>
      <c r="Q106" s="255"/>
      <c r="R106" s="255"/>
      <c r="S106" s="273"/>
      <c r="T106" s="275"/>
      <c r="U106" s="217"/>
      <c r="V106" s="216">
        <f>$AB$11-((N106*24))</f>
        <v>744</v>
      </c>
      <c r="W106" s="267">
        <v>515</v>
      </c>
      <c r="X106" s="268">
        <v>29.981999999999999</v>
      </c>
      <c r="Y106" s="269">
        <f>W106*X106</f>
        <v>15440.73</v>
      </c>
      <c r="Z106" s="213">
        <f>(Y106*(V106-L106*24))/V106</f>
        <v>15440.73</v>
      </c>
      <c r="AA106" s="216">
        <f>(Z106/Y106)*100</f>
        <v>100</v>
      </c>
    </row>
    <row r="107" spans="1:44" s="23" customFormat="1" ht="30" customHeight="1">
      <c r="A107" s="65">
        <v>2</v>
      </c>
      <c r="B107" s="221" t="s">
        <v>68</v>
      </c>
      <c r="C107" s="211" t="s">
        <v>69</v>
      </c>
      <c r="D107" s="207">
        <v>29.981999999999999</v>
      </c>
      <c r="E107" s="262" t="s">
        <v>569</v>
      </c>
      <c r="F107" s="206" t="s">
        <v>49</v>
      </c>
      <c r="G107" s="86"/>
      <c r="H107" s="84"/>
      <c r="I107" s="211"/>
      <c r="J107" s="211"/>
      <c r="K107" s="211"/>
      <c r="L107" s="203">
        <f>IF(RIGHT(S107)="T",(+H107-G107),0)</f>
        <v>0</v>
      </c>
      <c r="M107" s="203">
        <f>IF(RIGHT(S107)="U",(+H107-G107),0)</f>
        <v>0</v>
      </c>
      <c r="N107" s="203">
        <f>IF(RIGHT(S107)="C",(+H107-G107),0)</f>
        <v>0</v>
      </c>
      <c r="O107" s="203">
        <f>IF(RIGHT(S107)="D",(+H107-G107),0)</f>
        <v>0</v>
      </c>
      <c r="P107" s="204"/>
      <c r="Q107" s="204"/>
      <c r="R107" s="204"/>
      <c r="S107" s="83"/>
      <c r="T107" s="85"/>
      <c r="U107" s="204"/>
      <c r="V107" s="205"/>
      <c r="W107" s="205"/>
      <c r="X107" s="205"/>
      <c r="Y107" s="205"/>
      <c r="Z107" s="213"/>
      <c r="AA107" s="205"/>
      <c r="AC107" s="21"/>
      <c r="AD107" s="21"/>
      <c r="AE107" s="21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</row>
    <row r="108" spans="1:44" s="23" customFormat="1" ht="30" customHeight="1">
      <c r="A108" s="65"/>
      <c r="B108" s="221"/>
      <c r="C108" s="211"/>
      <c r="D108" s="207"/>
      <c r="E108" s="262"/>
      <c r="F108" s="206"/>
      <c r="G108" s="270"/>
      <c r="H108" s="270"/>
      <c r="I108" s="211"/>
      <c r="J108" s="211"/>
      <c r="K108" s="211"/>
      <c r="L108" s="203">
        <f>IF(RIGHT(S108)="T",(+H108-G108),0)</f>
        <v>0</v>
      </c>
      <c r="M108" s="203">
        <f>IF(RIGHT(S108)="U",(+H108-G108),0)</f>
        <v>0</v>
      </c>
      <c r="N108" s="203">
        <f>IF(RIGHT(S108)="C",(+H108-G108),0)</f>
        <v>0</v>
      </c>
      <c r="O108" s="203">
        <f>IF(RIGHT(S108)="D",(+H108-G108),0)</f>
        <v>0</v>
      </c>
      <c r="P108" s="204"/>
      <c r="Q108" s="204"/>
      <c r="R108" s="204"/>
      <c r="S108" s="283"/>
      <c r="T108" s="284"/>
      <c r="U108" s="204"/>
      <c r="V108" s="205"/>
      <c r="W108" s="205"/>
      <c r="X108" s="205"/>
      <c r="Y108" s="205"/>
      <c r="Z108" s="213"/>
      <c r="AA108" s="205"/>
      <c r="AC108" s="21"/>
      <c r="AD108" s="21"/>
      <c r="AE108" s="21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</row>
    <row r="109" spans="1:44" s="29" customFormat="1" ht="30" customHeight="1">
      <c r="A109" s="252"/>
      <c r="B109" s="217"/>
      <c r="C109" s="253" t="s">
        <v>53</v>
      </c>
      <c r="D109" s="217"/>
      <c r="E109" s="219"/>
      <c r="F109" s="218" t="s">
        <v>49</v>
      </c>
      <c r="G109" s="254"/>
      <c r="H109" s="254"/>
      <c r="I109" s="218" t="s">
        <v>49</v>
      </c>
      <c r="J109" s="218" t="s">
        <v>49</v>
      </c>
      <c r="K109" s="245"/>
      <c r="L109" s="255">
        <f>SUM(L107:L108)</f>
        <v>0</v>
      </c>
      <c r="M109" s="255">
        <f>SUM(M107:M108)</f>
        <v>0</v>
      </c>
      <c r="N109" s="255">
        <f>SUM(N107:N108)</f>
        <v>0</v>
      </c>
      <c r="O109" s="255">
        <f>SUM(O107:O108)</f>
        <v>0</v>
      </c>
      <c r="P109" s="255"/>
      <c r="Q109" s="255"/>
      <c r="R109" s="255"/>
      <c r="S109" s="273"/>
      <c r="T109" s="275"/>
      <c r="U109" s="217"/>
      <c r="V109" s="213">
        <f>$AB$11-((N109*24))</f>
        <v>744</v>
      </c>
      <c r="W109" s="214">
        <v>515</v>
      </c>
      <c r="X109" s="207">
        <v>29.981999999999999</v>
      </c>
      <c r="Y109" s="215">
        <f>W109*X109</f>
        <v>15440.73</v>
      </c>
      <c r="Z109" s="213">
        <f>(Y109*(V109-L109*24))/V109</f>
        <v>15440.73</v>
      </c>
      <c r="AA109" s="216">
        <f>(Z109/Y109)*100</f>
        <v>100</v>
      </c>
    </row>
    <row r="110" spans="1:44" s="25" customFormat="1" ht="30" customHeight="1">
      <c r="A110" s="298">
        <v>3</v>
      </c>
      <c r="B110" s="247" t="s">
        <v>70</v>
      </c>
      <c r="C110" s="299" t="s">
        <v>71</v>
      </c>
      <c r="D110" s="268">
        <v>167.2</v>
      </c>
      <c r="E110" s="262" t="s">
        <v>569</v>
      </c>
      <c r="F110" s="208" t="s">
        <v>49</v>
      </c>
      <c r="G110" s="249">
        <v>42739.115277777775</v>
      </c>
      <c r="H110" s="249">
        <v>42739.330555555556</v>
      </c>
      <c r="I110" s="208" t="s">
        <v>49</v>
      </c>
      <c r="J110" s="208" t="s">
        <v>49</v>
      </c>
      <c r="K110" s="208" t="s">
        <v>49</v>
      </c>
      <c r="L110" s="203">
        <f>IF(RIGHT(S110)="T",(+H110-G110),0)</f>
        <v>0</v>
      </c>
      <c r="M110" s="203">
        <f>IF(RIGHT(S110)="U",(+H110-G110),0)</f>
        <v>0</v>
      </c>
      <c r="N110" s="203">
        <f>IF(RIGHT(S110)="C",(+H110-G110),0)</f>
        <v>0</v>
      </c>
      <c r="O110" s="203">
        <f>IF(RIGHT(S110)="D",(+H110-G110),0)</f>
        <v>0.21527777778101154</v>
      </c>
      <c r="P110" s="208" t="s">
        <v>49</v>
      </c>
      <c r="Q110" s="208" t="s">
        <v>49</v>
      </c>
      <c r="R110" s="208" t="s">
        <v>49</v>
      </c>
      <c r="S110" s="250" t="s">
        <v>52</v>
      </c>
      <c r="T110" s="251" t="s">
        <v>762</v>
      </c>
      <c r="U110" s="300"/>
      <c r="V110" s="209"/>
      <c r="W110" s="209"/>
      <c r="X110" s="209"/>
      <c r="Y110" s="209"/>
      <c r="Z110" s="213"/>
      <c r="AA110" s="209"/>
    </row>
    <row r="111" spans="1:44" s="25" customFormat="1" ht="30" customHeight="1">
      <c r="A111" s="298"/>
      <c r="B111" s="247"/>
      <c r="C111" s="299"/>
      <c r="D111" s="268"/>
      <c r="E111" s="262"/>
      <c r="F111" s="208"/>
      <c r="G111" s="249">
        <v>42747.013194444444</v>
      </c>
      <c r="H111" s="249">
        <v>42747.330555555556</v>
      </c>
      <c r="I111" s="208"/>
      <c r="J111" s="208"/>
      <c r="K111" s="208"/>
      <c r="L111" s="203">
        <f t="shared" ref="L111:L115" si="122">IF(RIGHT(S111)="T",(+H111-G111),0)</f>
        <v>0</v>
      </c>
      <c r="M111" s="203">
        <f t="shared" ref="M111:M115" si="123">IF(RIGHT(S111)="U",(+H111-G111),0)</f>
        <v>0</v>
      </c>
      <c r="N111" s="203">
        <f t="shared" ref="N111:N115" si="124">IF(RIGHT(S111)="C",(+H111-G111),0)</f>
        <v>0</v>
      </c>
      <c r="O111" s="203">
        <f t="shared" ref="O111:O115" si="125">IF(RIGHT(S111)="D",(+H111-G111),0)</f>
        <v>0.31736111111240461</v>
      </c>
      <c r="P111" s="208"/>
      <c r="Q111" s="208"/>
      <c r="R111" s="208"/>
      <c r="S111" s="250" t="s">
        <v>52</v>
      </c>
      <c r="T111" s="251" t="s">
        <v>764</v>
      </c>
      <c r="U111" s="300"/>
      <c r="V111" s="209"/>
      <c r="W111" s="209"/>
      <c r="X111" s="209"/>
      <c r="Y111" s="209"/>
      <c r="Z111" s="213"/>
      <c r="AA111" s="209"/>
    </row>
    <row r="112" spans="1:44" s="25" customFormat="1" ht="30" customHeight="1">
      <c r="A112" s="298"/>
      <c r="B112" s="247"/>
      <c r="C112" s="299"/>
      <c r="D112" s="268"/>
      <c r="E112" s="262"/>
      <c r="F112" s="208"/>
      <c r="G112" s="249">
        <v>42747.884027777778</v>
      </c>
      <c r="H112" s="249">
        <v>42748.256944444445</v>
      </c>
      <c r="I112" s="208"/>
      <c r="J112" s="208"/>
      <c r="K112" s="208"/>
      <c r="L112" s="203">
        <f t="shared" si="122"/>
        <v>0</v>
      </c>
      <c r="M112" s="203">
        <f t="shared" si="123"/>
        <v>0</v>
      </c>
      <c r="N112" s="203">
        <f t="shared" si="124"/>
        <v>0</v>
      </c>
      <c r="O112" s="203">
        <f t="shared" si="125"/>
        <v>0.37291666666715173</v>
      </c>
      <c r="P112" s="208"/>
      <c r="Q112" s="208"/>
      <c r="R112" s="208"/>
      <c r="S112" s="250" t="s">
        <v>52</v>
      </c>
      <c r="T112" s="251" t="s">
        <v>764</v>
      </c>
      <c r="U112" s="300"/>
      <c r="V112" s="209"/>
      <c r="W112" s="209"/>
      <c r="X112" s="209"/>
      <c r="Y112" s="209"/>
      <c r="Z112" s="213"/>
      <c r="AA112" s="209"/>
    </row>
    <row r="113" spans="1:44" s="25" customFormat="1" ht="30" customHeight="1">
      <c r="A113" s="298"/>
      <c r="B113" s="247"/>
      <c r="C113" s="299"/>
      <c r="D113" s="268"/>
      <c r="E113" s="262"/>
      <c r="F113" s="208"/>
      <c r="G113" s="249">
        <v>42749.004861111112</v>
      </c>
      <c r="H113" s="249">
        <v>42749.395138888889</v>
      </c>
      <c r="I113" s="208"/>
      <c r="J113" s="208"/>
      <c r="K113" s="208"/>
      <c r="L113" s="203">
        <f t="shared" si="122"/>
        <v>0</v>
      </c>
      <c r="M113" s="203">
        <f t="shared" si="123"/>
        <v>0</v>
      </c>
      <c r="N113" s="203">
        <f t="shared" si="124"/>
        <v>0</v>
      </c>
      <c r="O113" s="203">
        <f t="shared" si="125"/>
        <v>0.39027777777664596</v>
      </c>
      <c r="P113" s="208"/>
      <c r="Q113" s="208"/>
      <c r="R113" s="208"/>
      <c r="S113" s="250" t="s">
        <v>52</v>
      </c>
      <c r="T113" s="251" t="s">
        <v>767</v>
      </c>
      <c r="U113" s="300"/>
      <c r="V113" s="209"/>
      <c r="W113" s="209"/>
      <c r="X113" s="209"/>
      <c r="Y113" s="209"/>
      <c r="Z113" s="213"/>
      <c r="AA113" s="209"/>
    </row>
    <row r="114" spans="1:44" s="25" customFormat="1" ht="30" customHeight="1">
      <c r="A114" s="298"/>
      <c r="B114" s="247"/>
      <c r="C114" s="299"/>
      <c r="D114" s="268"/>
      <c r="E114" s="262"/>
      <c r="F114" s="208"/>
      <c r="G114" s="249">
        <v>42751.976388888892</v>
      </c>
      <c r="H114" s="249">
        <v>42752.347222222219</v>
      </c>
      <c r="I114" s="208"/>
      <c r="J114" s="208"/>
      <c r="K114" s="208"/>
      <c r="L114" s="203">
        <f t="shared" si="122"/>
        <v>0</v>
      </c>
      <c r="M114" s="203">
        <f t="shared" si="123"/>
        <v>0</v>
      </c>
      <c r="N114" s="203">
        <f t="shared" si="124"/>
        <v>0</v>
      </c>
      <c r="O114" s="203">
        <f t="shared" si="125"/>
        <v>0.3708333333270275</v>
      </c>
      <c r="P114" s="208"/>
      <c r="Q114" s="208"/>
      <c r="R114" s="208"/>
      <c r="S114" s="250" t="s">
        <v>52</v>
      </c>
      <c r="T114" s="251" t="s">
        <v>769</v>
      </c>
      <c r="U114" s="300"/>
      <c r="V114" s="209"/>
      <c r="W114" s="209"/>
      <c r="X114" s="209"/>
      <c r="Y114" s="209"/>
      <c r="Z114" s="213"/>
      <c r="AA114" s="209"/>
    </row>
    <row r="115" spans="1:44" s="25" customFormat="1" ht="30" customHeight="1">
      <c r="A115" s="298"/>
      <c r="B115" s="247"/>
      <c r="C115" s="299"/>
      <c r="D115" s="268"/>
      <c r="E115" s="262"/>
      <c r="F115" s="208"/>
      <c r="G115" s="249">
        <v>42761.022222222222</v>
      </c>
      <c r="H115" s="249">
        <v>42765.293055555558</v>
      </c>
      <c r="I115" s="208"/>
      <c r="J115" s="208"/>
      <c r="K115" s="208"/>
      <c r="L115" s="203">
        <f t="shared" si="122"/>
        <v>0</v>
      </c>
      <c r="M115" s="203">
        <f t="shared" si="123"/>
        <v>0</v>
      </c>
      <c r="N115" s="203">
        <f t="shared" si="124"/>
        <v>0</v>
      </c>
      <c r="O115" s="203">
        <f t="shared" si="125"/>
        <v>4.2708333333357587</v>
      </c>
      <c r="P115" s="208"/>
      <c r="Q115" s="208"/>
      <c r="R115" s="208"/>
      <c r="S115" s="250" t="s">
        <v>52</v>
      </c>
      <c r="T115" s="251" t="s">
        <v>767</v>
      </c>
      <c r="U115" s="300"/>
      <c r="V115" s="209"/>
      <c r="W115" s="209"/>
      <c r="X115" s="209"/>
      <c r="Y115" s="209"/>
      <c r="Z115" s="213"/>
      <c r="AA115" s="209"/>
    </row>
    <row r="116" spans="1:44" s="25" customFormat="1" ht="30" customHeight="1">
      <c r="A116" s="301"/>
      <c r="B116" s="302"/>
      <c r="C116" s="303" t="s">
        <v>53</v>
      </c>
      <c r="D116" s="302"/>
      <c r="E116" s="233"/>
      <c r="F116" s="208" t="s">
        <v>49</v>
      </c>
      <c r="G116" s="209"/>
      <c r="H116" s="209"/>
      <c r="I116" s="208" t="s">
        <v>49</v>
      </c>
      <c r="J116" s="208" t="s">
        <v>49</v>
      </c>
      <c r="K116" s="208" t="s">
        <v>49</v>
      </c>
      <c r="L116" s="220">
        <f>SUM(L110:L115)</f>
        <v>0</v>
      </c>
      <c r="M116" s="220">
        <f>SUM(M110:M115)</f>
        <v>0</v>
      </c>
      <c r="N116" s="220">
        <f>SUM(N110:N115)</f>
        <v>0</v>
      </c>
      <c r="O116" s="220">
        <f>SUM(O110:O115)</f>
        <v>5.9375</v>
      </c>
      <c r="P116" s="220"/>
      <c r="Q116" s="220"/>
      <c r="R116" s="220"/>
      <c r="S116" s="209"/>
      <c r="T116" s="209"/>
      <c r="U116" s="302"/>
      <c r="V116" s="304">
        <f>$AB$11-((N116*24))</f>
        <v>744</v>
      </c>
      <c r="W116" s="257">
        <v>367</v>
      </c>
      <c r="X116" s="207">
        <v>167.2</v>
      </c>
      <c r="Y116" s="277">
        <f>W116*X116</f>
        <v>61362.399999999994</v>
      </c>
      <c r="Z116" s="213">
        <f>(Y116*(V116-L116*24))/V116</f>
        <v>61362.399999999994</v>
      </c>
      <c r="AA116" s="259">
        <f>(Z116/Y116)*100</f>
        <v>100</v>
      </c>
    </row>
    <row r="117" spans="1:44" s="23" customFormat="1" ht="30" customHeight="1">
      <c r="A117" s="298">
        <v>4</v>
      </c>
      <c r="B117" s="247" t="s">
        <v>72</v>
      </c>
      <c r="C117" s="299" t="s">
        <v>73</v>
      </c>
      <c r="D117" s="268">
        <v>167.2</v>
      </c>
      <c r="E117" s="262" t="s">
        <v>569</v>
      </c>
      <c r="F117" s="208" t="s">
        <v>49</v>
      </c>
      <c r="G117" s="249">
        <v>42736.018055555556</v>
      </c>
      <c r="H117" s="249">
        <v>42737.293055555558</v>
      </c>
      <c r="I117" s="208"/>
      <c r="J117" s="208"/>
      <c r="K117" s="208"/>
      <c r="L117" s="203">
        <f t="shared" ref="L117" si="126">IF(RIGHT(S117)="T",(+H117-G117),0)</f>
        <v>0</v>
      </c>
      <c r="M117" s="203">
        <f t="shared" ref="M117" si="127">IF(RIGHT(S117)="U",(+H117-G117),0)</f>
        <v>0</v>
      </c>
      <c r="N117" s="203">
        <f t="shared" ref="N117" si="128">IF(RIGHT(S117)="C",(+H117-G117),0)</f>
        <v>0</v>
      </c>
      <c r="O117" s="203">
        <f t="shared" ref="O117" si="129">IF(RIGHT(S117)="D",(+H117-G117),0)</f>
        <v>1.2750000000014552</v>
      </c>
      <c r="P117" s="208"/>
      <c r="Q117" s="208"/>
      <c r="R117" s="208"/>
      <c r="S117" s="250" t="s">
        <v>52</v>
      </c>
      <c r="T117" s="251" t="s">
        <v>764</v>
      </c>
      <c r="U117" s="300"/>
      <c r="V117" s="209"/>
      <c r="W117" s="209"/>
      <c r="X117" s="209"/>
      <c r="Y117" s="209"/>
      <c r="Z117" s="213"/>
      <c r="AA117" s="209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</row>
    <row r="118" spans="1:44" s="23" customFormat="1" ht="30" customHeight="1">
      <c r="A118" s="298"/>
      <c r="B118" s="247"/>
      <c r="C118" s="299"/>
      <c r="D118" s="268"/>
      <c r="E118" s="262"/>
      <c r="F118" s="208"/>
      <c r="G118" s="249">
        <v>42739.87777777778</v>
      </c>
      <c r="H118" s="249">
        <v>42740.272222222222</v>
      </c>
      <c r="I118" s="208"/>
      <c r="J118" s="208"/>
      <c r="K118" s="208"/>
      <c r="L118" s="203">
        <f t="shared" ref="L118:L130" si="130">IF(RIGHT(S118)="T",(+H118-G118),0)</f>
        <v>0</v>
      </c>
      <c r="M118" s="203">
        <f t="shared" ref="M118:M130" si="131">IF(RIGHT(S118)="U",(+H118-G118),0)</f>
        <v>0</v>
      </c>
      <c r="N118" s="203">
        <f t="shared" ref="N118:N130" si="132">IF(RIGHT(S118)="C",(+H118-G118),0)</f>
        <v>0</v>
      </c>
      <c r="O118" s="203">
        <f t="shared" ref="O118:O130" si="133">IF(RIGHT(S118)="D",(+H118-G118),0)</f>
        <v>0.3944444444423425</v>
      </c>
      <c r="P118" s="208"/>
      <c r="Q118" s="208"/>
      <c r="R118" s="208"/>
      <c r="S118" s="250" t="s">
        <v>52</v>
      </c>
      <c r="T118" s="251" t="s">
        <v>762</v>
      </c>
      <c r="U118" s="300"/>
      <c r="V118" s="209"/>
      <c r="W118" s="209"/>
      <c r="X118" s="209"/>
      <c r="Y118" s="209"/>
      <c r="Z118" s="213"/>
      <c r="AA118" s="209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</row>
    <row r="119" spans="1:44" s="23" customFormat="1" ht="30" customHeight="1">
      <c r="A119" s="298"/>
      <c r="B119" s="247"/>
      <c r="C119" s="299"/>
      <c r="D119" s="268"/>
      <c r="E119" s="262"/>
      <c r="F119" s="208"/>
      <c r="G119" s="249">
        <v>42742.070833333331</v>
      </c>
      <c r="H119" s="249">
        <v>42742.642361111109</v>
      </c>
      <c r="I119" s="208"/>
      <c r="J119" s="208"/>
      <c r="K119" s="208"/>
      <c r="L119" s="203">
        <f t="shared" si="130"/>
        <v>0</v>
      </c>
      <c r="M119" s="203">
        <f t="shared" si="131"/>
        <v>0</v>
      </c>
      <c r="N119" s="203">
        <f t="shared" si="132"/>
        <v>0</v>
      </c>
      <c r="O119" s="203">
        <f t="shared" si="133"/>
        <v>0.57152777777810115</v>
      </c>
      <c r="P119" s="208"/>
      <c r="Q119" s="208"/>
      <c r="R119" s="208"/>
      <c r="S119" s="250" t="s">
        <v>52</v>
      </c>
      <c r="T119" s="251" t="s">
        <v>774</v>
      </c>
      <c r="U119" s="300"/>
      <c r="V119" s="209"/>
      <c r="W119" s="209"/>
      <c r="X119" s="209"/>
      <c r="Y119" s="209"/>
      <c r="Z119" s="213"/>
      <c r="AA119" s="209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</row>
    <row r="120" spans="1:44" s="23" customFormat="1" ht="30" customHeight="1">
      <c r="A120" s="298"/>
      <c r="B120" s="247"/>
      <c r="C120" s="299"/>
      <c r="D120" s="268"/>
      <c r="E120" s="262"/>
      <c r="F120" s="208"/>
      <c r="G120" s="249">
        <v>42743.018750000003</v>
      </c>
      <c r="H120" s="249">
        <v>42743.293749999997</v>
      </c>
      <c r="I120" s="208"/>
      <c r="J120" s="208"/>
      <c r="K120" s="208"/>
      <c r="L120" s="203">
        <f t="shared" si="130"/>
        <v>0</v>
      </c>
      <c r="M120" s="203">
        <f t="shared" si="131"/>
        <v>0</v>
      </c>
      <c r="N120" s="203">
        <f t="shared" si="132"/>
        <v>0</v>
      </c>
      <c r="O120" s="203">
        <f t="shared" si="133"/>
        <v>0.27499999999417923</v>
      </c>
      <c r="P120" s="208"/>
      <c r="Q120" s="208"/>
      <c r="R120" s="208"/>
      <c r="S120" s="250" t="s">
        <v>52</v>
      </c>
      <c r="T120" s="251" t="s">
        <v>774</v>
      </c>
      <c r="U120" s="300"/>
      <c r="V120" s="209"/>
      <c r="W120" s="209"/>
      <c r="X120" s="209"/>
      <c r="Y120" s="209"/>
      <c r="Z120" s="213"/>
      <c r="AA120" s="209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</row>
    <row r="121" spans="1:44" s="23" customFormat="1" ht="30" customHeight="1">
      <c r="A121" s="298"/>
      <c r="B121" s="247"/>
      <c r="C121" s="299"/>
      <c r="D121" s="268"/>
      <c r="E121" s="262"/>
      <c r="F121" s="208"/>
      <c r="G121" s="249">
        <v>42743.994444444441</v>
      </c>
      <c r="H121" s="249">
        <v>42744.355555555558</v>
      </c>
      <c r="I121" s="208"/>
      <c r="J121" s="208"/>
      <c r="K121" s="208"/>
      <c r="L121" s="203">
        <f t="shared" si="130"/>
        <v>0</v>
      </c>
      <c r="M121" s="203">
        <f t="shared" si="131"/>
        <v>0</v>
      </c>
      <c r="N121" s="203">
        <f t="shared" si="132"/>
        <v>0</v>
      </c>
      <c r="O121" s="203">
        <f t="shared" si="133"/>
        <v>0.36111111111677019</v>
      </c>
      <c r="P121" s="208"/>
      <c r="Q121" s="208"/>
      <c r="R121" s="208"/>
      <c r="S121" s="250" t="s">
        <v>52</v>
      </c>
      <c r="T121" s="251" t="s">
        <v>777</v>
      </c>
      <c r="U121" s="300"/>
      <c r="V121" s="209"/>
      <c r="W121" s="209"/>
      <c r="X121" s="209"/>
      <c r="Y121" s="209"/>
      <c r="Z121" s="213"/>
      <c r="AA121" s="209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</row>
    <row r="122" spans="1:44" s="23" customFormat="1" ht="30" customHeight="1">
      <c r="A122" s="298"/>
      <c r="B122" s="247"/>
      <c r="C122" s="299"/>
      <c r="D122" s="268"/>
      <c r="E122" s="262"/>
      <c r="F122" s="208"/>
      <c r="G122" s="249">
        <v>42749.882638888892</v>
      </c>
      <c r="H122" s="249">
        <v>42750.383333333331</v>
      </c>
      <c r="I122" s="208"/>
      <c r="J122" s="208"/>
      <c r="K122" s="208"/>
      <c r="L122" s="203">
        <f t="shared" si="130"/>
        <v>0</v>
      </c>
      <c r="M122" s="203">
        <f t="shared" si="131"/>
        <v>0</v>
      </c>
      <c r="N122" s="203">
        <f t="shared" si="132"/>
        <v>0</v>
      </c>
      <c r="O122" s="203">
        <f t="shared" si="133"/>
        <v>0.50069444443943212</v>
      </c>
      <c r="P122" s="208"/>
      <c r="Q122" s="208"/>
      <c r="R122" s="208"/>
      <c r="S122" s="250" t="s">
        <v>52</v>
      </c>
      <c r="T122" s="251" t="s">
        <v>767</v>
      </c>
      <c r="U122" s="300"/>
      <c r="V122" s="209"/>
      <c r="W122" s="209"/>
      <c r="X122" s="209"/>
      <c r="Y122" s="209"/>
      <c r="Z122" s="213"/>
      <c r="AA122" s="209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</row>
    <row r="123" spans="1:44" s="23" customFormat="1" ht="30" customHeight="1">
      <c r="A123" s="298"/>
      <c r="B123" s="247"/>
      <c r="C123" s="299"/>
      <c r="D123" s="268"/>
      <c r="E123" s="262"/>
      <c r="F123" s="208"/>
      <c r="G123" s="249">
        <v>42750.981944444444</v>
      </c>
      <c r="H123" s="249">
        <v>42751.373611111114</v>
      </c>
      <c r="I123" s="208"/>
      <c r="J123" s="208"/>
      <c r="K123" s="208"/>
      <c r="L123" s="203">
        <f t="shared" si="130"/>
        <v>0</v>
      </c>
      <c r="M123" s="203">
        <f t="shared" si="131"/>
        <v>0</v>
      </c>
      <c r="N123" s="203">
        <f t="shared" si="132"/>
        <v>0</v>
      </c>
      <c r="O123" s="203">
        <f t="shared" si="133"/>
        <v>0.39166666667006211</v>
      </c>
      <c r="P123" s="208"/>
      <c r="Q123" s="208"/>
      <c r="R123" s="208"/>
      <c r="S123" s="250" t="s">
        <v>52</v>
      </c>
      <c r="T123" s="251" t="s">
        <v>767</v>
      </c>
      <c r="U123" s="300"/>
      <c r="V123" s="209"/>
      <c r="W123" s="209"/>
      <c r="X123" s="209"/>
      <c r="Y123" s="209"/>
      <c r="Z123" s="213"/>
      <c r="AA123" s="209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</row>
    <row r="124" spans="1:44" s="23" customFormat="1" ht="30" customHeight="1">
      <c r="A124" s="298"/>
      <c r="B124" s="247"/>
      <c r="C124" s="299"/>
      <c r="D124" s="268"/>
      <c r="E124" s="262"/>
      <c r="F124" s="208"/>
      <c r="G124" s="249">
        <v>42755.018750000003</v>
      </c>
      <c r="H124" s="249">
        <v>42755.255555555559</v>
      </c>
      <c r="I124" s="208"/>
      <c r="J124" s="208"/>
      <c r="K124" s="208"/>
      <c r="L124" s="203">
        <f t="shared" si="130"/>
        <v>0</v>
      </c>
      <c r="M124" s="203">
        <f t="shared" si="131"/>
        <v>0</v>
      </c>
      <c r="N124" s="203">
        <f t="shared" si="132"/>
        <v>0</v>
      </c>
      <c r="O124" s="203">
        <f t="shared" si="133"/>
        <v>0.23680555555620231</v>
      </c>
      <c r="P124" s="208"/>
      <c r="Q124" s="208"/>
      <c r="R124" s="208"/>
      <c r="S124" s="250" t="s">
        <v>52</v>
      </c>
      <c r="T124" s="251" t="s">
        <v>781</v>
      </c>
      <c r="U124" s="300"/>
      <c r="V124" s="209"/>
      <c r="W124" s="209"/>
      <c r="X124" s="209"/>
      <c r="Y124" s="209"/>
      <c r="Z124" s="213"/>
      <c r="AA124" s="209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</row>
    <row r="125" spans="1:44" s="23" customFormat="1" ht="30" customHeight="1">
      <c r="A125" s="298"/>
      <c r="B125" s="247"/>
      <c r="C125" s="299"/>
      <c r="D125" s="268"/>
      <c r="E125" s="262"/>
      <c r="F125" s="208"/>
      <c r="G125" s="249">
        <v>42756.015277777777</v>
      </c>
      <c r="H125" s="249">
        <v>42756.259027777778</v>
      </c>
      <c r="I125" s="208"/>
      <c r="J125" s="208"/>
      <c r="K125" s="208"/>
      <c r="L125" s="203">
        <f t="shared" si="130"/>
        <v>0</v>
      </c>
      <c r="M125" s="203">
        <f t="shared" si="131"/>
        <v>0</v>
      </c>
      <c r="N125" s="203">
        <f t="shared" si="132"/>
        <v>0</v>
      </c>
      <c r="O125" s="203">
        <f t="shared" si="133"/>
        <v>0.24375000000145519</v>
      </c>
      <c r="P125" s="208"/>
      <c r="Q125" s="208"/>
      <c r="R125" s="208"/>
      <c r="S125" s="250" t="s">
        <v>52</v>
      </c>
      <c r="T125" s="251" t="s">
        <v>781</v>
      </c>
      <c r="U125" s="300"/>
      <c r="V125" s="209"/>
      <c r="W125" s="209"/>
      <c r="X125" s="209"/>
      <c r="Y125" s="209"/>
      <c r="Z125" s="213"/>
      <c r="AA125" s="209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4" s="23" customFormat="1" ht="30" customHeight="1">
      <c r="A126" s="298"/>
      <c r="B126" s="247"/>
      <c r="C126" s="299"/>
      <c r="D126" s="268"/>
      <c r="E126" s="262"/>
      <c r="F126" s="208"/>
      <c r="G126" s="249">
        <v>42758.87222222222</v>
      </c>
      <c r="H126" s="249">
        <v>42759.338194444441</v>
      </c>
      <c r="I126" s="208"/>
      <c r="J126" s="208"/>
      <c r="K126" s="208"/>
      <c r="L126" s="203">
        <f t="shared" si="130"/>
        <v>0</v>
      </c>
      <c r="M126" s="203">
        <f t="shared" si="131"/>
        <v>0</v>
      </c>
      <c r="N126" s="203">
        <f t="shared" si="132"/>
        <v>0</v>
      </c>
      <c r="O126" s="203">
        <f t="shared" si="133"/>
        <v>0.46597222222044365</v>
      </c>
      <c r="P126" s="208"/>
      <c r="Q126" s="208"/>
      <c r="R126" s="208"/>
      <c r="S126" s="250" t="s">
        <v>52</v>
      </c>
      <c r="T126" s="251" t="s">
        <v>784</v>
      </c>
      <c r="U126" s="300"/>
      <c r="V126" s="209"/>
      <c r="W126" s="209"/>
      <c r="X126" s="209"/>
      <c r="Y126" s="209"/>
      <c r="Z126" s="213"/>
      <c r="AA126" s="209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</row>
    <row r="127" spans="1:44" s="23" customFormat="1" ht="30" customHeight="1">
      <c r="A127" s="298"/>
      <c r="B127" s="247"/>
      <c r="C127" s="299"/>
      <c r="D127" s="268"/>
      <c r="E127" s="262"/>
      <c r="F127" s="208"/>
      <c r="G127" s="249">
        <v>42759.886805555558</v>
      </c>
      <c r="H127" s="249">
        <v>42760.294444444444</v>
      </c>
      <c r="I127" s="208"/>
      <c r="J127" s="208"/>
      <c r="K127" s="208"/>
      <c r="L127" s="203">
        <f t="shared" si="130"/>
        <v>0</v>
      </c>
      <c r="M127" s="203">
        <f t="shared" si="131"/>
        <v>0</v>
      </c>
      <c r="N127" s="203">
        <f t="shared" si="132"/>
        <v>0</v>
      </c>
      <c r="O127" s="203">
        <f t="shared" si="133"/>
        <v>0.40763888888614019</v>
      </c>
      <c r="P127" s="208"/>
      <c r="Q127" s="208"/>
      <c r="R127" s="208"/>
      <c r="S127" s="250" t="s">
        <v>52</v>
      </c>
      <c r="T127" s="251" t="s">
        <v>784</v>
      </c>
      <c r="U127" s="300"/>
      <c r="V127" s="209"/>
      <c r="W127" s="209"/>
      <c r="X127" s="209"/>
      <c r="Y127" s="209"/>
      <c r="Z127" s="213"/>
      <c r="AA127" s="209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</row>
    <row r="128" spans="1:44" s="23" customFormat="1" ht="30" customHeight="1">
      <c r="A128" s="298"/>
      <c r="B128" s="247"/>
      <c r="C128" s="299"/>
      <c r="D128" s="268"/>
      <c r="E128" s="262"/>
      <c r="F128" s="208"/>
      <c r="G128" s="249">
        <v>42761.04583333333</v>
      </c>
      <c r="H128" s="249">
        <v>42766.404861111114</v>
      </c>
      <c r="I128" s="208"/>
      <c r="J128" s="208"/>
      <c r="K128" s="208"/>
      <c r="L128" s="203">
        <f t="shared" si="130"/>
        <v>0</v>
      </c>
      <c r="M128" s="203">
        <f t="shared" si="131"/>
        <v>0</v>
      </c>
      <c r="N128" s="203">
        <f t="shared" si="132"/>
        <v>0</v>
      </c>
      <c r="O128" s="203">
        <f t="shared" si="133"/>
        <v>5.3590277777839219</v>
      </c>
      <c r="P128" s="208"/>
      <c r="Q128" s="208"/>
      <c r="R128" s="208"/>
      <c r="S128" s="250" t="s">
        <v>52</v>
      </c>
      <c r="T128" s="251" t="s">
        <v>767</v>
      </c>
      <c r="U128" s="300"/>
      <c r="V128" s="209"/>
      <c r="W128" s="209"/>
      <c r="X128" s="209"/>
      <c r="Y128" s="209"/>
      <c r="Z128" s="213"/>
      <c r="AA128" s="209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</row>
    <row r="129" spans="1:44" s="23" customFormat="1" ht="30" customHeight="1">
      <c r="A129" s="298"/>
      <c r="B129" s="247"/>
      <c r="C129" s="299"/>
      <c r="D129" s="268"/>
      <c r="E129" s="262"/>
      <c r="F129" s="208"/>
      <c r="G129" s="249">
        <v>42766.893750000003</v>
      </c>
      <c r="H129" s="264">
        <v>42767</v>
      </c>
      <c r="I129" s="208"/>
      <c r="J129" s="208"/>
      <c r="K129" s="208"/>
      <c r="L129" s="203">
        <f t="shared" si="130"/>
        <v>0</v>
      </c>
      <c r="M129" s="203">
        <f t="shared" si="131"/>
        <v>0</v>
      </c>
      <c r="N129" s="203">
        <f t="shared" si="132"/>
        <v>0</v>
      </c>
      <c r="O129" s="203">
        <f t="shared" si="133"/>
        <v>0.10624999999708962</v>
      </c>
      <c r="P129" s="208"/>
      <c r="Q129" s="208"/>
      <c r="R129" s="208"/>
      <c r="S129" s="250" t="s">
        <v>52</v>
      </c>
      <c r="T129" s="251" t="s">
        <v>767</v>
      </c>
      <c r="U129" s="300"/>
      <c r="V129" s="209"/>
      <c r="W129" s="209"/>
      <c r="X129" s="209"/>
      <c r="Y129" s="209"/>
      <c r="Z129" s="213"/>
      <c r="AA129" s="209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</row>
    <row r="130" spans="1:44" s="23" customFormat="1" ht="30" customHeight="1">
      <c r="A130" s="298"/>
      <c r="B130" s="247"/>
      <c r="C130" s="299"/>
      <c r="D130" s="268"/>
      <c r="E130" s="262"/>
      <c r="F130" s="208"/>
      <c r="G130" s="83"/>
      <c r="H130" s="125"/>
      <c r="I130" s="208"/>
      <c r="J130" s="208"/>
      <c r="K130" s="208"/>
      <c r="L130" s="203">
        <f t="shared" si="130"/>
        <v>0</v>
      </c>
      <c r="M130" s="203">
        <f t="shared" si="131"/>
        <v>0</v>
      </c>
      <c r="N130" s="203">
        <f t="shared" si="132"/>
        <v>0</v>
      </c>
      <c r="O130" s="203">
        <f t="shared" si="133"/>
        <v>0</v>
      </c>
      <c r="P130" s="208"/>
      <c r="Q130" s="208"/>
      <c r="R130" s="208"/>
      <c r="S130" s="83"/>
      <c r="T130" s="126"/>
      <c r="U130" s="300"/>
      <c r="V130" s="209"/>
      <c r="W130" s="209"/>
      <c r="X130" s="209"/>
      <c r="Y130" s="209"/>
      <c r="Z130" s="213"/>
      <c r="AA130" s="209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</row>
    <row r="131" spans="1:44" s="25" customFormat="1" ht="30" customHeight="1">
      <c r="A131" s="301"/>
      <c r="B131" s="302"/>
      <c r="C131" s="303" t="s">
        <v>53</v>
      </c>
      <c r="D131" s="302"/>
      <c r="E131" s="233"/>
      <c r="F131" s="208" t="s">
        <v>49</v>
      </c>
      <c r="G131" s="305"/>
      <c r="H131" s="305"/>
      <c r="I131" s="208" t="s">
        <v>49</v>
      </c>
      <c r="J131" s="208" t="s">
        <v>49</v>
      </c>
      <c r="K131" s="208" t="s">
        <v>49</v>
      </c>
      <c r="L131" s="220">
        <f>SUM(L117:L130)</f>
        <v>0</v>
      </c>
      <c r="M131" s="220">
        <f>SUM(M117:M130)</f>
        <v>0</v>
      </c>
      <c r="N131" s="220">
        <f>SUM(N117:N130)</f>
        <v>0</v>
      </c>
      <c r="O131" s="220">
        <f>SUM(O117:O130)</f>
        <v>10.588888888887595</v>
      </c>
      <c r="P131" s="220"/>
      <c r="Q131" s="220"/>
      <c r="R131" s="220"/>
      <c r="S131" s="306"/>
      <c r="T131" s="307"/>
      <c r="U131" s="302"/>
      <c r="V131" s="304">
        <f>$AB$11-((N131*24))</f>
        <v>744</v>
      </c>
      <c r="W131" s="257">
        <v>367</v>
      </c>
      <c r="X131" s="207">
        <v>167.2</v>
      </c>
      <c r="Y131" s="277">
        <f>W131*X131</f>
        <v>61362.399999999994</v>
      </c>
      <c r="Z131" s="213">
        <f>(Y131*(V131-L131*24))/V131</f>
        <v>61362.399999999994</v>
      </c>
      <c r="AA131" s="259">
        <f>(Z131/Y131)*100</f>
        <v>100</v>
      </c>
    </row>
    <row r="132" spans="1:44" s="25" customFormat="1" ht="30" customHeight="1">
      <c r="A132" s="308">
        <v>5</v>
      </c>
      <c r="B132" s="247" t="s">
        <v>74</v>
      </c>
      <c r="C132" s="299" t="s">
        <v>75</v>
      </c>
      <c r="D132" s="207">
        <v>211.43299999999999</v>
      </c>
      <c r="E132" s="262" t="s">
        <v>569</v>
      </c>
      <c r="F132" s="208" t="s">
        <v>49</v>
      </c>
      <c r="G132" s="249">
        <v>42736.054861111108</v>
      </c>
      <c r="H132" s="249">
        <v>42736.443055555559</v>
      </c>
      <c r="I132" s="208" t="s">
        <v>49</v>
      </c>
      <c r="J132" s="208" t="s">
        <v>49</v>
      </c>
      <c r="K132" s="208" t="s">
        <v>49</v>
      </c>
      <c r="L132" s="203">
        <f>IF(RIGHT(S132)="T",(+H132-G132),0)</f>
        <v>0</v>
      </c>
      <c r="M132" s="203">
        <f>IF(RIGHT(S132)="U",(+H132-G132),0)</f>
        <v>0</v>
      </c>
      <c r="N132" s="203">
        <f>IF(RIGHT(S132)="C",(+H132-G132),0)</f>
        <v>0</v>
      </c>
      <c r="O132" s="203">
        <f>IF(RIGHT(S132)="D",(+H132-G132),0)</f>
        <v>0.38819444445107365</v>
      </c>
      <c r="P132" s="208" t="s">
        <v>49</v>
      </c>
      <c r="Q132" s="208" t="s">
        <v>49</v>
      </c>
      <c r="R132" s="208" t="s">
        <v>49</v>
      </c>
      <c r="S132" s="250" t="s">
        <v>52</v>
      </c>
      <c r="T132" s="251" t="s">
        <v>777</v>
      </c>
      <c r="U132" s="300"/>
      <c r="V132" s="209"/>
      <c r="W132" s="209"/>
      <c r="X132" s="209"/>
      <c r="Y132" s="209"/>
      <c r="Z132" s="213"/>
      <c r="AA132" s="209"/>
    </row>
    <row r="133" spans="1:44" s="25" customFormat="1" ht="30" customHeight="1">
      <c r="A133" s="308"/>
      <c r="B133" s="247"/>
      <c r="C133" s="299"/>
      <c r="D133" s="207"/>
      <c r="E133" s="262"/>
      <c r="F133" s="208"/>
      <c r="G133" s="249">
        <v>42750.996527777781</v>
      </c>
      <c r="H133" s="249">
        <v>42751.322222222225</v>
      </c>
      <c r="I133" s="208"/>
      <c r="J133" s="208"/>
      <c r="K133" s="208"/>
      <c r="L133" s="203">
        <f t="shared" ref="L133:L138" si="134">IF(RIGHT(S133)="T",(+H133-G133),0)</f>
        <v>0</v>
      </c>
      <c r="M133" s="203">
        <f t="shared" ref="M133:M138" si="135">IF(RIGHT(S133)="U",(+H133-G133),0)</f>
        <v>0</v>
      </c>
      <c r="N133" s="203">
        <f t="shared" ref="N133:N138" si="136">IF(RIGHT(S133)="C",(+H133-G133),0)</f>
        <v>0</v>
      </c>
      <c r="O133" s="203">
        <f t="shared" ref="O133:O138" si="137">IF(RIGHT(S133)="D",(+H133-G133),0)</f>
        <v>0.32569444444379769</v>
      </c>
      <c r="P133" s="208"/>
      <c r="Q133" s="208"/>
      <c r="R133" s="208"/>
      <c r="S133" s="250" t="s">
        <v>52</v>
      </c>
      <c r="T133" s="251" t="s">
        <v>767</v>
      </c>
      <c r="U133" s="300"/>
      <c r="V133" s="209"/>
      <c r="W133" s="209"/>
      <c r="X133" s="209"/>
      <c r="Y133" s="209"/>
      <c r="Z133" s="213"/>
      <c r="AA133" s="209"/>
    </row>
    <row r="134" spans="1:44" s="25" customFormat="1" ht="30" customHeight="1">
      <c r="A134" s="308"/>
      <c r="B134" s="247"/>
      <c r="C134" s="299"/>
      <c r="D134" s="207"/>
      <c r="E134" s="262"/>
      <c r="F134" s="208"/>
      <c r="G134" s="249">
        <v>42752.012499999997</v>
      </c>
      <c r="H134" s="249">
        <v>42752.267361111109</v>
      </c>
      <c r="I134" s="208"/>
      <c r="J134" s="208"/>
      <c r="K134" s="208"/>
      <c r="L134" s="203">
        <f t="shared" si="134"/>
        <v>0</v>
      </c>
      <c r="M134" s="203">
        <f t="shared" si="135"/>
        <v>0</v>
      </c>
      <c r="N134" s="203">
        <f t="shared" si="136"/>
        <v>0</v>
      </c>
      <c r="O134" s="203">
        <f t="shared" si="137"/>
        <v>0.25486111111240461</v>
      </c>
      <c r="P134" s="208"/>
      <c r="Q134" s="208"/>
      <c r="R134" s="208"/>
      <c r="S134" s="250" t="s">
        <v>52</v>
      </c>
      <c r="T134" s="251" t="s">
        <v>789</v>
      </c>
      <c r="U134" s="300"/>
      <c r="V134" s="209"/>
      <c r="W134" s="209"/>
      <c r="X134" s="209"/>
      <c r="Y134" s="209"/>
      <c r="Z134" s="213"/>
      <c r="AA134" s="209"/>
    </row>
    <row r="135" spans="1:44" s="25" customFormat="1" ht="30" customHeight="1">
      <c r="A135" s="308"/>
      <c r="B135" s="247"/>
      <c r="C135" s="299"/>
      <c r="D135" s="207"/>
      <c r="E135" s="262"/>
      <c r="F135" s="208"/>
      <c r="G135" s="249">
        <v>42758.977777777778</v>
      </c>
      <c r="H135" s="249">
        <v>42759.288194444445</v>
      </c>
      <c r="I135" s="208"/>
      <c r="J135" s="208"/>
      <c r="K135" s="208"/>
      <c r="L135" s="203">
        <f t="shared" si="134"/>
        <v>0</v>
      </c>
      <c r="M135" s="203">
        <f t="shared" si="135"/>
        <v>0</v>
      </c>
      <c r="N135" s="203">
        <f t="shared" si="136"/>
        <v>0</v>
      </c>
      <c r="O135" s="203">
        <f t="shared" si="137"/>
        <v>0.31041666666715173</v>
      </c>
      <c r="P135" s="208"/>
      <c r="Q135" s="208"/>
      <c r="R135" s="208"/>
      <c r="S135" s="250" t="s">
        <v>52</v>
      </c>
      <c r="T135" s="251" t="s">
        <v>791</v>
      </c>
      <c r="U135" s="300"/>
      <c r="V135" s="209"/>
      <c r="W135" s="209"/>
      <c r="X135" s="209"/>
      <c r="Y135" s="209"/>
      <c r="Z135" s="213"/>
      <c r="AA135" s="209"/>
    </row>
    <row r="136" spans="1:44" s="25" customFormat="1" ht="30" customHeight="1">
      <c r="A136" s="308"/>
      <c r="B136" s="247"/>
      <c r="C136" s="299"/>
      <c r="D136" s="207"/>
      <c r="E136" s="262"/>
      <c r="F136" s="208"/>
      <c r="G136" s="249">
        <v>42760.004861111112</v>
      </c>
      <c r="H136" s="249">
        <v>42760.299305555556</v>
      </c>
      <c r="I136" s="208"/>
      <c r="J136" s="208"/>
      <c r="K136" s="208"/>
      <c r="L136" s="203">
        <f t="shared" si="134"/>
        <v>0</v>
      </c>
      <c r="M136" s="203">
        <f t="shared" si="135"/>
        <v>0</v>
      </c>
      <c r="N136" s="203">
        <f t="shared" si="136"/>
        <v>0</v>
      </c>
      <c r="O136" s="203">
        <f t="shared" si="137"/>
        <v>0.29444444444379769</v>
      </c>
      <c r="P136" s="208"/>
      <c r="Q136" s="208"/>
      <c r="R136" s="208"/>
      <c r="S136" s="250" t="s">
        <v>52</v>
      </c>
      <c r="T136" s="251" t="s">
        <v>777</v>
      </c>
      <c r="U136" s="300"/>
      <c r="V136" s="209"/>
      <c r="W136" s="209"/>
      <c r="X136" s="209"/>
      <c r="Y136" s="209"/>
      <c r="Z136" s="213"/>
      <c r="AA136" s="209"/>
    </row>
    <row r="137" spans="1:44" s="25" customFormat="1" ht="30" customHeight="1">
      <c r="A137" s="308"/>
      <c r="B137" s="247"/>
      <c r="C137" s="299"/>
      <c r="D137" s="207"/>
      <c r="E137" s="262"/>
      <c r="F137" s="208"/>
      <c r="G137" s="249">
        <v>42766.9</v>
      </c>
      <c r="H137" s="264">
        <v>42767</v>
      </c>
      <c r="I137" s="208"/>
      <c r="J137" s="208"/>
      <c r="K137" s="208"/>
      <c r="L137" s="203">
        <f t="shared" si="134"/>
        <v>0</v>
      </c>
      <c r="M137" s="203">
        <f t="shared" si="135"/>
        <v>0</v>
      </c>
      <c r="N137" s="203">
        <f t="shared" si="136"/>
        <v>0</v>
      </c>
      <c r="O137" s="203">
        <f t="shared" si="137"/>
        <v>9.9999999998544808E-2</v>
      </c>
      <c r="P137" s="208"/>
      <c r="Q137" s="208"/>
      <c r="R137" s="208"/>
      <c r="S137" s="250" t="s">
        <v>52</v>
      </c>
      <c r="T137" s="251" t="s">
        <v>767</v>
      </c>
      <c r="U137" s="300"/>
      <c r="V137" s="209"/>
      <c r="W137" s="209"/>
      <c r="X137" s="209"/>
      <c r="Y137" s="209"/>
      <c r="Z137" s="213"/>
      <c r="AA137" s="209"/>
    </row>
    <row r="138" spans="1:44" s="25" customFormat="1" ht="30" customHeight="1">
      <c r="A138" s="308"/>
      <c r="B138" s="247"/>
      <c r="C138" s="299"/>
      <c r="D138" s="207"/>
      <c r="E138" s="262"/>
      <c r="F138" s="208"/>
      <c r="G138" s="83"/>
      <c r="H138" s="83"/>
      <c r="I138" s="208"/>
      <c r="J138" s="208"/>
      <c r="K138" s="208"/>
      <c r="L138" s="203">
        <f t="shared" si="134"/>
        <v>0</v>
      </c>
      <c r="M138" s="203">
        <f t="shared" si="135"/>
        <v>0</v>
      </c>
      <c r="N138" s="203">
        <f t="shared" si="136"/>
        <v>0</v>
      </c>
      <c r="O138" s="203">
        <f t="shared" si="137"/>
        <v>0</v>
      </c>
      <c r="P138" s="208"/>
      <c r="Q138" s="208"/>
      <c r="R138" s="208"/>
      <c r="S138" s="83"/>
      <c r="T138" s="126"/>
      <c r="U138" s="300"/>
      <c r="V138" s="209"/>
      <c r="W138" s="209"/>
      <c r="X138" s="209"/>
      <c r="Y138" s="209"/>
      <c r="Z138" s="213"/>
      <c r="AA138" s="209"/>
    </row>
    <row r="139" spans="1:44" s="25" customFormat="1" ht="30" customHeight="1">
      <c r="A139" s="301"/>
      <c r="B139" s="302"/>
      <c r="C139" s="303" t="s">
        <v>53</v>
      </c>
      <c r="D139" s="302"/>
      <c r="E139" s="233"/>
      <c r="F139" s="208" t="s">
        <v>49</v>
      </c>
      <c r="G139" s="305"/>
      <c r="H139" s="305"/>
      <c r="I139" s="208" t="s">
        <v>49</v>
      </c>
      <c r="J139" s="208" t="s">
        <v>49</v>
      </c>
      <c r="K139" s="208" t="s">
        <v>49</v>
      </c>
      <c r="L139" s="220">
        <f>SUM(L132:L138)</f>
        <v>0</v>
      </c>
      <c r="M139" s="220">
        <f>SUM(M132:M138)</f>
        <v>0</v>
      </c>
      <c r="N139" s="220">
        <f>SUM(N132:N138)</f>
        <v>0</v>
      </c>
      <c r="O139" s="220">
        <f>SUM(O132:O138)</f>
        <v>1.6736111111167702</v>
      </c>
      <c r="P139" s="220"/>
      <c r="Q139" s="220"/>
      <c r="R139" s="220"/>
      <c r="S139" s="306"/>
      <c r="T139" s="307"/>
      <c r="U139" s="302"/>
      <c r="V139" s="304">
        <f>$AB$11-((N139*24))</f>
        <v>744</v>
      </c>
      <c r="W139" s="257">
        <v>245</v>
      </c>
      <c r="X139" s="207">
        <v>211.43299999999999</v>
      </c>
      <c r="Y139" s="277">
        <f>W139*X139</f>
        <v>51801.084999999999</v>
      </c>
      <c r="Z139" s="213">
        <f>(Y139*(V139-L139*24))/V139</f>
        <v>51801.085000000006</v>
      </c>
      <c r="AA139" s="259">
        <f>(Z139/Y139)*100</f>
        <v>100.00000000000003</v>
      </c>
    </row>
    <row r="140" spans="1:44" s="24" customFormat="1" ht="30" customHeight="1">
      <c r="A140" s="260">
        <v>6</v>
      </c>
      <c r="B140" s="247" t="s">
        <v>76</v>
      </c>
      <c r="C140" s="261" t="s">
        <v>77</v>
      </c>
      <c r="D140" s="207">
        <v>208.98</v>
      </c>
      <c r="E140" s="262" t="s">
        <v>569</v>
      </c>
      <c r="F140" s="206" t="s">
        <v>49</v>
      </c>
      <c r="G140" s="249">
        <v>42766.921527777777</v>
      </c>
      <c r="H140" s="264">
        <v>42767</v>
      </c>
      <c r="I140" s="206" t="s">
        <v>49</v>
      </c>
      <c r="J140" s="206" t="s">
        <v>49</v>
      </c>
      <c r="K140" s="206" t="s">
        <v>49</v>
      </c>
      <c r="L140" s="203">
        <f>IF(RIGHT(S140)="T",(+H140-G140),0)</f>
        <v>0</v>
      </c>
      <c r="M140" s="203">
        <f>IF(RIGHT(S140)="U",(+H140-G140),0)</f>
        <v>0</v>
      </c>
      <c r="N140" s="203">
        <f>IF(RIGHT(S140)="C",(+H140-G140),0)</f>
        <v>0</v>
      </c>
      <c r="O140" s="203">
        <f>IF(RIGHT(S140)="D",(+H140-G140),0)</f>
        <v>7.8472222223354038E-2</v>
      </c>
      <c r="P140" s="206" t="s">
        <v>49</v>
      </c>
      <c r="Q140" s="206" t="s">
        <v>49</v>
      </c>
      <c r="R140" s="206" t="s">
        <v>49</v>
      </c>
      <c r="S140" s="250" t="s">
        <v>52</v>
      </c>
      <c r="T140" s="251" t="s">
        <v>777</v>
      </c>
      <c r="U140" s="256"/>
      <c r="V140" s="202"/>
      <c r="W140" s="202"/>
      <c r="X140" s="202"/>
      <c r="Y140" s="202"/>
      <c r="Z140" s="213"/>
      <c r="AA140" s="202"/>
    </row>
    <row r="141" spans="1:44" s="24" customFormat="1" ht="30" customHeight="1">
      <c r="A141" s="260"/>
      <c r="B141" s="247"/>
      <c r="C141" s="261"/>
      <c r="D141" s="207"/>
      <c r="E141" s="262"/>
      <c r="F141" s="206"/>
      <c r="G141" s="270"/>
      <c r="H141" s="270"/>
      <c r="I141" s="206"/>
      <c r="J141" s="206"/>
      <c r="K141" s="206"/>
      <c r="L141" s="203">
        <f t="shared" ref="L141" si="138">IF(RIGHT(S141)="T",(+H141-G141),0)</f>
        <v>0</v>
      </c>
      <c r="M141" s="203">
        <f t="shared" ref="M141" si="139">IF(RIGHT(S141)="U",(+H141-G141),0)</f>
        <v>0</v>
      </c>
      <c r="N141" s="203">
        <f t="shared" ref="N141" si="140">IF(RIGHT(S141)="C",(+H141-G141),0)</f>
        <v>0</v>
      </c>
      <c r="O141" s="203">
        <f t="shared" ref="O141" si="141">IF(RIGHT(S141)="D",(+H141-G141),0)</f>
        <v>0</v>
      </c>
      <c r="P141" s="206"/>
      <c r="Q141" s="206"/>
      <c r="R141" s="206"/>
      <c r="S141" s="283"/>
      <c r="T141" s="284"/>
      <c r="U141" s="256"/>
      <c r="V141" s="202"/>
      <c r="W141" s="202"/>
      <c r="X141" s="202"/>
      <c r="Y141" s="202"/>
      <c r="Z141" s="213"/>
      <c r="AA141" s="202"/>
    </row>
    <row r="142" spans="1:44" s="25" customFormat="1" ht="30" customHeight="1">
      <c r="A142" s="252"/>
      <c r="B142" s="217"/>
      <c r="C142" s="253" t="s">
        <v>53</v>
      </c>
      <c r="D142" s="217"/>
      <c r="E142" s="219"/>
      <c r="F142" s="218" t="s">
        <v>49</v>
      </c>
      <c r="G142" s="254"/>
      <c r="H142" s="254"/>
      <c r="I142" s="218" t="s">
        <v>49</v>
      </c>
      <c r="J142" s="218" t="s">
        <v>49</v>
      </c>
      <c r="K142" s="218" t="s">
        <v>49</v>
      </c>
      <c r="L142" s="255">
        <f>SUM(L140:L141)</f>
        <v>0</v>
      </c>
      <c r="M142" s="255">
        <f>SUM(M140:M141)</f>
        <v>0</v>
      </c>
      <c r="N142" s="255">
        <f>SUM(N140:N141)</f>
        <v>0</v>
      </c>
      <c r="O142" s="255">
        <f>SUM(O140:O141)</f>
        <v>7.8472222223354038E-2</v>
      </c>
      <c r="P142" s="255"/>
      <c r="Q142" s="255"/>
      <c r="R142" s="255"/>
      <c r="S142" s="273"/>
      <c r="T142" s="275"/>
      <c r="U142" s="217"/>
      <c r="V142" s="216">
        <f>$AB$11-((N142*24))</f>
        <v>744</v>
      </c>
      <c r="W142" s="267">
        <v>402</v>
      </c>
      <c r="X142" s="268">
        <v>208.98</v>
      </c>
      <c r="Y142" s="269">
        <f>W142*X142</f>
        <v>84009.959999999992</v>
      </c>
      <c r="Z142" s="213">
        <f>(Y142*(V142-L142*24))/V142</f>
        <v>84009.959999999992</v>
      </c>
      <c r="AA142" s="216">
        <f>(Z142/Y142)*100</f>
        <v>100</v>
      </c>
    </row>
    <row r="143" spans="1:44" s="25" customFormat="1" ht="30" customHeight="1">
      <c r="A143" s="298">
        <v>7</v>
      </c>
      <c r="B143" s="247" t="s">
        <v>78</v>
      </c>
      <c r="C143" s="299" t="s">
        <v>79</v>
      </c>
      <c r="D143" s="207">
        <v>209.51</v>
      </c>
      <c r="E143" s="262" t="s">
        <v>569</v>
      </c>
      <c r="F143" s="208" t="s">
        <v>49</v>
      </c>
      <c r="G143" s="264">
        <v>42736</v>
      </c>
      <c r="H143" s="249">
        <v>42736.286111111112</v>
      </c>
      <c r="I143" s="208" t="s">
        <v>49</v>
      </c>
      <c r="J143" s="208" t="s">
        <v>49</v>
      </c>
      <c r="K143" s="208" t="s">
        <v>49</v>
      </c>
      <c r="L143" s="210">
        <f>IF(RIGHT(S143)="T",(+H143-G143),0)</f>
        <v>0</v>
      </c>
      <c r="M143" s="210">
        <f>IF(RIGHT(S143)="U",(+H143-G143),0)</f>
        <v>0</v>
      </c>
      <c r="N143" s="210">
        <f>IF(RIGHT(S143)="C",(+H143-G143),0)</f>
        <v>0</v>
      </c>
      <c r="O143" s="210">
        <f>IF(RIGHT(S143)="D",(+H143-G143),0)</f>
        <v>0.28611111111240461</v>
      </c>
      <c r="P143" s="208" t="s">
        <v>49</v>
      </c>
      <c r="Q143" s="208" t="s">
        <v>49</v>
      </c>
      <c r="R143" s="208" t="s">
        <v>49</v>
      </c>
      <c r="S143" s="250" t="s">
        <v>52</v>
      </c>
      <c r="T143" s="251" t="s">
        <v>797</v>
      </c>
      <c r="U143" s="300"/>
      <c r="V143" s="309"/>
      <c r="W143" s="309"/>
      <c r="X143" s="309"/>
      <c r="Y143" s="309"/>
      <c r="Z143" s="213"/>
      <c r="AA143" s="309"/>
    </row>
    <row r="144" spans="1:44" s="25" customFormat="1" ht="30" customHeight="1">
      <c r="A144" s="298"/>
      <c r="B144" s="247"/>
      <c r="C144" s="299"/>
      <c r="D144" s="207"/>
      <c r="E144" s="262"/>
      <c r="F144" s="208"/>
      <c r="G144" s="249">
        <v>42736.826388888891</v>
      </c>
      <c r="H144" s="249">
        <v>42737.276388888888</v>
      </c>
      <c r="I144" s="208"/>
      <c r="J144" s="208"/>
      <c r="K144" s="208"/>
      <c r="L144" s="210">
        <f t="shared" ref="L144:L163" si="142">IF(RIGHT(S144)="T",(+H144-G144),0)</f>
        <v>0</v>
      </c>
      <c r="M144" s="210">
        <f t="shared" ref="M144:M163" si="143">IF(RIGHT(S144)="U",(+H144-G144),0)</f>
        <v>0</v>
      </c>
      <c r="N144" s="210">
        <f t="shared" ref="N144:N163" si="144">IF(RIGHT(S144)="C",(+H144-G144),0)</f>
        <v>0</v>
      </c>
      <c r="O144" s="210">
        <f t="shared" ref="O144:O163" si="145">IF(RIGHT(S144)="D",(+H144-G144),0)</f>
        <v>0.44999999999708962</v>
      </c>
      <c r="P144" s="208"/>
      <c r="Q144" s="208"/>
      <c r="R144" s="208"/>
      <c r="S144" s="250" t="s">
        <v>52</v>
      </c>
      <c r="T144" s="251" t="s">
        <v>777</v>
      </c>
      <c r="U144" s="300"/>
      <c r="V144" s="309"/>
      <c r="W144" s="309"/>
      <c r="X144" s="309"/>
      <c r="Y144" s="309"/>
      <c r="Z144" s="213"/>
      <c r="AA144" s="309"/>
    </row>
    <row r="145" spans="1:27" s="25" customFormat="1" ht="30" customHeight="1">
      <c r="A145" s="298"/>
      <c r="B145" s="247"/>
      <c r="C145" s="299"/>
      <c r="D145" s="207"/>
      <c r="E145" s="262"/>
      <c r="F145" s="208"/>
      <c r="G145" s="249">
        <v>42737.870138888888</v>
      </c>
      <c r="H145" s="249">
        <v>42738.290972222225</v>
      </c>
      <c r="I145" s="208"/>
      <c r="J145" s="208"/>
      <c r="K145" s="208"/>
      <c r="L145" s="210">
        <f t="shared" si="142"/>
        <v>0</v>
      </c>
      <c r="M145" s="210">
        <f t="shared" si="143"/>
        <v>0</v>
      </c>
      <c r="N145" s="210">
        <f t="shared" si="144"/>
        <v>0</v>
      </c>
      <c r="O145" s="210">
        <f t="shared" si="145"/>
        <v>0.42083333333721384</v>
      </c>
      <c r="P145" s="208"/>
      <c r="Q145" s="208"/>
      <c r="R145" s="208"/>
      <c r="S145" s="250" t="s">
        <v>52</v>
      </c>
      <c r="T145" s="251" t="s">
        <v>799</v>
      </c>
      <c r="U145" s="300"/>
      <c r="V145" s="309"/>
      <c r="W145" s="309"/>
      <c r="X145" s="309"/>
      <c r="Y145" s="309"/>
      <c r="Z145" s="213"/>
      <c r="AA145" s="309"/>
    </row>
    <row r="146" spans="1:27" s="25" customFormat="1" ht="30" customHeight="1">
      <c r="A146" s="298"/>
      <c r="B146" s="247"/>
      <c r="C146" s="299"/>
      <c r="D146" s="207"/>
      <c r="E146" s="262"/>
      <c r="F146" s="208"/>
      <c r="G146" s="249">
        <v>42738.84375</v>
      </c>
      <c r="H146" s="249">
        <v>42739.428472222222</v>
      </c>
      <c r="I146" s="208"/>
      <c r="J146" s="208"/>
      <c r="K146" s="208"/>
      <c r="L146" s="210">
        <f t="shared" si="142"/>
        <v>0</v>
      </c>
      <c r="M146" s="210">
        <f t="shared" si="143"/>
        <v>0</v>
      </c>
      <c r="N146" s="210">
        <f t="shared" si="144"/>
        <v>0</v>
      </c>
      <c r="O146" s="210">
        <f t="shared" si="145"/>
        <v>0.58472222222189885</v>
      </c>
      <c r="P146" s="208"/>
      <c r="Q146" s="208"/>
      <c r="R146" s="208"/>
      <c r="S146" s="250" t="s">
        <v>52</v>
      </c>
      <c r="T146" s="251" t="s">
        <v>799</v>
      </c>
      <c r="U146" s="300"/>
      <c r="V146" s="309"/>
      <c r="W146" s="309"/>
      <c r="X146" s="309"/>
      <c r="Y146" s="309"/>
      <c r="Z146" s="213"/>
      <c r="AA146" s="309"/>
    </row>
    <row r="147" spans="1:27" s="25" customFormat="1" ht="30" customHeight="1">
      <c r="A147" s="298"/>
      <c r="B147" s="247"/>
      <c r="C147" s="299"/>
      <c r="D147" s="207"/>
      <c r="E147" s="262"/>
      <c r="F147" s="208"/>
      <c r="G147" s="249">
        <v>42739.831944444442</v>
      </c>
      <c r="H147" s="249">
        <v>42740.25277777778</v>
      </c>
      <c r="I147" s="208"/>
      <c r="J147" s="208"/>
      <c r="K147" s="208"/>
      <c r="L147" s="210">
        <f t="shared" si="142"/>
        <v>0</v>
      </c>
      <c r="M147" s="210">
        <f t="shared" si="143"/>
        <v>0</v>
      </c>
      <c r="N147" s="210">
        <f t="shared" si="144"/>
        <v>0</v>
      </c>
      <c r="O147" s="210">
        <f t="shared" si="145"/>
        <v>0.42083333333721384</v>
      </c>
      <c r="P147" s="208"/>
      <c r="Q147" s="208"/>
      <c r="R147" s="208"/>
      <c r="S147" s="250" t="s">
        <v>52</v>
      </c>
      <c r="T147" s="251" t="s">
        <v>799</v>
      </c>
      <c r="U147" s="300"/>
      <c r="V147" s="309"/>
      <c r="W147" s="309"/>
      <c r="X147" s="309"/>
      <c r="Y147" s="309"/>
      <c r="Z147" s="213"/>
      <c r="AA147" s="309"/>
    </row>
    <row r="148" spans="1:27" s="25" customFormat="1" ht="30" customHeight="1">
      <c r="A148" s="298"/>
      <c r="B148" s="247"/>
      <c r="C148" s="299"/>
      <c r="D148" s="207"/>
      <c r="E148" s="262"/>
      <c r="F148" s="208"/>
      <c r="G148" s="249">
        <v>42740.845138888886</v>
      </c>
      <c r="H148" s="249">
        <v>42741.293055555558</v>
      </c>
      <c r="I148" s="208"/>
      <c r="J148" s="208"/>
      <c r="K148" s="208"/>
      <c r="L148" s="210">
        <f t="shared" si="142"/>
        <v>0</v>
      </c>
      <c r="M148" s="210">
        <f t="shared" si="143"/>
        <v>0</v>
      </c>
      <c r="N148" s="210">
        <f t="shared" si="144"/>
        <v>0</v>
      </c>
      <c r="O148" s="210">
        <f t="shared" si="145"/>
        <v>0.44791666667151731</v>
      </c>
      <c r="P148" s="208"/>
      <c r="Q148" s="208"/>
      <c r="R148" s="208"/>
      <c r="S148" s="250" t="s">
        <v>52</v>
      </c>
      <c r="T148" s="251" t="s">
        <v>799</v>
      </c>
      <c r="U148" s="300"/>
      <c r="V148" s="309"/>
      <c r="W148" s="309"/>
      <c r="X148" s="309"/>
      <c r="Y148" s="309"/>
      <c r="Z148" s="213"/>
      <c r="AA148" s="309"/>
    </row>
    <row r="149" spans="1:27" s="25" customFormat="1" ht="30" customHeight="1">
      <c r="A149" s="298"/>
      <c r="B149" s="247"/>
      <c r="C149" s="299"/>
      <c r="D149" s="207"/>
      <c r="E149" s="262"/>
      <c r="F149" s="208"/>
      <c r="G149" s="249">
        <v>42741.811111111114</v>
      </c>
      <c r="H149" s="249">
        <v>42742.643750000003</v>
      </c>
      <c r="I149" s="208"/>
      <c r="J149" s="208"/>
      <c r="K149" s="208"/>
      <c r="L149" s="210">
        <f t="shared" si="142"/>
        <v>0</v>
      </c>
      <c r="M149" s="210">
        <f t="shared" si="143"/>
        <v>0</v>
      </c>
      <c r="N149" s="210">
        <f t="shared" si="144"/>
        <v>0</v>
      </c>
      <c r="O149" s="210">
        <f t="shared" si="145"/>
        <v>0.83263888888905058</v>
      </c>
      <c r="P149" s="208"/>
      <c r="Q149" s="208"/>
      <c r="R149" s="208"/>
      <c r="S149" s="250" t="s">
        <v>52</v>
      </c>
      <c r="T149" s="251" t="s">
        <v>799</v>
      </c>
      <c r="U149" s="300"/>
      <c r="V149" s="309"/>
      <c r="W149" s="309"/>
      <c r="X149" s="309"/>
      <c r="Y149" s="309"/>
      <c r="Z149" s="213"/>
      <c r="AA149" s="309"/>
    </row>
    <row r="150" spans="1:27" s="25" customFormat="1" ht="30" customHeight="1">
      <c r="A150" s="298"/>
      <c r="B150" s="247"/>
      <c r="C150" s="299"/>
      <c r="D150" s="207"/>
      <c r="E150" s="262"/>
      <c r="F150" s="208"/>
      <c r="G150" s="249">
        <v>42742.845138888886</v>
      </c>
      <c r="H150" s="249">
        <v>42743.291666666664</v>
      </c>
      <c r="I150" s="208"/>
      <c r="J150" s="208"/>
      <c r="K150" s="208"/>
      <c r="L150" s="210">
        <f t="shared" si="142"/>
        <v>0</v>
      </c>
      <c r="M150" s="210">
        <f t="shared" si="143"/>
        <v>0</v>
      </c>
      <c r="N150" s="210">
        <f t="shared" si="144"/>
        <v>0</v>
      </c>
      <c r="O150" s="210">
        <f t="shared" si="145"/>
        <v>0.44652777777810115</v>
      </c>
      <c r="P150" s="208"/>
      <c r="Q150" s="208"/>
      <c r="R150" s="208"/>
      <c r="S150" s="250" t="s">
        <v>52</v>
      </c>
      <c r="T150" s="251" t="s">
        <v>764</v>
      </c>
      <c r="U150" s="300"/>
      <c r="V150" s="309"/>
      <c r="W150" s="309"/>
      <c r="X150" s="309"/>
      <c r="Y150" s="309"/>
      <c r="Z150" s="213"/>
      <c r="AA150" s="309"/>
    </row>
    <row r="151" spans="1:27" s="25" customFormat="1" ht="30" customHeight="1">
      <c r="A151" s="298"/>
      <c r="B151" s="247"/>
      <c r="C151" s="299"/>
      <c r="D151" s="207"/>
      <c r="E151" s="262"/>
      <c r="F151" s="208"/>
      <c r="G151" s="249">
        <v>42743.640277777777</v>
      </c>
      <c r="H151" s="249">
        <v>42744.199305555558</v>
      </c>
      <c r="I151" s="208"/>
      <c r="J151" s="208"/>
      <c r="K151" s="208"/>
      <c r="L151" s="210">
        <f t="shared" si="142"/>
        <v>0</v>
      </c>
      <c r="M151" s="210">
        <f t="shared" si="143"/>
        <v>0</v>
      </c>
      <c r="N151" s="210">
        <f t="shared" si="144"/>
        <v>0</v>
      </c>
      <c r="O151" s="210">
        <f t="shared" si="145"/>
        <v>0.55902777778101154</v>
      </c>
      <c r="P151" s="208"/>
      <c r="Q151" s="208"/>
      <c r="R151" s="208"/>
      <c r="S151" s="250" t="s">
        <v>52</v>
      </c>
      <c r="T151" s="251" t="s">
        <v>806</v>
      </c>
      <c r="U151" s="300"/>
      <c r="V151" s="309"/>
      <c r="W151" s="309"/>
      <c r="X151" s="309"/>
      <c r="Y151" s="309"/>
      <c r="Z151" s="213"/>
      <c r="AA151" s="309"/>
    </row>
    <row r="152" spans="1:27" s="25" customFormat="1" ht="30" customHeight="1">
      <c r="A152" s="298"/>
      <c r="B152" s="247"/>
      <c r="C152" s="299"/>
      <c r="D152" s="207"/>
      <c r="E152" s="262"/>
      <c r="F152" s="208"/>
      <c r="G152" s="249">
        <v>42744.878472222219</v>
      </c>
      <c r="H152" s="249">
        <v>42745.370138888888</v>
      </c>
      <c r="I152" s="208"/>
      <c r="J152" s="208"/>
      <c r="K152" s="208"/>
      <c r="L152" s="210">
        <f t="shared" si="142"/>
        <v>0</v>
      </c>
      <c r="M152" s="210">
        <f t="shared" si="143"/>
        <v>0</v>
      </c>
      <c r="N152" s="210">
        <f t="shared" si="144"/>
        <v>0</v>
      </c>
      <c r="O152" s="210">
        <f t="shared" si="145"/>
        <v>0.49166666666860692</v>
      </c>
      <c r="P152" s="208"/>
      <c r="Q152" s="208"/>
      <c r="R152" s="208"/>
      <c r="S152" s="250" t="s">
        <v>52</v>
      </c>
      <c r="T152" s="251" t="s">
        <v>806</v>
      </c>
      <c r="U152" s="300"/>
      <c r="V152" s="309"/>
      <c r="W152" s="309"/>
      <c r="X152" s="309"/>
      <c r="Y152" s="309"/>
      <c r="Z152" s="213"/>
      <c r="AA152" s="309"/>
    </row>
    <row r="153" spans="1:27" s="25" customFormat="1" ht="30" customHeight="1">
      <c r="A153" s="298"/>
      <c r="B153" s="247"/>
      <c r="C153" s="299"/>
      <c r="D153" s="207"/>
      <c r="E153" s="262"/>
      <c r="F153" s="208"/>
      <c r="G153" s="249">
        <v>42745.881249999999</v>
      </c>
      <c r="H153" s="249">
        <v>42746.303472222222</v>
      </c>
      <c r="I153" s="208"/>
      <c r="J153" s="208"/>
      <c r="K153" s="208"/>
      <c r="L153" s="210">
        <f t="shared" si="142"/>
        <v>0</v>
      </c>
      <c r="M153" s="210">
        <f t="shared" si="143"/>
        <v>0</v>
      </c>
      <c r="N153" s="210">
        <f t="shared" si="144"/>
        <v>0</v>
      </c>
      <c r="O153" s="210">
        <f t="shared" si="145"/>
        <v>0.42222222222335404</v>
      </c>
      <c r="P153" s="208"/>
      <c r="Q153" s="208"/>
      <c r="R153" s="208"/>
      <c r="S153" s="250" t="s">
        <v>52</v>
      </c>
      <c r="T153" s="251" t="s">
        <v>809</v>
      </c>
      <c r="U153" s="300"/>
      <c r="V153" s="309"/>
      <c r="W153" s="309"/>
      <c r="X153" s="309"/>
      <c r="Y153" s="309"/>
      <c r="Z153" s="213"/>
      <c r="AA153" s="309"/>
    </row>
    <row r="154" spans="1:27" s="25" customFormat="1" ht="30" customHeight="1">
      <c r="A154" s="298"/>
      <c r="B154" s="247"/>
      <c r="C154" s="299"/>
      <c r="D154" s="207"/>
      <c r="E154" s="262"/>
      <c r="F154" s="208"/>
      <c r="G154" s="249">
        <v>42746.880555555559</v>
      </c>
      <c r="H154" s="249">
        <v>42747.302083333336</v>
      </c>
      <c r="I154" s="208"/>
      <c r="J154" s="208"/>
      <c r="K154" s="208"/>
      <c r="L154" s="210">
        <f t="shared" si="142"/>
        <v>0</v>
      </c>
      <c r="M154" s="210">
        <f t="shared" si="143"/>
        <v>0</v>
      </c>
      <c r="N154" s="210">
        <f t="shared" si="144"/>
        <v>0</v>
      </c>
      <c r="O154" s="210">
        <f t="shared" si="145"/>
        <v>0.42152777777664596</v>
      </c>
      <c r="P154" s="208"/>
      <c r="Q154" s="208"/>
      <c r="R154" s="208"/>
      <c r="S154" s="250" t="s">
        <v>52</v>
      </c>
      <c r="T154" s="251" t="s">
        <v>809</v>
      </c>
      <c r="U154" s="300"/>
      <c r="V154" s="309"/>
      <c r="W154" s="309"/>
      <c r="X154" s="309"/>
      <c r="Y154" s="309"/>
      <c r="Z154" s="213"/>
      <c r="AA154" s="309"/>
    </row>
    <row r="155" spans="1:27" s="25" customFormat="1" ht="30" customHeight="1">
      <c r="A155" s="298"/>
      <c r="B155" s="247"/>
      <c r="C155" s="299"/>
      <c r="D155" s="207"/>
      <c r="E155" s="262"/>
      <c r="F155" s="208"/>
      <c r="G155" s="249">
        <v>42747.84375</v>
      </c>
      <c r="H155" s="249">
        <v>42748.270138888889</v>
      </c>
      <c r="I155" s="208"/>
      <c r="J155" s="208"/>
      <c r="K155" s="208"/>
      <c r="L155" s="210">
        <f t="shared" si="142"/>
        <v>0</v>
      </c>
      <c r="M155" s="210">
        <f t="shared" si="143"/>
        <v>0</v>
      </c>
      <c r="N155" s="210">
        <f t="shared" si="144"/>
        <v>0</v>
      </c>
      <c r="O155" s="210">
        <f t="shared" si="145"/>
        <v>0.42638888888905058</v>
      </c>
      <c r="P155" s="208"/>
      <c r="Q155" s="208"/>
      <c r="R155" s="208"/>
      <c r="S155" s="250" t="s">
        <v>52</v>
      </c>
      <c r="T155" s="251" t="s">
        <v>809</v>
      </c>
      <c r="U155" s="300"/>
      <c r="V155" s="309"/>
      <c r="W155" s="309"/>
      <c r="X155" s="309"/>
      <c r="Y155" s="309"/>
      <c r="Z155" s="213"/>
      <c r="AA155" s="309"/>
    </row>
    <row r="156" spans="1:27" s="25" customFormat="1" ht="30" customHeight="1">
      <c r="A156" s="298"/>
      <c r="B156" s="247"/>
      <c r="C156" s="299"/>
      <c r="D156" s="207"/>
      <c r="E156" s="262"/>
      <c r="F156" s="208"/>
      <c r="G156" s="249">
        <v>42748.869444444441</v>
      </c>
      <c r="H156" s="249">
        <v>42749.24722222222</v>
      </c>
      <c r="I156" s="208"/>
      <c r="J156" s="208"/>
      <c r="K156" s="208"/>
      <c r="L156" s="210">
        <f t="shared" si="142"/>
        <v>0</v>
      </c>
      <c r="M156" s="210">
        <f t="shared" si="143"/>
        <v>0</v>
      </c>
      <c r="N156" s="210">
        <f t="shared" si="144"/>
        <v>0</v>
      </c>
      <c r="O156" s="210">
        <f t="shared" si="145"/>
        <v>0.37777777777955635</v>
      </c>
      <c r="P156" s="208"/>
      <c r="Q156" s="208"/>
      <c r="R156" s="208"/>
      <c r="S156" s="250" t="s">
        <v>52</v>
      </c>
      <c r="T156" s="251" t="s">
        <v>809</v>
      </c>
      <c r="U156" s="300"/>
      <c r="V156" s="309"/>
      <c r="W156" s="309"/>
      <c r="X156" s="309"/>
      <c r="Y156" s="309"/>
      <c r="Z156" s="213"/>
      <c r="AA156" s="309"/>
    </row>
    <row r="157" spans="1:27" s="25" customFormat="1" ht="30" customHeight="1">
      <c r="A157" s="298"/>
      <c r="B157" s="247"/>
      <c r="C157" s="299"/>
      <c r="D157" s="207"/>
      <c r="E157" s="262"/>
      <c r="F157" s="208"/>
      <c r="G157" s="249">
        <v>42749.837500000001</v>
      </c>
      <c r="H157" s="249">
        <v>42750.37777777778</v>
      </c>
      <c r="I157" s="208"/>
      <c r="J157" s="208"/>
      <c r="K157" s="208"/>
      <c r="L157" s="210">
        <f t="shared" si="142"/>
        <v>0</v>
      </c>
      <c r="M157" s="210">
        <f t="shared" si="143"/>
        <v>0</v>
      </c>
      <c r="N157" s="210">
        <f t="shared" si="144"/>
        <v>0</v>
      </c>
      <c r="O157" s="210">
        <f t="shared" si="145"/>
        <v>0.54027777777810115</v>
      </c>
      <c r="P157" s="208"/>
      <c r="Q157" s="208"/>
      <c r="R157" s="208"/>
      <c r="S157" s="250" t="s">
        <v>52</v>
      </c>
      <c r="T157" s="251" t="s">
        <v>809</v>
      </c>
      <c r="U157" s="300"/>
      <c r="V157" s="309"/>
      <c r="W157" s="309"/>
      <c r="X157" s="309"/>
      <c r="Y157" s="309"/>
      <c r="Z157" s="213"/>
      <c r="AA157" s="309"/>
    </row>
    <row r="158" spans="1:27" s="25" customFormat="1" ht="30" customHeight="1">
      <c r="A158" s="298"/>
      <c r="B158" s="247"/>
      <c r="C158" s="299"/>
      <c r="D158" s="207"/>
      <c r="E158" s="262"/>
      <c r="F158" s="208"/>
      <c r="G158" s="249">
        <v>42750.800694444442</v>
      </c>
      <c r="H158" s="249">
        <v>42902.26458333333</v>
      </c>
      <c r="I158" s="208"/>
      <c r="J158" s="208"/>
      <c r="K158" s="208"/>
      <c r="L158" s="210">
        <f t="shared" si="142"/>
        <v>0</v>
      </c>
      <c r="M158" s="210">
        <f t="shared" si="143"/>
        <v>0</v>
      </c>
      <c r="N158" s="210">
        <f t="shared" si="144"/>
        <v>0</v>
      </c>
      <c r="O158" s="210">
        <f t="shared" si="145"/>
        <v>151.4638888888876</v>
      </c>
      <c r="P158" s="208"/>
      <c r="Q158" s="208"/>
      <c r="R158" s="208"/>
      <c r="S158" s="250" t="s">
        <v>52</v>
      </c>
      <c r="T158" s="251" t="s">
        <v>815</v>
      </c>
      <c r="U158" s="300"/>
      <c r="V158" s="309"/>
      <c r="W158" s="309"/>
      <c r="X158" s="309"/>
      <c r="Y158" s="309"/>
      <c r="Z158" s="213"/>
      <c r="AA158" s="309"/>
    </row>
    <row r="159" spans="1:27" s="25" customFormat="1" ht="30" customHeight="1">
      <c r="A159" s="298"/>
      <c r="B159" s="247"/>
      <c r="C159" s="299"/>
      <c r="D159" s="207"/>
      <c r="E159" s="262"/>
      <c r="F159" s="208"/>
      <c r="G159" s="249">
        <v>42751.844444444447</v>
      </c>
      <c r="H159" s="249">
        <v>42752.334722222222</v>
      </c>
      <c r="I159" s="208"/>
      <c r="J159" s="208"/>
      <c r="K159" s="208"/>
      <c r="L159" s="210">
        <f t="shared" si="142"/>
        <v>0</v>
      </c>
      <c r="M159" s="210">
        <f t="shared" si="143"/>
        <v>0</v>
      </c>
      <c r="N159" s="210">
        <f t="shared" si="144"/>
        <v>0</v>
      </c>
      <c r="O159" s="210">
        <f t="shared" si="145"/>
        <v>0.49027777777519077</v>
      </c>
      <c r="P159" s="208"/>
      <c r="Q159" s="208"/>
      <c r="R159" s="208"/>
      <c r="S159" s="250" t="s">
        <v>52</v>
      </c>
      <c r="T159" s="251" t="s">
        <v>764</v>
      </c>
      <c r="U159" s="300"/>
      <c r="V159" s="309"/>
      <c r="W159" s="309"/>
      <c r="X159" s="309"/>
      <c r="Y159" s="309"/>
      <c r="Z159" s="213"/>
      <c r="AA159" s="309"/>
    </row>
    <row r="160" spans="1:27" s="25" customFormat="1" ht="30" customHeight="1">
      <c r="A160" s="298"/>
      <c r="B160" s="247"/>
      <c r="C160" s="299"/>
      <c r="D160" s="207"/>
      <c r="E160" s="262"/>
      <c r="F160" s="208"/>
      <c r="G160" s="249">
        <v>42752.863194444442</v>
      </c>
      <c r="H160" s="249">
        <v>42753.268055555556</v>
      </c>
      <c r="I160" s="208"/>
      <c r="J160" s="208"/>
      <c r="K160" s="208"/>
      <c r="L160" s="210">
        <f t="shared" si="142"/>
        <v>0</v>
      </c>
      <c r="M160" s="210">
        <f t="shared" si="143"/>
        <v>0</v>
      </c>
      <c r="N160" s="210">
        <f t="shared" si="144"/>
        <v>0</v>
      </c>
      <c r="O160" s="210">
        <f t="shared" si="145"/>
        <v>0.40486111111385981</v>
      </c>
      <c r="P160" s="208"/>
      <c r="Q160" s="208"/>
      <c r="R160" s="208"/>
      <c r="S160" s="250" t="s">
        <v>52</v>
      </c>
      <c r="T160" s="251" t="s">
        <v>764</v>
      </c>
      <c r="U160" s="300"/>
      <c r="V160" s="309"/>
      <c r="W160" s="309"/>
      <c r="X160" s="309"/>
      <c r="Y160" s="309"/>
      <c r="Z160" s="213"/>
      <c r="AA160" s="309"/>
    </row>
    <row r="161" spans="1:44" s="25" customFormat="1" ht="30" customHeight="1">
      <c r="A161" s="298"/>
      <c r="B161" s="247"/>
      <c r="C161" s="299"/>
      <c r="D161" s="207"/>
      <c r="E161" s="262"/>
      <c r="F161" s="208"/>
      <c r="G161" s="249">
        <v>42753.871527777781</v>
      </c>
      <c r="H161" s="249">
        <v>42754.267361111109</v>
      </c>
      <c r="I161" s="208"/>
      <c r="J161" s="208"/>
      <c r="K161" s="208"/>
      <c r="L161" s="210">
        <f t="shared" si="142"/>
        <v>0</v>
      </c>
      <c r="M161" s="210">
        <f t="shared" si="143"/>
        <v>0</v>
      </c>
      <c r="N161" s="210">
        <f t="shared" si="144"/>
        <v>0</v>
      </c>
      <c r="O161" s="210">
        <f t="shared" si="145"/>
        <v>0.39583333332848269</v>
      </c>
      <c r="P161" s="208"/>
      <c r="Q161" s="208"/>
      <c r="R161" s="208"/>
      <c r="S161" s="250" t="s">
        <v>52</v>
      </c>
      <c r="T161" s="251" t="s">
        <v>781</v>
      </c>
      <c r="U161" s="300"/>
      <c r="V161" s="309"/>
      <c r="W161" s="309"/>
      <c r="X161" s="309"/>
      <c r="Y161" s="309"/>
      <c r="Z161" s="213"/>
      <c r="AA161" s="309"/>
    </row>
    <row r="162" spans="1:44" s="25" customFormat="1" ht="30" customHeight="1">
      <c r="A162" s="298"/>
      <c r="B162" s="247"/>
      <c r="C162" s="299"/>
      <c r="D162" s="207"/>
      <c r="E162" s="262"/>
      <c r="F162" s="208"/>
      <c r="G162" s="249">
        <v>42754.856944444444</v>
      </c>
      <c r="H162" s="249">
        <v>42755.250694444447</v>
      </c>
      <c r="I162" s="208"/>
      <c r="J162" s="208"/>
      <c r="K162" s="208"/>
      <c r="L162" s="210">
        <f t="shared" si="142"/>
        <v>0</v>
      </c>
      <c r="M162" s="210">
        <f t="shared" si="143"/>
        <v>0</v>
      </c>
      <c r="N162" s="210">
        <f t="shared" si="144"/>
        <v>0</v>
      </c>
      <c r="O162" s="210">
        <f t="shared" si="145"/>
        <v>0.39375000000291038</v>
      </c>
      <c r="P162" s="208"/>
      <c r="Q162" s="208"/>
      <c r="R162" s="208"/>
      <c r="S162" s="250" t="s">
        <v>52</v>
      </c>
      <c r="T162" s="251" t="s">
        <v>781</v>
      </c>
      <c r="U162" s="300"/>
      <c r="V162" s="309"/>
      <c r="W162" s="309"/>
      <c r="X162" s="309"/>
      <c r="Y162" s="309"/>
      <c r="Z162" s="213"/>
      <c r="AA162" s="309"/>
    </row>
    <row r="163" spans="1:44" s="25" customFormat="1" ht="30" customHeight="1">
      <c r="A163" s="298"/>
      <c r="B163" s="247"/>
      <c r="C163" s="299"/>
      <c r="D163" s="207"/>
      <c r="E163" s="262"/>
      <c r="F163" s="208"/>
      <c r="G163" s="249">
        <v>42755.847916666666</v>
      </c>
      <c r="H163" s="249">
        <v>42756.261805555558</v>
      </c>
      <c r="I163" s="208"/>
      <c r="J163" s="208"/>
      <c r="K163" s="208"/>
      <c r="L163" s="210">
        <f t="shared" si="142"/>
        <v>0</v>
      </c>
      <c r="M163" s="210">
        <f t="shared" si="143"/>
        <v>0</v>
      </c>
      <c r="N163" s="210">
        <f t="shared" si="144"/>
        <v>0</v>
      </c>
      <c r="O163" s="210">
        <f t="shared" si="145"/>
        <v>0.41388888889196096</v>
      </c>
      <c r="P163" s="208"/>
      <c r="Q163" s="208"/>
      <c r="R163" s="208"/>
      <c r="S163" s="250" t="s">
        <v>52</v>
      </c>
      <c r="T163" s="251" t="s">
        <v>781</v>
      </c>
      <c r="U163" s="300"/>
      <c r="V163" s="309"/>
      <c r="W163" s="309"/>
      <c r="X163" s="309"/>
      <c r="Y163" s="309"/>
      <c r="Z163" s="213"/>
      <c r="AA163" s="309"/>
    </row>
    <row r="164" spans="1:44" s="25" customFormat="1" ht="30" customHeight="1">
      <c r="A164" s="298"/>
      <c r="B164" s="247"/>
      <c r="C164" s="299"/>
      <c r="D164" s="207"/>
      <c r="E164" s="262"/>
      <c r="F164" s="208"/>
      <c r="G164" s="249">
        <v>42756.831944444442</v>
      </c>
      <c r="H164" s="249">
        <v>42757.25277777778</v>
      </c>
      <c r="I164" s="208"/>
      <c r="J164" s="208"/>
      <c r="K164" s="208"/>
      <c r="L164" s="210">
        <f t="shared" ref="L164:L173" si="146">IF(RIGHT(S164)="T",(+H164-G164),0)</f>
        <v>0</v>
      </c>
      <c r="M164" s="210">
        <f t="shared" ref="M164:M173" si="147">IF(RIGHT(S164)="U",(+H164-G164),0)</f>
        <v>0</v>
      </c>
      <c r="N164" s="210">
        <f t="shared" ref="N164:N173" si="148">IF(RIGHT(S164)="C",(+H164-G164),0)</f>
        <v>0</v>
      </c>
      <c r="O164" s="210">
        <f t="shared" ref="O164:O173" si="149">IF(RIGHT(S164)="D",(+H164-G164),0)</f>
        <v>0.42083333333721384</v>
      </c>
      <c r="P164" s="208"/>
      <c r="Q164" s="208"/>
      <c r="R164" s="208"/>
      <c r="S164" s="250" t="s">
        <v>52</v>
      </c>
      <c r="T164" s="251" t="s">
        <v>781</v>
      </c>
      <c r="U164" s="300"/>
      <c r="V164" s="309"/>
      <c r="W164" s="309"/>
      <c r="X164" s="309"/>
      <c r="Y164" s="309"/>
      <c r="Z164" s="213"/>
      <c r="AA164" s="309"/>
    </row>
    <row r="165" spans="1:44" s="25" customFormat="1" ht="30" customHeight="1">
      <c r="A165" s="298"/>
      <c r="B165" s="247"/>
      <c r="C165" s="299"/>
      <c r="D165" s="207"/>
      <c r="E165" s="262"/>
      <c r="F165" s="208"/>
      <c r="G165" s="249">
        <v>42757.671527777777</v>
      </c>
      <c r="H165" s="249">
        <v>42758.30972222222</v>
      </c>
      <c r="I165" s="208"/>
      <c r="J165" s="208"/>
      <c r="K165" s="208"/>
      <c r="L165" s="210">
        <f t="shared" si="146"/>
        <v>0</v>
      </c>
      <c r="M165" s="210">
        <f t="shared" si="147"/>
        <v>0</v>
      </c>
      <c r="N165" s="210">
        <f t="shared" si="148"/>
        <v>0</v>
      </c>
      <c r="O165" s="210">
        <f t="shared" si="149"/>
        <v>0.63819444444379769</v>
      </c>
      <c r="P165" s="208"/>
      <c r="Q165" s="208"/>
      <c r="R165" s="208"/>
      <c r="S165" s="250" t="s">
        <v>52</v>
      </c>
      <c r="T165" s="251" t="s">
        <v>781</v>
      </c>
      <c r="U165" s="300"/>
      <c r="V165" s="309"/>
      <c r="W165" s="309"/>
      <c r="X165" s="309"/>
      <c r="Y165" s="309"/>
      <c r="Z165" s="213"/>
      <c r="AA165" s="309"/>
    </row>
    <row r="166" spans="1:44" s="25" customFormat="1" ht="30" customHeight="1">
      <c r="A166" s="298"/>
      <c r="B166" s="247"/>
      <c r="C166" s="299"/>
      <c r="D166" s="207"/>
      <c r="E166" s="262"/>
      <c r="F166" s="208"/>
      <c r="G166" s="249">
        <v>42758.863194444442</v>
      </c>
      <c r="H166" s="249">
        <v>42759.277083333334</v>
      </c>
      <c r="I166" s="208"/>
      <c r="J166" s="208"/>
      <c r="K166" s="208"/>
      <c r="L166" s="210">
        <f t="shared" si="146"/>
        <v>0</v>
      </c>
      <c r="M166" s="210">
        <f t="shared" si="147"/>
        <v>0</v>
      </c>
      <c r="N166" s="210">
        <f t="shared" si="148"/>
        <v>0</v>
      </c>
      <c r="O166" s="210">
        <f t="shared" si="149"/>
        <v>0.41388888889196096</v>
      </c>
      <c r="P166" s="208"/>
      <c r="Q166" s="208"/>
      <c r="R166" s="208"/>
      <c r="S166" s="250" t="s">
        <v>52</v>
      </c>
      <c r="T166" s="251" t="s">
        <v>781</v>
      </c>
      <c r="U166" s="300"/>
      <c r="V166" s="309"/>
      <c r="W166" s="309"/>
      <c r="X166" s="309"/>
      <c r="Y166" s="309"/>
      <c r="Z166" s="213"/>
      <c r="AA166" s="309"/>
    </row>
    <row r="167" spans="1:44" s="25" customFormat="1" ht="30" customHeight="1">
      <c r="A167" s="298"/>
      <c r="B167" s="247"/>
      <c r="C167" s="299"/>
      <c r="D167" s="207"/>
      <c r="E167" s="262"/>
      <c r="F167" s="208"/>
      <c r="G167" s="249">
        <v>42759.82708333333</v>
      </c>
      <c r="H167" s="249">
        <v>42760.290972222225</v>
      </c>
      <c r="I167" s="208"/>
      <c r="J167" s="208"/>
      <c r="K167" s="208"/>
      <c r="L167" s="210">
        <f t="shared" si="146"/>
        <v>0</v>
      </c>
      <c r="M167" s="210">
        <f t="shared" si="147"/>
        <v>0</v>
      </c>
      <c r="N167" s="210">
        <f t="shared" si="148"/>
        <v>0</v>
      </c>
      <c r="O167" s="210">
        <f t="shared" si="149"/>
        <v>0.46388888889487134</v>
      </c>
      <c r="P167" s="208"/>
      <c r="Q167" s="208"/>
      <c r="R167" s="208"/>
      <c r="S167" s="250" t="s">
        <v>52</v>
      </c>
      <c r="T167" s="251" t="s">
        <v>781</v>
      </c>
      <c r="U167" s="300"/>
      <c r="V167" s="309"/>
      <c r="W167" s="309"/>
      <c r="X167" s="309"/>
      <c r="Y167" s="309"/>
      <c r="Z167" s="213"/>
      <c r="AA167" s="309"/>
    </row>
    <row r="168" spans="1:44" s="25" customFormat="1" ht="30" customHeight="1">
      <c r="A168" s="298"/>
      <c r="B168" s="247"/>
      <c r="C168" s="299"/>
      <c r="D168" s="207"/>
      <c r="E168" s="262"/>
      <c r="F168" s="208"/>
      <c r="G168" s="249">
        <v>42760.826388888891</v>
      </c>
      <c r="H168" s="249">
        <v>42761.298611111109</v>
      </c>
      <c r="I168" s="208"/>
      <c r="J168" s="208"/>
      <c r="K168" s="208"/>
      <c r="L168" s="210">
        <f t="shared" si="146"/>
        <v>0</v>
      </c>
      <c r="M168" s="210">
        <f t="shared" si="147"/>
        <v>0</v>
      </c>
      <c r="N168" s="210">
        <f t="shared" si="148"/>
        <v>0</v>
      </c>
      <c r="O168" s="210">
        <f t="shared" si="149"/>
        <v>0.47222222221898846</v>
      </c>
      <c r="P168" s="208"/>
      <c r="Q168" s="208"/>
      <c r="R168" s="208"/>
      <c r="S168" s="250" t="s">
        <v>52</v>
      </c>
      <c r="T168" s="251" t="s">
        <v>764</v>
      </c>
      <c r="U168" s="300"/>
      <c r="V168" s="309"/>
      <c r="W168" s="309"/>
      <c r="X168" s="309"/>
      <c r="Y168" s="309"/>
      <c r="Z168" s="213"/>
      <c r="AA168" s="309"/>
    </row>
    <row r="169" spans="1:44" s="25" customFormat="1" ht="30" customHeight="1">
      <c r="A169" s="298"/>
      <c r="B169" s="247"/>
      <c r="C169" s="299"/>
      <c r="D169" s="207"/>
      <c r="E169" s="262"/>
      <c r="F169" s="208"/>
      <c r="G169" s="249">
        <v>42761.456250000003</v>
      </c>
      <c r="H169" s="249">
        <v>42762.202777777777</v>
      </c>
      <c r="I169" s="208"/>
      <c r="J169" s="208"/>
      <c r="K169" s="208"/>
      <c r="L169" s="210">
        <f t="shared" si="146"/>
        <v>0</v>
      </c>
      <c r="M169" s="210">
        <f t="shared" si="147"/>
        <v>0</v>
      </c>
      <c r="N169" s="210">
        <f t="shared" si="148"/>
        <v>0</v>
      </c>
      <c r="O169" s="210">
        <f t="shared" si="149"/>
        <v>0.74652777777373558</v>
      </c>
      <c r="P169" s="208"/>
      <c r="Q169" s="208"/>
      <c r="R169" s="208"/>
      <c r="S169" s="250" t="s">
        <v>52</v>
      </c>
      <c r="T169" s="251" t="s">
        <v>764</v>
      </c>
      <c r="U169" s="300"/>
      <c r="V169" s="309"/>
      <c r="W169" s="309"/>
      <c r="X169" s="309"/>
      <c r="Y169" s="309"/>
      <c r="Z169" s="213"/>
      <c r="AA169" s="309"/>
    </row>
    <row r="170" spans="1:44" s="25" customFormat="1" ht="30" customHeight="1">
      <c r="A170" s="298"/>
      <c r="B170" s="247"/>
      <c r="C170" s="299"/>
      <c r="D170" s="207"/>
      <c r="E170" s="262"/>
      <c r="F170" s="208"/>
      <c r="G170" s="249">
        <v>42762.567361111112</v>
      </c>
      <c r="H170" s="249">
        <v>42763.289583333331</v>
      </c>
      <c r="I170" s="208"/>
      <c r="J170" s="208"/>
      <c r="K170" s="208"/>
      <c r="L170" s="210">
        <f t="shared" si="146"/>
        <v>0</v>
      </c>
      <c r="M170" s="210">
        <f t="shared" si="147"/>
        <v>0</v>
      </c>
      <c r="N170" s="210">
        <f t="shared" si="148"/>
        <v>0</v>
      </c>
      <c r="O170" s="210">
        <f t="shared" si="149"/>
        <v>0.72222222221898846</v>
      </c>
      <c r="P170" s="208"/>
      <c r="Q170" s="208"/>
      <c r="R170" s="208"/>
      <c r="S170" s="250" t="s">
        <v>52</v>
      </c>
      <c r="T170" s="251" t="s">
        <v>764</v>
      </c>
      <c r="U170" s="300"/>
      <c r="V170" s="309"/>
      <c r="W170" s="309"/>
      <c r="X170" s="309"/>
      <c r="Y170" s="309"/>
      <c r="Z170" s="213"/>
      <c r="AA170" s="309"/>
    </row>
    <row r="171" spans="1:44" s="25" customFormat="1" ht="30" customHeight="1">
      <c r="A171" s="298"/>
      <c r="B171" s="247"/>
      <c r="C171" s="299"/>
      <c r="D171" s="207"/>
      <c r="E171" s="262"/>
      <c r="F171" s="208"/>
      <c r="G171" s="249">
        <v>42763.875694444447</v>
      </c>
      <c r="H171" s="249">
        <v>42765.279861111114</v>
      </c>
      <c r="I171" s="208"/>
      <c r="J171" s="208"/>
      <c r="K171" s="208"/>
      <c r="L171" s="210">
        <f t="shared" si="146"/>
        <v>0</v>
      </c>
      <c r="M171" s="210">
        <f t="shared" si="147"/>
        <v>0</v>
      </c>
      <c r="N171" s="210">
        <f t="shared" si="148"/>
        <v>0</v>
      </c>
      <c r="O171" s="210">
        <f t="shared" si="149"/>
        <v>1.4041666666671517</v>
      </c>
      <c r="P171" s="208"/>
      <c r="Q171" s="208"/>
      <c r="R171" s="208"/>
      <c r="S171" s="250" t="s">
        <v>52</v>
      </c>
      <c r="T171" s="251" t="s">
        <v>764</v>
      </c>
      <c r="U171" s="300"/>
      <c r="V171" s="309"/>
      <c r="W171" s="309"/>
      <c r="X171" s="309"/>
      <c r="Y171" s="309"/>
      <c r="Z171" s="213"/>
      <c r="AA171" s="309"/>
    </row>
    <row r="172" spans="1:44" s="25" customFormat="1" ht="30" customHeight="1">
      <c r="A172" s="298"/>
      <c r="B172" s="247"/>
      <c r="C172" s="299"/>
      <c r="D172" s="207"/>
      <c r="E172" s="262"/>
      <c r="F172" s="208"/>
      <c r="G172" s="249">
        <v>42765.559027777781</v>
      </c>
      <c r="H172" s="249">
        <v>42766.252083333333</v>
      </c>
      <c r="I172" s="208"/>
      <c r="J172" s="208"/>
      <c r="K172" s="208"/>
      <c r="L172" s="210">
        <f t="shared" si="146"/>
        <v>0</v>
      </c>
      <c r="M172" s="210">
        <f t="shared" si="147"/>
        <v>0</v>
      </c>
      <c r="N172" s="210">
        <f t="shared" si="148"/>
        <v>0</v>
      </c>
      <c r="O172" s="210">
        <f t="shared" si="149"/>
        <v>0.69305555555183673</v>
      </c>
      <c r="P172" s="208"/>
      <c r="Q172" s="208"/>
      <c r="R172" s="208"/>
      <c r="S172" s="250" t="s">
        <v>52</v>
      </c>
      <c r="T172" s="251" t="s">
        <v>764</v>
      </c>
      <c r="U172" s="300"/>
      <c r="V172" s="309"/>
      <c r="W172" s="309"/>
      <c r="X172" s="309"/>
      <c r="Y172" s="309"/>
      <c r="Z172" s="213"/>
      <c r="AA172" s="309"/>
    </row>
    <row r="173" spans="1:44" s="25" customFormat="1" ht="30" customHeight="1">
      <c r="A173" s="298"/>
      <c r="B173" s="247"/>
      <c r="C173" s="299"/>
      <c r="D173" s="207"/>
      <c r="E173" s="262"/>
      <c r="F173" s="208"/>
      <c r="G173" s="249">
        <v>42766.55</v>
      </c>
      <c r="H173" s="264">
        <v>42767</v>
      </c>
      <c r="I173" s="208"/>
      <c r="J173" s="208"/>
      <c r="K173" s="208"/>
      <c r="L173" s="210">
        <f t="shared" si="146"/>
        <v>0</v>
      </c>
      <c r="M173" s="210">
        <f t="shared" si="147"/>
        <v>0</v>
      </c>
      <c r="N173" s="210">
        <f t="shared" si="148"/>
        <v>0</v>
      </c>
      <c r="O173" s="210">
        <f t="shared" si="149"/>
        <v>0.44999999999708962</v>
      </c>
      <c r="P173" s="208"/>
      <c r="Q173" s="208"/>
      <c r="R173" s="208"/>
      <c r="S173" s="250" t="s">
        <v>52</v>
      </c>
      <c r="T173" s="251" t="s">
        <v>764</v>
      </c>
      <c r="U173" s="300"/>
      <c r="V173" s="309"/>
      <c r="W173" s="309"/>
      <c r="X173" s="309"/>
      <c r="Y173" s="309"/>
      <c r="Z173" s="213"/>
      <c r="AA173" s="309"/>
    </row>
    <row r="174" spans="1:44" s="25" customFormat="1" ht="30" customHeight="1">
      <c r="A174" s="301"/>
      <c r="B174" s="302"/>
      <c r="C174" s="303" t="s">
        <v>53</v>
      </c>
      <c r="D174" s="302"/>
      <c r="E174" s="233"/>
      <c r="F174" s="208" t="s">
        <v>49</v>
      </c>
      <c r="G174" s="209"/>
      <c r="H174" s="209"/>
      <c r="I174" s="208" t="s">
        <v>49</v>
      </c>
      <c r="J174" s="208" t="s">
        <v>49</v>
      </c>
      <c r="K174" s="211"/>
      <c r="L174" s="220">
        <f>SUM(L143:L173)</f>
        <v>0</v>
      </c>
      <c r="M174" s="220">
        <f>SUM(M143:M173)</f>
        <v>0</v>
      </c>
      <c r="N174" s="220">
        <f>SUM(N143:N173)</f>
        <v>0</v>
      </c>
      <c r="O174" s="220">
        <f>SUM(O143:O173)</f>
        <v>167.11597222223645</v>
      </c>
      <c r="P174" s="220"/>
      <c r="Q174" s="220"/>
      <c r="R174" s="220"/>
      <c r="S174" s="306"/>
      <c r="T174" s="307"/>
      <c r="U174" s="302"/>
      <c r="V174" s="304">
        <f>$AB$11-((N174*24))</f>
        <v>744</v>
      </c>
      <c r="W174" s="257">
        <v>515</v>
      </c>
      <c r="X174" s="207">
        <v>209.51</v>
      </c>
      <c r="Y174" s="277">
        <f>W174*X174</f>
        <v>107897.65</v>
      </c>
      <c r="Z174" s="213">
        <f>(Y174*(V174-L174*24))/V174</f>
        <v>107897.65</v>
      </c>
      <c r="AA174" s="259">
        <f>(Z174/Y174)*100</f>
        <v>100</v>
      </c>
    </row>
    <row r="175" spans="1:44" ht="30" customHeight="1">
      <c r="A175" s="310">
        <v>8</v>
      </c>
      <c r="B175" s="221" t="s">
        <v>80</v>
      </c>
      <c r="C175" s="211" t="s">
        <v>81</v>
      </c>
      <c r="D175" s="207">
        <v>181.137</v>
      </c>
      <c r="E175" s="262" t="s">
        <v>569</v>
      </c>
      <c r="F175" s="208" t="s">
        <v>49</v>
      </c>
      <c r="G175" s="249">
        <v>42738.087500000001</v>
      </c>
      <c r="H175" s="249">
        <v>42738.087500000001</v>
      </c>
      <c r="I175" s="211"/>
      <c r="J175" s="211"/>
      <c r="K175" s="211"/>
      <c r="L175" s="203">
        <f t="shared" ref="L175" si="150">IF(RIGHT(S175)="T",(+H175-G175),0)</f>
        <v>0</v>
      </c>
      <c r="M175" s="203">
        <f t="shared" ref="M175" si="151">IF(RIGHT(S175)="U",(+H175-G175),0)</f>
        <v>0</v>
      </c>
      <c r="N175" s="203">
        <f t="shared" ref="N175" si="152">IF(RIGHT(S175)="C",(+H175-G175),0)</f>
        <v>0</v>
      </c>
      <c r="O175" s="203">
        <f t="shared" ref="O175" si="153">IF(RIGHT(S175)="D",(+H175-G175),0)</f>
        <v>0</v>
      </c>
      <c r="P175" s="204"/>
      <c r="Q175" s="204"/>
      <c r="R175" s="204"/>
      <c r="S175" s="250" t="s">
        <v>504</v>
      </c>
      <c r="T175" s="251" t="s">
        <v>832</v>
      </c>
      <c r="U175" s="204"/>
      <c r="V175" s="311"/>
      <c r="W175" s="311"/>
      <c r="X175" s="311"/>
      <c r="Y175" s="311"/>
      <c r="Z175" s="213"/>
      <c r="AA175" s="31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30" customHeight="1">
      <c r="A176" s="310"/>
      <c r="B176" s="221"/>
      <c r="C176" s="211"/>
      <c r="D176" s="207"/>
      <c r="E176" s="262"/>
      <c r="F176" s="208" t="s">
        <v>49</v>
      </c>
      <c r="G176" s="312"/>
      <c r="H176" s="312"/>
      <c r="I176" s="211"/>
      <c r="J176" s="211"/>
      <c r="K176" s="211"/>
      <c r="L176" s="210">
        <f>IF(RIGHT(S176)="T",(+H173-G173),0)</f>
        <v>0</v>
      </c>
      <c r="M176" s="210">
        <f>IF(RIGHT(S176)="U",(+H173-G173),0)</f>
        <v>0</v>
      </c>
      <c r="N176" s="210">
        <f>IF(RIGHT(S176)="C",(+H173-G173),0)</f>
        <v>0</v>
      </c>
      <c r="O176" s="210">
        <f>IF(RIGHT(S176)="D",(+H173-G173),0)</f>
        <v>0</v>
      </c>
      <c r="P176" s="204"/>
      <c r="Q176" s="204"/>
      <c r="R176" s="204"/>
      <c r="S176" s="283"/>
      <c r="T176" s="284"/>
      <c r="U176" s="204"/>
      <c r="V176" s="311"/>
      <c r="W176" s="311"/>
      <c r="X176" s="311"/>
      <c r="Y176" s="311"/>
      <c r="Z176" s="213"/>
      <c r="AA176" s="31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s="25" customFormat="1" ht="30" customHeight="1">
      <c r="A177" s="301"/>
      <c r="B177" s="302"/>
      <c r="C177" s="303" t="s">
        <v>53</v>
      </c>
      <c r="D177" s="302"/>
      <c r="E177" s="233"/>
      <c r="F177" s="208" t="s">
        <v>49</v>
      </c>
      <c r="G177" s="305"/>
      <c r="H177" s="305"/>
      <c r="I177" s="208" t="s">
        <v>49</v>
      </c>
      <c r="J177" s="208" t="s">
        <v>49</v>
      </c>
      <c r="K177" s="208" t="s">
        <v>49</v>
      </c>
      <c r="L177" s="220">
        <f>SUM(L175:L176)</f>
        <v>0</v>
      </c>
      <c r="M177" s="220">
        <f>SUM(M175:M176)</f>
        <v>0</v>
      </c>
      <c r="N177" s="220">
        <f>SUM(N175:N176)</f>
        <v>0</v>
      </c>
      <c r="O177" s="220">
        <f>SUM(O175:O176)</f>
        <v>0</v>
      </c>
      <c r="P177" s="208" t="s">
        <v>49</v>
      </c>
      <c r="Q177" s="208" t="s">
        <v>49</v>
      </c>
      <c r="R177" s="208" t="s">
        <v>49</v>
      </c>
      <c r="S177" s="306"/>
      <c r="T177" s="307"/>
      <c r="U177" s="302"/>
      <c r="V177" s="304">
        <f>$AB$11-((N177*24))</f>
        <v>744</v>
      </c>
      <c r="W177" s="257">
        <v>382</v>
      </c>
      <c r="X177" s="207">
        <v>181.137</v>
      </c>
      <c r="Y177" s="277">
        <f>W177*X177</f>
        <v>69194.334000000003</v>
      </c>
      <c r="Z177" s="213">
        <f>(Y177*(V177-L177*24))/V177</f>
        <v>69194.334000000003</v>
      </c>
      <c r="AA177" s="259">
        <f>(Z177/Y177)*100</f>
        <v>100</v>
      </c>
    </row>
    <row r="178" spans="1:44" s="23" customFormat="1" ht="30" customHeight="1">
      <c r="A178" s="65">
        <v>9</v>
      </c>
      <c r="B178" s="221" t="s">
        <v>82</v>
      </c>
      <c r="C178" s="211" t="s">
        <v>83</v>
      </c>
      <c r="D178" s="207">
        <v>139.72999999999999</v>
      </c>
      <c r="E178" s="262" t="s">
        <v>569</v>
      </c>
      <c r="F178" s="206" t="s">
        <v>49</v>
      </c>
      <c r="G178" s="249">
        <v>42738.306250000001</v>
      </c>
      <c r="H178" s="249">
        <v>42738.849305555559</v>
      </c>
      <c r="I178" s="211"/>
      <c r="J178" s="211"/>
      <c r="K178" s="211"/>
      <c r="L178" s="210">
        <f t="shared" ref="L178" si="154">IF(RIGHT(S178)="T",(+H178-G178),0)</f>
        <v>0</v>
      </c>
      <c r="M178" s="210">
        <f t="shared" ref="M178" si="155">IF(RIGHT(S178)="U",(+H178-G178),0)</f>
        <v>0</v>
      </c>
      <c r="N178" s="210">
        <f t="shared" ref="N178" si="156">IF(RIGHT(S178)="C",(+H178-G178),0)</f>
        <v>0</v>
      </c>
      <c r="O178" s="210">
        <f t="shared" ref="O178" si="157">IF(RIGHT(S178)="D",(+H178-G178),0)</f>
        <v>0.5430555555576575</v>
      </c>
      <c r="P178" s="204"/>
      <c r="Q178" s="204"/>
      <c r="R178" s="204"/>
      <c r="S178" s="250" t="s">
        <v>493</v>
      </c>
      <c r="T178" s="251" t="s">
        <v>833</v>
      </c>
      <c r="U178" s="204"/>
      <c r="V178" s="213"/>
      <c r="W178" s="214"/>
      <c r="X178" s="207"/>
      <c r="Y178" s="215"/>
      <c r="Z178" s="213"/>
      <c r="AA178" s="216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</row>
    <row r="179" spans="1:44" s="25" customFormat="1" ht="30" customHeight="1">
      <c r="A179" s="301"/>
      <c r="B179" s="302"/>
      <c r="C179" s="303" t="s">
        <v>53</v>
      </c>
      <c r="D179" s="302"/>
      <c r="E179" s="233"/>
      <c r="F179" s="208" t="s">
        <v>49</v>
      </c>
      <c r="G179" s="305"/>
      <c r="H179" s="305"/>
      <c r="I179" s="208" t="s">
        <v>49</v>
      </c>
      <c r="J179" s="208" t="s">
        <v>49</v>
      </c>
      <c r="K179" s="208" t="s">
        <v>49</v>
      </c>
      <c r="L179" s="220">
        <f>SUM(L178:L178)</f>
        <v>0</v>
      </c>
      <c r="M179" s="220">
        <f t="shared" ref="M179:O179" si="158">SUM(M178:M178)</f>
        <v>0</v>
      </c>
      <c r="N179" s="220">
        <f t="shared" si="158"/>
        <v>0</v>
      </c>
      <c r="O179" s="220">
        <f t="shared" si="158"/>
        <v>0.5430555555576575</v>
      </c>
      <c r="P179" s="208" t="s">
        <v>49</v>
      </c>
      <c r="Q179" s="208" t="s">
        <v>49</v>
      </c>
      <c r="R179" s="208" t="s">
        <v>49</v>
      </c>
      <c r="S179" s="302"/>
      <c r="T179" s="313"/>
      <c r="U179" s="302"/>
      <c r="V179" s="213">
        <f>$AB$11-((N179*24))</f>
        <v>744</v>
      </c>
      <c r="W179" s="214">
        <v>332</v>
      </c>
      <c r="X179" s="207">
        <v>139.72999999999999</v>
      </c>
      <c r="Y179" s="215">
        <f>W179*X179</f>
        <v>46390.359999999993</v>
      </c>
      <c r="Z179" s="213">
        <f>(Y179*(V179-L179*24))/V179</f>
        <v>46390.359999999993</v>
      </c>
      <c r="AA179" s="216">
        <f>(Z179/Y179)*100</f>
        <v>100</v>
      </c>
    </row>
    <row r="180" spans="1:44" s="23" customFormat="1" ht="31.5" customHeight="1">
      <c r="A180" s="65">
        <v>10</v>
      </c>
      <c r="B180" s="221" t="s">
        <v>84</v>
      </c>
      <c r="C180" s="211" t="s">
        <v>85</v>
      </c>
      <c r="D180" s="207">
        <v>139.72999999999999</v>
      </c>
      <c r="E180" s="262" t="s">
        <v>569</v>
      </c>
      <c r="F180" s="206" t="s">
        <v>49</v>
      </c>
      <c r="G180" s="249">
        <v>42738.305555555555</v>
      </c>
      <c r="H180" s="249">
        <v>42738.850694444445</v>
      </c>
      <c r="I180" s="211"/>
      <c r="J180" s="211"/>
      <c r="K180" s="211"/>
      <c r="L180" s="210">
        <f>IF(RIGHT(S180)="T",(+H180-G180),0)</f>
        <v>0</v>
      </c>
      <c r="M180" s="210">
        <f>IF(RIGHT(S180)="U",(+H180-G180),0)</f>
        <v>0</v>
      </c>
      <c r="N180" s="210">
        <f>IF(RIGHT(S180)="C",(+H180-G180),0)</f>
        <v>0</v>
      </c>
      <c r="O180" s="210">
        <f>IF(RIGHT(S180)="D",(+H180-G180),0)</f>
        <v>0.54513888889050577</v>
      </c>
      <c r="P180" s="204"/>
      <c r="Q180" s="204"/>
      <c r="R180" s="204"/>
      <c r="S180" s="250" t="s">
        <v>493</v>
      </c>
      <c r="T180" s="251" t="s">
        <v>833</v>
      </c>
      <c r="U180" s="204"/>
      <c r="V180" s="213"/>
      <c r="W180" s="214"/>
      <c r="X180" s="207"/>
      <c r="Y180" s="215"/>
      <c r="Z180" s="213"/>
      <c r="AA180" s="216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</row>
    <row r="181" spans="1:44" s="23" customFormat="1" ht="31.5" customHeight="1">
      <c r="A181" s="65"/>
      <c r="B181" s="221"/>
      <c r="C181" s="211"/>
      <c r="D181" s="207"/>
      <c r="E181" s="262"/>
      <c r="F181" s="206"/>
      <c r="G181" s="83"/>
      <c r="H181" s="83"/>
      <c r="I181" s="211"/>
      <c r="J181" s="211"/>
      <c r="K181" s="211"/>
      <c r="L181" s="210">
        <f>IF(RIGHT(S181)="T",(+H181-G181),0)</f>
        <v>0</v>
      </c>
      <c r="M181" s="210">
        <f>IF(RIGHT(S181)="U",(+H181-G181),0)</f>
        <v>0</v>
      </c>
      <c r="N181" s="210">
        <f>IF(RIGHT(S181)="C",(+H181-G181),0)</f>
        <v>0</v>
      </c>
      <c r="O181" s="210">
        <f>IF(RIGHT(S181)="D",(+H181-G181),0)</f>
        <v>0</v>
      </c>
      <c r="P181" s="204"/>
      <c r="Q181" s="204"/>
      <c r="R181" s="204"/>
      <c r="S181" s="83"/>
      <c r="T181" s="126"/>
      <c r="U181" s="204"/>
      <c r="V181" s="213"/>
      <c r="W181" s="214"/>
      <c r="X181" s="207"/>
      <c r="Y181" s="215"/>
      <c r="Z181" s="213"/>
      <c r="AA181" s="216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</row>
    <row r="182" spans="1:44" s="25" customFormat="1" ht="30" customHeight="1">
      <c r="A182" s="301"/>
      <c r="B182" s="302"/>
      <c r="C182" s="303" t="s">
        <v>53</v>
      </c>
      <c r="D182" s="302"/>
      <c r="E182" s="233"/>
      <c r="F182" s="208" t="s">
        <v>49</v>
      </c>
      <c r="G182" s="305"/>
      <c r="H182" s="305"/>
      <c r="I182" s="208" t="s">
        <v>49</v>
      </c>
      <c r="J182" s="208" t="s">
        <v>49</v>
      </c>
      <c r="K182" s="208" t="s">
        <v>49</v>
      </c>
      <c r="L182" s="220">
        <f>SUM(L180:L181)</f>
        <v>0</v>
      </c>
      <c r="M182" s="220">
        <f t="shared" ref="M182:O182" si="159">SUM(M180:M181)</f>
        <v>0</v>
      </c>
      <c r="N182" s="220">
        <f t="shared" si="159"/>
        <v>0</v>
      </c>
      <c r="O182" s="220">
        <f t="shared" si="159"/>
        <v>0.54513888889050577</v>
      </c>
      <c r="P182" s="208" t="s">
        <v>49</v>
      </c>
      <c r="Q182" s="208" t="s">
        <v>49</v>
      </c>
      <c r="R182" s="208" t="s">
        <v>49</v>
      </c>
      <c r="S182" s="302"/>
      <c r="T182" s="313"/>
      <c r="U182" s="302"/>
      <c r="V182" s="213">
        <f>$AB$11-((N182*24))</f>
        <v>744</v>
      </c>
      <c r="W182" s="214">
        <v>332</v>
      </c>
      <c r="X182" s="207">
        <v>139.72999999999999</v>
      </c>
      <c r="Y182" s="215">
        <f>W182*X182</f>
        <v>46390.359999999993</v>
      </c>
      <c r="Z182" s="213">
        <f>(Y182*(V182-L182*24))/V182</f>
        <v>46390.359999999993</v>
      </c>
      <c r="AA182" s="216">
        <f>(Z182/Y182)*100</f>
        <v>100</v>
      </c>
    </row>
    <row r="183" spans="1:44" s="24" customFormat="1" ht="30" customHeight="1">
      <c r="A183" s="260">
        <v>11</v>
      </c>
      <c r="B183" s="247" t="s">
        <v>86</v>
      </c>
      <c r="C183" s="261" t="s">
        <v>87</v>
      </c>
      <c r="D183" s="207">
        <v>155.93199999999999</v>
      </c>
      <c r="E183" s="262" t="s">
        <v>569</v>
      </c>
      <c r="F183" s="206" t="s">
        <v>49</v>
      </c>
      <c r="G183" s="249"/>
      <c r="H183" s="249"/>
      <c r="I183" s="206" t="s">
        <v>49</v>
      </c>
      <c r="J183" s="206" t="s">
        <v>49</v>
      </c>
      <c r="K183" s="206" t="s">
        <v>49</v>
      </c>
      <c r="L183" s="203">
        <f>IF(RIGHT(S183)="T",(+H183-G183),0)</f>
        <v>0</v>
      </c>
      <c r="M183" s="203">
        <f>IF(RIGHT(S183)="U",(+H183-G183),0)</f>
        <v>0</v>
      </c>
      <c r="N183" s="203">
        <f>IF(RIGHT(S183)="C",(+H183-G183),0)</f>
        <v>0</v>
      </c>
      <c r="O183" s="203">
        <f>IF(RIGHT(S183)="D",(+H183-G183),0)</f>
        <v>0</v>
      </c>
      <c r="P183" s="206" t="s">
        <v>49</v>
      </c>
      <c r="Q183" s="206" t="s">
        <v>49</v>
      </c>
      <c r="R183" s="206" t="s">
        <v>49</v>
      </c>
      <c r="S183" s="114"/>
      <c r="T183" s="314"/>
      <c r="U183" s="256"/>
      <c r="V183" s="202"/>
      <c r="W183" s="202"/>
      <c r="X183" s="202"/>
      <c r="Y183" s="202"/>
      <c r="Z183" s="213"/>
      <c r="AA183" s="202"/>
    </row>
    <row r="184" spans="1:44" s="24" customFormat="1" ht="30" customHeight="1">
      <c r="A184" s="260"/>
      <c r="B184" s="247"/>
      <c r="C184" s="261"/>
      <c r="D184" s="207"/>
      <c r="E184" s="233"/>
      <c r="F184" s="206" t="s">
        <v>49</v>
      </c>
      <c r="G184" s="249"/>
      <c r="H184" s="249"/>
      <c r="I184" s="206" t="s">
        <v>49</v>
      </c>
      <c r="J184" s="206" t="s">
        <v>49</v>
      </c>
      <c r="K184" s="206" t="s">
        <v>49</v>
      </c>
      <c r="L184" s="203">
        <f t="shared" ref="L184" si="160">IF(RIGHT(S184)="T",(+H184-G184),0)</f>
        <v>0</v>
      </c>
      <c r="M184" s="203">
        <f t="shared" ref="M184" si="161">IF(RIGHT(S184)="U",(+H184-G184),0)</f>
        <v>0</v>
      </c>
      <c r="N184" s="203">
        <f t="shared" ref="N184" si="162">IF(RIGHT(S184)="C",(+H184-G184),0)</f>
        <v>0</v>
      </c>
      <c r="O184" s="203">
        <f t="shared" ref="O184" si="163">IF(RIGHT(S184)="D",(+H184-G184),0)</f>
        <v>0</v>
      </c>
      <c r="P184" s="206" t="s">
        <v>49</v>
      </c>
      <c r="Q184" s="206" t="s">
        <v>49</v>
      </c>
      <c r="R184" s="206" t="s">
        <v>49</v>
      </c>
      <c r="S184" s="114"/>
      <c r="T184" s="314"/>
      <c r="U184" s="256"/>
      <c r="V184" s="202"/>
      <c r="W184" s="202"/>
      <c r="X184" s="202"/>
      <c r="Y184" s="202"/>
      <c r="Z184" s="213"/>
      <c r="AA184" s="202"/>
    </row>
    <row r="185" spans="1:44" s="25" customFormat="1" ht="30" customHeight="1">
      <c r="A185" s="252"/>
      <c r="B185" s="217"/>
      <c r="C185" s="253" t="s">
        <v>53</v>
      </c>
      <c r="D185" s="217"/>
      <c r="E185" s="219"/>
      <c r="F185" s="218" t="s">
        <v>49</v>
      </c>
      <c r="G185" s="254"/>
      <c r="H185" s="254"/>
      <c r="I185" s="218" t="s">
        <v>49</v>
      </c>
      <c r="J185" s="218" t="s">
        <v>49</v>
      </c>
      <c r="K185" s="218" t="s">
        <v>49</v>
      </c>
      <c r="L185" s="255">
        <f>SUM(L183:L184)</f>
        <v>0</v>
      </c>
      <c r="M185" s="255">
        <f>SUM(M183:M184)</f>
        <v>0</v>
      </c>
      <c r="N185" s="255">
        <f>SUM(N183:N184)</f>
        <v>0</v>
      </c>
      <c r="O185" s="255">
        <f>SUM(O183:O184)</f>
        <v>0</v>
      </c>
      <c r="P185" s="218" t="s">
        <v>49</v>
      </c>
      <c r="Q185" s="218" t="s">
        <v>49</v>
      </c>
      <c r="R185" s="218" t="s">
        <v>49</v>
      </c>
      <c r="S185" s="276"/>
      <c r="T185" s="266"/>
      <c r="U185" s="217"/>
      <c r="V185" s="213">
        <f>$AB$11-((N185*24))</f>
        <v>744</v>
      </c>
      <c r="W185" s="214">
        <v>515</v>
      </c>
      <c r="X185" s="207">
        <v>155.93199999999999</v>
      </c>
      <c r="Y185" s="215">
        <f>W185*X185</f>
        <v>80304.98</v>
      </c>
      <c r="Z185" s="213">
        <f>(Y185*(V185-L185*24))/V185</f>
        <v>80304.98</v>
      </c>
      <c r="AA185" s="216">
        <f>(Z185/Y185)*100</f>
        <v>100</v>
      </c>
      <c r="AB185" s="24"/>
    </row>
    <row r="186" spans="1:44" s="31" customFormat="1" ht="30" customHeight="1">
      <c r="A186" s="65">
        <v>12</v>
      </c>
      <c r="B186" s="221" t="s">
        <v>88</v>
      </c>
      <c r="C186" s="211" t="s">
        <v>89</v>
      </c>
      <c r="D186" s="207">
        <v>224</v>
      </c>
      <c r="E186" s="262" t="s">
        <v>569</v>
      </c>
      <c r="F186" s="206" t="s">
        <v>49</v>
      </c>
      <c r="G186" s="249"/>
      <c r="H186" s="249"/>
      <c r="I186" s="211"/>
      <c r="J186" s="211"/>
      <c r="K186" s="211"/>
      <c r="L186" s="203">
        <f>IF(RIGHT(S186)="T",(+H186-G186),0)</f>
        <v>0</v>
      </c>
      <c r="M186" s="203">
        <f>IF(RIGHT(S186)="U",(+H186-G186),0)</f>
        <v>0</v>
      </c>
      <c r="N186" s="203">
        <f>IF(RIGHT(S186)="C",(+H186-G186),0)</f>
        <v>0</v>
      </c>
      <c r="O186" s="203">
        <f>IF(RIGHT(S186)="D",(+H186-G186),0)</f>
        <v>0</v>
      </c>
      <c r="P186" s="204"/>
      <c r="Q186" s="204"/>
      <c r="R186" s="204"/>
      <c r="S186" s="114"/>
      <c r="T186" s="251"/>
      <c r="U186" s="204"/>
      <c r="V186" s="205"/>
      <c r="W186" s="205"/>
      <c r="X186" s="205"/>
      <c r="Y186" s="205"/>
      <c r="Z186" s="213"/>
      <c r="AA186" s="205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</row>
    <row r="187" spans="1:44" s="31" customFormat="1" ht="30" customHeight="1">
      <c r="A187" s="65"/>
      <c r="B187" s="221"/>
      <c r="C187" s="211"/>
      <c r="D187" s="207"/>
      <c r="E187" s="262"/>
      <c r="F187" s="206"/>
      <c r="G187" s="249"/>
      <c r="H187" s="249"/>
      <c r="I187" s="211"/>
      <c r="J187" s="211"/>
      <c r="K187" s="211"/>
      <c r="L187" s="203">
        <f t="shared" ref="L187" si="164">IF(RIGHT(S187)="T",(+H187-G187),0)</f>
        <v>0</v>
      </c>
      <c r="M187" s="203">
        <f t="shared" ref="M187" si="165">IF(RIGHT(S187)="U",(+H187-G187),0)</f>
        <v>0</v>
      </c>
      <c r="N187" s="203">
        <f t="shared" ref="N187" si="166">IF(RIGHT(S187)="C",(+H187-G187),0)</f>
        <v>0</v>
      </c>
      <c r="O187" s="203">
        <f t="shared" ref="O187" si="167">IF(RIGHT(S187)="D",(+H187-G187),0)</f>
        <v>0</v>
      </c>
      <c r="P187" s="204"/>
      <c r="Q187" s="204"/>
      <c r="R187" s="204"/>
      <c r="S187" s="114"/>
      <c r="T187" s="314"/>
      <c r="U187" s="204"/>
      <c r="V187" s="205"/>
      <c r="W187" s="205"/>
      <c r="X187" s="205"/>
      <c r="Y187" s="205"/>
      <c r="Z187" s="213"/>
      <c r="AA187" s="205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</row>
    <row r="188" spans="1:44" s="25" customFormat="1" ht="30" customHeight="1">
      <c r="A188" s="252"/>
      <c r="B188" s="217"/>
      <c r="C188" s="253" t="s">
        <v>53</v>
      </c>
      <c r="D188" s="217"/>
      <c r="E188" s="219"/>
      <c r="F188" s="218" t="s">
        <v>49</v>
      </c>
      <c r="G188" s="254"/>
      <c r="H188" s="254"/>
      <c r="I188" s="218" t="s">
        <v>49</v>
      </c>
      <c r="J188" s="218" t="s">
        <v>49</v>
      </c>
      <c r="K188" s="218" t="s">
        <v>49</v>
      </c>
      <c r="L188" s="255">
        <f>SUM(L186:L187)</f>
        <v>0</v>
      </c>
      <c r="M188" s="255">
        <f t="shared" ref="M188:O188" si="168">SUM(M186:M187)</f>
        <v>0</v>
      </c>
      <c r="N188" s="255">
        <f t="shared" si="168"/>
        <v>0</v>
      </c>
      <c r="O188" s="255">
        <f t="shared" si="168"/>
        <v>0</v>
      </c>
      <c r="P188" s="218" t="s">
        <v>49</v>
      </c>
      <c r="Q188" s="218" t="s">
        <v>49</v>
      </c>
      <c r="R188" s="218" t="s">
        <v>49</v>
      </c>
      <c r="S188" s="276"/>
      <c r="T188" s="266"/>
      <c r="U188" s="217"/>
      <c r="V188" s="213">
        <f t="shared" ref="V188" si="169">$AB$11-((N188*24))</f>
        <v>744</v>
      </c>
      <c r="W188" s="214">
        <v>515</v>
      </c>
      <c r="X188" s="263">
        <v>224</v>
      </c>
      <c r="Y188" s="215">
        <f t="shared" ref="Y188" si="170">W188*X188</f>
        <v>115360</v>
      </c>
      <c r="Z188" s="213">
        <f t="shared" ref="Z188" si="171">(Y188*(V188-L188*24))/V188</f>
        <v>115360</v>
      </c>
      <c r="AA188" s="216">
        <f t="shared" ref="AA188" si="172">(Z188/Y188)*100</f>
        <v>100</v>
      </c>
      <c r="AB188" s="24"/>
    </row>
    <row r="189" spans="1:44" s="24" customFormat="1" ht="30" customHeight="1">
      <c r="A189" s="260">
        <v>13</v>
      </c>
      <c r="B189" s="315" t="s">
        <v>567</v>
      </c>
      <c r="C189" s="261" t="s">
        <v>554</v>
      </c>
      <c r="D189" s="316">
        <v>98.792000000000002</v>
      </c>
      <c r="E189" s="262" t="s">
        <v>569</v>
      </c>
      <c r="F189" s="206" t="s">
        <v>49</v>
      </c>
      <c r="G189" s="92"/>
      <c r="H189" s="92"/>
      <c r="I189" s="206" t="s">
        <v>49</v>
      </c>
      <c r="J189" s="206" t="s">
        <v>49</v>
      </c>
      <c r="K189" s="211"/>
      <c r="L189" s="203">
        <f>IF(RIGHT(S189)="T",(+H189-G189),0)</f>
        <v>0</v>
      </c>
      <c r="M189" s="203">
        <f>IF(RIGHT(S189)="U",(+H189-G189),0)</f>
        <v>0</v>
      </c>
      <c r="N189" s="203">
        <f>IF(RIGHT(S189)="C",(+H189-G189),0)</f>
        <v>0</v>
      </c>
      <c r="O189" s="203">
        <f>IF(RIGHT(S189)="D",(+H189-G189),0)</f>
        <v>0</v>
      </c>
      <c r="P189" s="206" t="s">
        <v>49</v>
      </c>
      <c r="Q189" s="206" t="s">
        <v>49</v>
      </c>
      <c r="R189" s="206" t="s">
        <v>49</v>
      </c>
      <c r="S189" s="113"/>
      <c r="T189" s="93"/>
      <c r="U189" s="256"/>
      <c r="V189" s="202"/>
      <c r="W189" s="202"/>
      <c r="X189" s="202"/>
      <c r="Y189" s="202"/>
      <c r="Z189" s="213"/>
      <c r="AA189" s="202"/>
    </row>
    <row r="190" spans="1:44" s="24" customFormat="1" ht="30" customHeight="1">
      <c r="A190" s="260"/>
      <c r="B190" s="315"/>
      <c r="C190" s="261"/>
      <c r="D190" s="316"/>
      <c r="E190" s="233"/>
      <c r="F190" s="206"/>
      <c r="G190" s="202"/>
      <c r="H190" s="202"/>
      <c r="I190" s="206"/>
      <c r="J190" s="206"/>
      <c r="K190" s="211"/>
      <c r="L190" s="203">
        <f>IF(RIGHT(S192)="T",(+H192-G192),0)</f>
        <v>0</v>
      </c>
      <c r="M190" s="203">
        <f>IF(RIGHT(S192)="U",(+H192-G192),0)</f>
        <v>0</v>
      </c>
      <c r="N190" s="203">
        <f>IF(RIGHT(S192)="C",(+H192-G192),0)</f>
        <v>0</v>
      </c>
      <c r="O190" s="203">
        <f>IF(RIGHT(S192)="D",(+H192-G192),0)</f>
        <v>0</v>
      </c>
      <c r="P190" s="206"/>
      <c r="Q190" s="206"/>
      <c r="R190" s="206"/>
      <c r="S190" s="202"/>
      <c r="T190" s="202"/>
      <c r="U190" s="256"/>
      <c r="V190" s="202"/>
      <c r="W190" s="202"/>
      <c r="X190" s="202"/>
      <c r="Y190" s="202"/>
      <c r="Z190" s="213"/>
      <c r="AA190" s="202"/>
    </row>
    <row r="191" spans="1:44" s="25" customFormat="1" ht="30" customHeight="1">
      <c r="A191" s="252"/>
      <c r="B191" s="217"/>
      <c r="C191" s="253" t="s">
        <v>53</v>
      </c>
      <c r="D191" s="202"/>
      <c r="E191" s="219"/>
      <c r="F191" s="218" t="s">
        <v>49</v>
      </c>
      <c r="G191" s="254"/>
      <c r="H191" s="254"/>
      <c r="I191" s="218" t="s">
        <v>49</v>
      </c>
      <c r="J191" s="218" t="s">
        <v>49</v>
      </c>
      <c r="K191" s="218" t="s">
        <v>49</v>
      </c>
      <c r="L191" s="255">
        <f>SUM(L189:L190)</f>
        <v>0</v>
      </c>
      <c r="M191" s="255">
        <f t="shared" ref="M191:O191" si="173">SUM(M189:M190)</f>
        <v>0</v>
      </c>
      <c r="N191" s="255">
        <f t="shared" si="173"/>
        <v>0</v>
      </c>
      <c r="O191" s="255">
        <f t="shared" si="173"/>
        <v>0</v>
      </c>
      <c r="P191" s="218" t="s">
        <v>49</v>
      </c>
      <c r="Q191" s="218" t="s">
        <v>49</v>
      </c>
      <c r="R191" s="218" t="s">
        <v>49</v>
      </c>
      <c r="S191" s="276"/>
      <c r="T191" s="266"/>
      <c r="U191" s="217"/>
      <c r="V191" s="213">
        <f>$AB$11-((N191*24))</f>
        <v>744</v>
      </c>
      <c r="W191" s="317">
        <v>515</v>
      </c>
      <c r="X191" s="316">
        <v>98.792000000000002</v>
      </c>
      <c r="Y191" s="215">
        <f>W191*X191</f>
        <v>50877.88</v>
      </c>
      <c r="Z191" s="213">
        <f>(Y191*(V191-L191*24))/V191</f>
        <v>50877.88</v>
      </c>
      <c r="AA191" s="216">
        <f>(Z191/Y191)*100</f>
        <v>100</v>
      </c>
      <c r="AB191" s="24"/>
    </row>
    <row r="192" spans="1:44" s="24" customFormat="1" ht="30" customHeight="1">
      <c r="A192" s="260">
        <v>14</v>
      </c>
      <c r="B192" s="315" t="s">
        <v>568</v>
      </c>
      <c r="C192" s="261" t="s">
        <v>555</v>
      </c>
      <c r="D192" s="316">
        <v>212</v>
      </c>
      <c r="E192" s="262" t="s">
        <v>569</v>
      </c>
      <c r="F192" s="206" t="s">
        <v>49</v>
      </c>
      <c r="G192" s="86"/>
      <c r="H192" s="84"/>
      <c r="I192" s="206" t="s">
        <v>49</v>
      </c>
      <c r="J192" s="206" t="s">
        <v>49</v>
      </c>
      <c r="K192" s="206" t="s">
        <v>49</v>
      </c>
      <c r="L192" s="203">
        <f>IF(RIGHT(S194)="T",(+H194-G194),0)</f>
        <v>0</v>
      </c>
      <c r="M192" s="203">
        <f>IF(RIGHT(S194)="U",(+H194-G194),0)</f>
        <v>0</v>
      </c>
      <c r="N192" s="203">
        <f>IF(RIGHT(S194)="C",(+H194-G194),0)</f>
        <v>0</v>
      </c>
      <c r="O192" s="203">
        <f>IF(RIGHT(S194)="D",(+H194-G194),0)</f>
        <v>0</v>
      </c>
      <c r="P192" s="206" t="s">
        <v>49</v>
      </c>
      <c r="Q192" s="206" t="s">
        <v>49</v>
      </c>
      <c r="R192" s="206" t="s">
        <v>49</v>
      </c>
      <c r="S192" s="83"/>
      <c r="T192" s="85"/>
      <c r="U192" s="256"/>
      <c r="V192" s="202"/>
      <c r="W192" s="202"/>
      <c r="X192" s="202"/>
      <c r="Y192" s="202"/>
      <c r="Z192" s="213"/>
      <c r="AA192" s="202"/>
    </row>
    <row r="193" spans="1:28" s="24" customFormat="1" ht="30" customHeight="1">
      <c r="A193" s="260"/>
      <c r="B193" s="315"/>
      <c r="C193" s="261"/>
      <c r="D193" s="316"/>
      <c r="E193" s="233"/>
      <c r="F193" s="206"/>
      <c r="G193" s="249"/>
      <c r="H193" s="249"/>
      <c r="I193" s="206"/>
      <c r="J193" s="206"/>
      <c r="K193" s="206"/>
      <c r="L193" s="203">
        <f t="shared" ref="L193" si="174">IF(RIGHT(S193)="T",(+H193-G193),0)</f>
        <v>0</v>
      </c>
      <c r="M193" s="203">
        <f t="shared" ref="M193" si="175">IF(RIGHT(S193)="U",(+H193-G193),0)</f>
        <v>0</v>
      </c>
      <c r="N193" s="203">
        <f t="shared" ref="N193" si="176">IF(RIGHT(S193)="C",(+H193-G193),0)</f>
        <v>0</v>
      </c>
      <c r="O193" s="203">
        <f t="shared" ref="O193" si="177">IF(RIGHT(S193)="D",(+H193-G193),0)</f>
        <v>0</v>
      </c>
      <c r="P193" s="206"/>
      <c r="Q193" s="206"/>
      <c r="R193" s="206"/>
      <c r="S193" s="114"/>
      <c r="T193" s="251"/>
      <c r="U193" s="256"/>
      <c r="V193" s="202"/>
      <c r="W193" s="202"/>
      <c r="X193" s="202"/>
      <c r="Y193" s="202"/>
      <c r="Z193" s="213"/>
      <c r="AA193" s="202"/>
    </row>
    <row r="194" spans="1:28" s="29" customFormat="1" ht="30" customHeight="1">
      <c r="A194" s="252"/>
      <c r="B194" s="217"/>
      <c r="C194" s="253" t="s">
        <v>53</v>
      </c>
      <c r="D194" s="209"/>
      <c r="E194" s="219"/>
      <c r="F194" s="218" t="s">
        <v>49</v>
      </c>
      <c r="G194" s="254"/>
      <c r="H194" s="254"/>
      <c r="I194" s="218" t="s">
        <v>49</v>
      </c>
      <c r="J194" s="218" t="s">
        <v>49</v>
      </c>
      <c r="K194" s="218" t="s">
        <v>49</v>
      </c>
      <c r="L194" s="255">
        <f>SUM(L192:L193)</f>
        <v>0</v>
      </c>
      <c r="M194" s="255">
        <f t="shared" ref="M194:O194" si="178">SUM(M192:M193)</f>
        <v>0</v>
      </c>
      <c r="N194" s="255">
        <f t="shared" si="178"/>
        <v>0</v>
      </c>
      <c r="O194" s="255">
        <f t="shared" si="178"/>
        <v>0</v>
      </c>
      <c r="P194" s="218" t="s">
        <v>49</v>
      </c>
      <c r="Q194" s="218" t="s">
        <v>49</v>
      </c>
      <c r="R194" s="218" t="s">
        <v>49</v>
      </c>
      <c r="S194" s="276"/>
      <c r="T194" s="266"/>
      <c r="U194" s="217"/>
      <c r="V194" s="213">
        <f>$AB$11-((N194*24))</f>
        <v>744</v>
      </c>
      <c r="W194" s="317">
        <v>369</v>
      </c>
      <c r="X194" s="316">
        <v>212</v>
      </c>
      <c r="Y194" s="215">
        <f>W194*X194</f>
        <v>78228</v>
      </c>
      <c r="Z194" s="213">
        <f>(Y194*(V194-L194*24))/V194</f>
        <v>78228</v>
      </c>
      <c r="AA194" s="216">
        <f>(Z194/Y194)*100</f>
        <v>100</v>
      </c>
      <c r="AB194" s="28"/>
    </row>
    <row r="195" spans="1:28" s="24" customFormat="1" ht="30" customHeight="1">
      <c r="A195" s="260">
        <v>13</v>
      </c>
      <c r="B195" s="247" t="s">
        <v>547</v>
      </c>
      <c r="C195" s="261" t="s">
        <v>531</v>
      </c>
      <c r="D195" s="316">
        <v>241.79</v>
      </c>
      <c r="E195" s="262" t="s">
        <v>569</v>
      </c>
      <c r="F195" s="206" t="s">
        <v>49</v>
      </c>
      <c r="G195" s="92"/>
      <c r="H195" s="92"/>
      <c r="I195" s="206" t="s">
        <v>49</v>
      </c>
      <c r="J195" s="206" t="s">
        <v>49</v>
      </c>
      <c r="K195" s="211"/>
      <c r="L195" s="203">
        <f>IF(RIGHT(S195)="T",(+H195-G195),0)</f>
        <v>0</v>
      </c>
      <c r="M195" s="203">
        <f>IF(RIGHT(S195)="U",(+H195-G195),0)</f>
        <v>0</v>
      </c>
      <c r="N195" s="203">
        <f>IF(RIGHT(S195)="C",(+H195-G195),0)</f>
        <v>0</v>
      </c>
      <c r="O195" s="203">
        <f>IF(RIGHT(S195)="D",(+H195-G195),0)</f>
        <v>0</v>
      </c>
      <c r="P195" s="206" t="s">
        <v>49</v>
      </c>
      <c r="Q195" s="206" t="s">
        <v>49</v>
      </c>
      <c r="R195" s="206" t="s">
        <v>49</v>
      </c>
      <c r="S195" s="113"/>
      <c r="T195" s="93"/>
      <c r="U195" s="256"/>
      <c r="V195" s="202"/>
      <c r="W195" s="202"/>
      <c r="X195" s="202"/>
      <c r="Y195" s="202"/>
      <c r="Z195" s="213"/>
      <c r="AA195" s="202"/>
    </row>
    <row r="196" spans="1:28" s="24" customFormat="1" ht="30" customHeight="1">
      <c r="A196" s="260"/>
      <c r="B196" s="247"/>
      <c r="C196" s="261"/>
      <c r="D196" s="316"/>
      <c r="E196" s="233"/>
      <c r="F196" s="206"/>
      <c r="G196" s="202"/>
      <c r="H196" s="202"/>
      <c r="I196" s="206"/>
      <c r="J196" s="206"/>
      <c r="K196" s="211"/>
      <c r="L196" s="203">
        <f>IF(RIGHT(S196)="T",(+H196-G196),0)</f>
        <v>0</v>
      </c>
      <c r="M196" s="203">
        <f>IF(RIGHT(S196)="U",(+H196-G196),0)</f>
        <v>0</v>
      </c>
      <c r="N196" s="203">
        <f>IF(RIGHT(S196)="C",(+H196-G196),0)</f>
        <v>0</v>
      </c>
      <c r="O196" s="203">
        <f>IF(RIGHT(S196)="D",(+H196-G196),0)</f>
        <v>0</v>
      </c>
      <c r="P196" s="206"/>
      <c r="Q196" s="206"/>
      <c r="R196" s="206"/>
      <c r="S196" s="202"/>
      <c r="T196" s="202"/>
      <c r="U196" s="256"/>
      <c r="V196" s="202"/>
      <c r="W196" s="202"/>
      <c r="X196" s="202"/>
      <c r="Y196" s="202"/>
      <c r="Z196" s="213"/>
      <c r="AA196" s="202"/>
    </row>
    <row r="197" spans="1:28" s="25" customFormat="1" ht="30" customHeight="1">
      <c r="A197" s="252"/>
      <c r="B197" s="217"/>
      <c r="C197" s="253" t="s">
        <v>53</v>
      </c>
      <c r="D197" s="217"/>
      <c r="E197" s="219"/>
      <c r="F197" s="218" t="s">
        <v>49</v>
      </c>
      <c r="G197" s="254"/>
      <c r="H197" s="254"/>
      <c r="I197" s="218" t="s">
        <v>49</v>
      </c>
      <c r="J197" s="218" t="s">
        <v>49</v>
      </c>
      <c r="K197" s="218" t="s">
        <v>49</v>
      </c>
      <c r="L197" s="255">
        <f>SUM(L195:L196)</f>
        <v>0</v>
      </c>
      <c r="M197" s="255">
        <f t="shared" ref="M197:O197" si="179">SUM(M195:M196)</f>
        <v>0</v>
      </c>
      <c r="N197" s="255">
        <f t="shared" si="179"/>
        <v>0</v>
      </c>
      <c r="O197" s="255">
        <f t="shared" si="179"/>
        <v>0</v>
      </c>
      <c r="P197" s="218" t="s">
        <v>49</v>
      </c>
      <c r="Q197" s="218" t="s">
        <v>49</v>
      </c>
      <c r="R197" s="218" t="s">
        <v>49</v>
      </c>
      <c r="S197" s="276"/>
      <c r="T197" s="266"/>
      <c r="U197" s="217"/>
      <c r="V197" s="213">
        <f>$AB$11-((N197*24))</f>
        <v>744</v>
      </c>
      <c r="W197" s="317">
        <v>598</v>
      </c>
      <c r="X197" s="316">
        <v>241.79</v>
      </c>
      <c r="Y197" s="215">
        <f>W197*X197</f>
        <v>144590.41999999998</v>
      </c>
      <c r="Z197" s="213">
        <f>(Y197*(V197-L197*24))/V197</f>
        <v>144590.41999999998</v>
      </c>
      <c r="AA197" s="216">
        <f>(Z197/Y197)*100</f>
        <v>100</v>
      </c>
      <c r="AB197" s="24"/>
    </row>
    <row r="198" spans="1:28" s="24" customFormat="1" ht="30" customHeight="1">
      <c r="A198" s="260">
        <v>14</v>
      </c>
      <c r="B198" s="247" t="s">
        <v>92</v>
      </c>
      <c r="C198" s="261" t="s">
        <v>532</v>
      </c>
      <c r="D198" s="316">
        <v>241.79</v>
      </c>
      <c r="E198" s="262" t="s">
        <v>569</v>
      </c>
      <c r="F198" s="206" t="s">
        <v>49</v>
      </c>
      <c r="G198" s="83"/>
      <c r="H198" s="125"/>
      <c r="I198" s="206" t="s">
        <v>49</v>
      </c>
      <c r="J198" s="206" t="s">
        <v>49</v>
      </c>
      <c r="K198" s="206" t="s">
        <v>49</v>
      </c>
      <c r="L198" s="203">
        <f>IF(RIGHT(S198)="T",(+H198-G198),0)</f>
        <v>0</v>
      </c>
      <c r="M198" s="203">
        <f>IF(RIGHT(S198)="U",(+H198-G198),0)</f>
        <v>0</v>
      </c>
      <c r="N198" s="203">
        <f>IF(RIGHT(S198)="C",(+H198-G198),0)</f>
        <v>0</v>
      </c>
      <c r="O198" s="203">
        <f>IF(RIGHT(S198)="D",(+H198-G198),0)</f>
        <v>0</v>
      </c>
      <c r="P198" s="206" t="s">
        <v>49</v>
      </c>
      <c r="Q198" s="206" t="s">
        <v>49</v>
      </c>
      <c r="R198" s="206" t="s">
        <v>49</v>
      </c>
      <c r="S198" s="83"/>
      <c r="T198" s="126"/>
      <c r="U198" s="256"/>
      <c r="V198" s="202"/>
      <c r="W198" s="202"/>
      <c r="X198" s="202"/>
      <c r="Y198" s="202"/>
      <c r="Z198" s="213"/>
      <c r="AA198" s="202"/>
    </row>
    <row r="199" spans="1:28" s="24" customFormat="1" ht="30" customHeight="1">
      <c r="A199" s="260"/>
      <c r="B199" s="247"/>
      <c r="C199" s="261"/>
      <c r="D199" s="316"/>
      <c r="E199" s="233"/>
      <c r="F199" s="206"/>
      <c r="G199" s="249"/>
      <c r="H199" s="249"/>
      <c r="I199" s="206"/>
      <c r="J199" s="206"/>
      <c r="K199" s="206"/>
      <c r="L199" s="203">
        <f>IF(RIGHT(S199)="T",(+H199-G199),0)</f>
        <v>0</v>
      </c>
      <c r="M199" s="203">
        <f>IF(RIGHT(S199)="U",(+H199-G199),0)</f>
        <v>0</v>
      </c>
      <c r="N199" s="203">
        <f>IF(RIGHT(S199)="C",(+H199-G199),0)</f>
        <v>0</v>
      </c>
      <c r="O199" s="203">
        <f>IF(RIGHT(S199)="D",(+H199-G199),0)</f>
        <v>0</v>
      </c>
      <c r="P199" s="206"/>
      <c r="Q199" s="206"/>
      <c r="R199" s="206"/>
      <c r="S199" s="114"/>
      <c r="T199" s="251"/>
      <c r="U199" s="256"/>
      <c r="V199" s="202"/>
      <c r="W199" s="202"/>
      <c r="X199" s="202"/>
      <c r="Y199" s="202"/>
      <c r="Z199" s="213"/>
      <c r="AA199" s="202"/>
    </row>
    <row r="200" spans="1:28" s="29" customFormat="1" ht="30" customHeight="1">
      <c r="A200" s="252"/>
      <c r="B200" s="217"/>
      <c r="C200" s="253" t="s">
        <v>53</v>
      </c>
      <c r="D200" s="217"/>
      <c r="E200" s="219"/>
      <c r="F200" s="218" t="s">
        <v>49</v>
      </c>
      <c r="G200" s="254"/>
      <c r="H200" s="254"/>
      <c r="I200" s="218" t="s">
        <v>49</v>
      </c>
      <c r="J200" s="218" t="s">
        <v>49</v>
      </c>
      <c r="K200" s="218" t="s">
        <v>49</v>
      </c>
      <c r="L200" s="255">
        <f>SUM(L198:L199)</f>
        <v>0</v>
      </c>
      <c r="M200" s="255">
        <f t="shared" ref="M200:O200" si="180">SUM(M198:M199)</f>
        <v>0</v>
      </c>
      <c r="N200" s="255">
        <f t="shared" si="180"/>
        <v>0</v>
      </c>
      <c r="O200" s="255">
        <f t="shared" si="180"/>
        <v>0</v>
      </c>
      <c r="P200" s="218" t="s">
        <v>49</v>
      </c>
      <c r="Q200" s="218" t="s">
        <v>49</v>
      </c>
      <c r="R200" s="218" t="s">
        <v>49</v>
      </c>
      <c r="S200" s="276"/>
      <c r="T200" s="266"/>
      <c r="U200" s="217"/>
      <c r="V200" s="213">
        <f>$AB$11-((N200*24))</f>
        <v>744</v>
      </c>
      <c r="W200" s="317">
        <v>598</v>
      </c>
      <c r="X200" s="316">
        <v>241.79</v>
      </c>
      <c r="Y200" s="215">
        <f>W200*X200</f>
        <v>144590.41999999998</v>
      </c>
      <c r="Z200" s="213">
        <f>(Y200*(V200-L200*24))/V200</f>
        <v>144590.41999999998</v>
      </c>
      <c r="AA200" s="216">
        <f>(Z200/Y200)*100</f>
        <v>100</v>
      </c>
      <c r="AB200" s="28"/>
    </row>
    <row r="201" spans="1:28" s="24" customFormat="1" ht="30" customHeight="1">
      <c r="A201" s="260">
        <v>15</v>
      </c>
      <c r="B201" s="247" t="s">
        <v>90</v>
      </c>
      <c r="C201" s="261" t="s">
        <v>91</v>
      </c>
      <c r="D201" s="207">
        <v>13</v>
      </c>
      <c r="E201" s="262" t="s">
        <v>569</v>
      </c>
      <c r="F201" s="206" t="s">
        <v>49</v>
      </c>
      <c r="G201" s="270"/>
      <c r="H201" s="270"/>
      <c r="I201" s="206" t="s">
        <v>49</v>
      </c>
      <c r="J201" s="206" t="s">
        <v>49</v>
      </c>
      <c r="K201" s="211"/>
      <c r="L201" s="203">
        <f>IF(RIGHT(S201)="T",(+H201-G201),0)</f>
        <v>0</v>
      </c>
      <c r="M201" s="203">
        <f>IF(RIGHT(S201)="U",(+H201-G201),0)</f>
        <v>0</v>
      </c>
      <c r="N201" s="203">
        <f>IF(RIGHT(S201)="C",(+H201-G201),0)</f>
        <v>0</v>
      </c>
      <c r="O201" s="203">
        <f>IF(RIGHT(S201)="D",(+H201-G201),0)</f>
        <v>0</v>
      </c>
      <c r="P201" s="206" t="s">
        <v>49</v>
      </c>
      <c r="Q201" s="206" t="s">
        <v>49</v>
      </c>
      <c r="R201" s="206" t="s">
        <v>49</v>
      </c>
      <c r="S201" s="283"/>
      <c r="T201" s="284"/>
      <c r="U201" s="256"/>
      <c r="V201" s="202"/>
      <c r="W201" s="202"/>
      <c r="X201" s="202"/>
      <c r="Y201" s="202"/>
      <c r="Z201" s="213"/>
      <c r="AA201" s="202"/>
    </row>
    <row r="202" spans="1:28" s="24" customFormat="1" ht="30" customHeight="1">
      <c r="A202" s="260"/>
      <c r="B202" s="247"/>
      <c r="C202" s="261"/>
      <c r="D202" s="207"/>
      <c r="E202" s="233"/>
      <c r="F202" s="206"/>
      <c r="G202" s="270"/>
      <c r="H202" s="270"/>
      <c r="I202" s="206"/>
      <c r="J202" s="206"/>
      <c r="K202" s="211"/>
      <c r="L202" s="203">
        <f t="shared" ref="L202" si="181">IF(RIGHT(S202)="T",(+H202-G202),0)</f>
        <v>0</v>
      </c>
      <c r="M202" s="203">
        <f t="shared" ref="M202" si="182">IF(RIGHT(S202)="U",(+H202-G202),0)</f>
        <v>0</v>
      </c>
      <c r="N202" s="203">
        <f t="shared" ref="N202" si="183">IF(RIGHT(S202)="C",(+H202-G202),0)</f>
        <v>0</v>
      </c>
      <c r="O202" s="203">
        <f t="shared" ref="O202" si="184">IF(RIGHT(S202)="D",(+H202-G202),0)</f>
        <v>0</v>
      </c>
      <c r="P202" s="206"/>
      <c r="Q202" s="206"/>
      <c r="R202" s="206"/>
      <c r="S202" s="283"/>
      <c r="T202" s="284"/>
      <c r="U202" s="256"/>
      <c r="V202" s="202"/>
      <c r="W202" s="202"/>
      <c r="X202" s="202"/>
      <c r="Y202" s="202"/>
      <c r="Z202" s="213"/>
      <c r="AA202" s="202"/>
    </row>
    <row r="203" spans="1:28" s="25" customFormat="1" ht="30" customHeight="1">
      <c r="A203" s="252"/>
      <c r="B203" s="217"/>
      <c r="C203" s="253" t="s">
        <v>53</v>
      </c>
      <c r="D203" s="217"/>
      <c r="E203" s="219"/>
      <c r="F203" s="218" t="s">
        <v>49</v>
      </c>
      <c r="G203" s="254"/>
      <c r="H203" s="254"/>
      <c r="I203" s="218" t="s">
        <v>49</v>
      </c>
      <c r="J203" s="218" t="s">
        <v>49</v>
      </c>
      <c r="K203" s="218" t="s">
        <v>49</v>
      </c>
      <c r="L203" s="255">
        <f>SUM(L201:L202)</f>
        <v>0</v>
      </c>
      <c r="M203" s="255">
        <f t="shared" ref="M203:O203" si="185">SUM(M201:M202)</f>
        <v>0</v>
      </c>
      <c r="N203" s="255">
        <f t="shared" si="185"/>
        <v>0</v>
      </c>
      <c r="O203" s="255">
        <f t="shared" si="185"/>
        <v>0</v>
      </c>
      <c r="P203" s="218" t="s">
        <v>49</v>
      </c>
      <c r="Q203" s="218" t="s">
        <v>49</v>
      </c>
      <c r="R203" s="218" t="s">
        <v>49</v>
      </c>
      <c r="S203" s="276"/>
      <c r="T203" s="266"/>
      <c r="U203" s="217"/>
      <c r="V203" s="213">
        <f>$AB$11-((N203*24))</f>
        <v>744</v>
      </c>
      <c r="W203" s="214">
        <v>515</v>
      </c>
      <c r="X203" s="207">
        <v>13</v>
      </c>
      <c r="Y203" s="215">
        <f>W203*X203</f>
        <v>6695</v>
      </c>
      <c r="Z203" s="213">
        <f>(Y203*(V203-L203*24))/V203</f>
        <v>6695</v>
      </c>
      <c r="AA203" s="216">
        <f>(Z203/Y203)*100</f>
        <v>100</v>
      </c>
      <c r="AB203" s="24"/>
    </row>
    <row r="204" spans="1:28" s="24" customFormat="1" ht="30" customHeight="1">
      <c r="A204" s="260">
        <v>16</v>
      </c>
      <c r="B204" s="247" t="s">
        <v>92</v>
      </c>
      <c r="C204" s="261" t="s">
        <v>93</v>
      </c>
      <c r="D204" s="207">
        <v>13</v>
      </c>
      <c r="E204" s="262" t="s">
        <v>569</v>
      </c>
      <c r="F204" s="206" t="s">
        <v>49</v>
      </c>
      <c r="G204" s="249"/>
      <c r="H204" s="249"/>
      <c r="I204" s="206" t="s">
        <v>49</v>
      </c>
      <c r="J204" s="206" t="s">
        <v>49</v>
      </c>
      <c r="K204" s="206" t="s">
        <v>49</v>
      </c>
      <c r="L204" s="203">
        <f>IF(RIGHT(S204)="T",(+H204-G204),0)</f>
        <v>0</v>
      </c>
      <c r="M204" s="203">
        <f>IF(RIGHT(S204)="U",(+H204-G204),0)</f>
        <v>0</v>
      </c>
      <c r="N204" s="203">
        <f>IF(RIGHT(S204)="C",(+H204-G204),0)</f>
        <v>0</v>
      </c>
      <c r="O204" s="203">
        <f>IF(RIGHT(S204)="D",(+H204-G204),0)</f>
        <v>0</v>
      </c>
      <c r="P204" s="206" t="s">
        <v>49</v>
      </c>
      <c r="Q204" s="206" t="s">
        <v>49</v>
      </c>
      <c r="R204" s="206" t="s">
        <v>49</v>
      </c>
      <c r="S204" s="114"/>
      <c r="T204" s="251"/>
      <c r="U204" s="256"/>
      <c r="V204" s="202"/>
      <c r="W204" s="202"/>
      <c r="X204" s="202"/>
      <c r="Y204" s="202"/>
      <c r="Z204" s="213"/>
      <c r="AA204" s="202"/>
    </row>
    <row r="205" spans="1:28" s="24" customFormat="1" ht="30" customHeight="1">
      <c r="A205" s="260"/>
      <c r="B205" s="247"/>
      <c r="C205" s="261"/>
      <c r="D205" s="207"/>
      <c r="E205" s="233"/>
      <c r="F205" s="206"/>
      <c r="G205" s="249"/>
      <c r="H205" s="249"/>
      <c r="I205" s="206"/>
      <c r="J205" s="206"/>
      <c r="K205" s="206"/>
      <c r="L205" s="203">
        <f t="shared" ref="L205" si="186">IF(RIGHT(S205)="T",(+H205-G205),0)</f>
        <v>0</v>
      </c>
      <c r="M205" s="203">
        <f t="shared" ref="M205" si="187">IF(RIGHT(S205)="U",(+H205-G205),0)</f>
        <v>0</v>
      </c>
      <c r="N205" s="203">
        <f t="shared" ref="N205" si="188">IF(RIGHT(S205)="C",(+H205-G205),0)</f>
        <v>0</v>
      </c>
      <c r="O205" s="203">
        <f t="shared" ref="O205" si="189">IF(RIGHT(S205)="D",(+H205-G205),0)</f>
        <v>0</v>
      </c>
      <c r="P205" s="206"/>
      <c r="Q205" s="206"/>
      <c r="R205" s="206"/>
      <c r="S205" s="114"/>
      <c r="T205" s="251"/>
      <c r="U205" s="256"/>
      <c r="V205" s="202"/>
      <c r="W205" s="202"/>
      <c r="X205" s="202"/>
      <c r="Y205" s="202"/>
      <c r="Z205" s="213"/>
      <c r="AA205" s="202"/>
    </row>
    <row r="206" spans="1:28" s="25" customFormat="1" ht="30" customHeight="1">
      <c r="A206" s="252"/>
      <c r="B206" s="217"/>
      <c r="C206" s="253" t="s">
        <v>53</v>
      </c>
      <c r="D206" s="217"/>
      <c r="E206" s="219"/>
      <c r="F206" s="218" t="s">
        <v>49</v>
      </c>
      <c r="G206" s="254"/>
      <c r="H206" s="254"/>
      <c r="I206" s="218" t="s">
        <v>49</v>
      </c>
      <c r="J206" s="218" t="s">
        <v>49</v>
      </c>
      <c r="K206" s="218" t="s">
        <v>49</v>
      </c>
      <c r="L206" s="255">
        <f>SUM(L204:L205)</f>
        <v>0</v>
      </c>
      <c r="M206" s="255">
        <f t="shared" ref="M206:O206" si="190">SUM(M204:M205)</f>
        <v>0</v>
      </c>
      <c r="N206" s="255">
        <f t="shared" si="190"/>
        <v>0</v>
      </c>
      <c r="O206" s="255">
        <f t="shared" si="190"/>
        <v>0</v>
      </c>
      <c r="P206" s="218" t="s">
        <v>49</v>
      </c>
      <c r="Q206" s="218" t="s">
        <v>49</v>
      </c>
      <c r="R206" s="218" t="s">
        <v>49</v>
      </c>
      <c r="S206" s="276"/>
      <c r="T206" s="266"/>
      <c r="U206" s="217"/>
      <c r="V206" s="213">
        <f t="shared" ref="V206:V228" si="191">$AB$11-((N206*24))</f>
        <v>744</v>
      </c>
      <c r="W206" s="214">
        <v>515</v>
      </c>
      <c r="X206" s="207">
        <v>13</v>
      </c>
      <c r="Y206" s="215">
        <f t="shared" ref="Y206" si="192">W206*X206</f>
        <v>6695</v>
      </c>
      <c r="Z206" s="213">
        <f t="shared" ref="Z206" si="193">(Y206*(V206-L206*24))/V206</f>
        <v>6695</v>
      </c>
      <c r="AA206" s="216">
        <f t="shared" ref="AA206" si="194">(Z206/Y206)*100</f>
        <v>100</v>
      </c>
      <c r="AB206" s="24"/>
    </row>
    <row r="207" spans="1:28" s="24" customFormat="1" ht="30" customHeight="1">
      <c r="A207" s="260">
        <v>17</v>
      </c>
      <c r="B207" s="247" t="s">
        <v>550</v>
      </c>
      <c r="C207" s="261" t="s">
        <v>533</v>
      </c>
      <c r="D207" s="316">
        <v>195.32</v>
      </c>
      <c r="E207" s="262" t="s">
        <v>569</v>
      </c>
      <c r="F207" s="206" t="s">
        <v>49</v>
      </c>
      <c r="G207" s="86"/>
      <c r="H207" s="84"/>
      <c r="I207" s="206" t="s">
        <v>49</v>
      </c>
      <c r="J207" s="206" t="s">
        <v>49</v>
      </c>
      <c r="K207" s="211"/>
      <c r="L207" s="203">
        <f>IF(RIGHT(S207)="T",(+H207-G207),0)</f>
        <v>0</v>
      </c>
      <c r="M207" s="203">
        <f>IF(RIGHT(S207)="U",(+H207-G207),0)</f>
        <v>0</v>
      </c>
      <c r="N207" s="203">
        <f>IF(RIGHT(S207)="C",(+H207-G207),0)</f>
        <v>0</v>
      </c>
      <c r="O207" s="203">
        <f>IF(RIGHT(S207)="D",(+H207-G207),0)</f>
        <v>0</v>
      </c>
      <c r="P207" s="206" t="s">
        <v>49</v>
      </c>
      <c r="Q207" s="206" t="s">
        <v>49</v>
      </c>
      <c r="R207" s="206" t="s">
        <v>49</v>
      </c>
      <c r="S207" s="83"/>
      <c r="T207" s="85"/>
      <c r="U207" s="256"/>
      <c r="V207" s="202"/>
      <c r="W207" s="202"/>
      <c r="X207" s="202"/>
      <c r="Y207" s="202"/>
      <c r="Z207" s="213"/>
      <c r="AA207" s="202"/>
    </row>
    <row r="208" spans="1:28" s="24" customFormat="1" ht="30" customHeight="1">
      <c r="A208" s="260"/>
      <c r="B208" s="247"/>
      <c r="C208" s="261"/>
      <c r="D208" s="316"/>
      <c r="E208" s="233"/>
      <c r="F208" s="206"/>
      <c r="G208" s="202"/>
      <c r="H208" s="202"/>
      <c r="I208" s="206"/>
      <c r="J208" s="206"/>
      <c r="K208" s="211"/>
      <c r="L208" s="203">
        <f>IF(RIGHT(S208)="T",(+H208-G208),0)</f>
        <v>0</v>
      </c>
      <c r="M208" s="203">
        <f>IF(RIGHT(S208)="U",(+H208-G208),0)</f>
        <v>0</v>
      </c>
      <c r="N208" s="203">
        <f>IF(RIGHT(S208)="C",(+H208-G208),0)</f>
        <v>0</v>
      </c>
      <c r="O208" s="203">
        <f>IF(RIGHT(S208)="D",(+H208-G208),0)</f>
        <v>0</v>
      </c>
      <c r="P208" s="206"/>
      <c r="Q208" s="206"/>
      <c r="R208" s="206"/>
      <c r="S208" s="202"/>
      <c r="T208" s="202"/>
      <c r="U208" s="256"/>
      <c r="V208" s="202"/>
      <c r="W208" s="202"/>
      <c r="X208" s="202"/>
      <c r="Y208" s="202"/>
      <c r="Z208" s="213"/>
      <c r="AA208" s="202"/>
    </row>
    <row r="209" spans="1:44" s="25" customFormat="1" ht="30" customHeight="1">
      <c r="A209" s="252"/>
      <c r="B209" s="217"/>
      <c r="C209" s="253" t="s">
        <v>53</v>
      </c>
      <c r="D209" s="217"/>
      <c r="E209" s="219"/>
      <c r="F209" s="218" t="s">
        <v>49</v>
      </c>
      <c r="G209" s="254"/>
      <c r="H209" s="254"/>
      <c r="I209" s="218" t="s">
        <v>49</v>
      </c>
      <c r="J209" s="218" t="s">
        <v>49</v>
      </c>
      <c r="K209" s="218" t="s">
        <v>49</v>
      </c>
      <c r="L209" s="255">
        <f>SUM(L207:L208)</f>
        <v>0</v>
      </c>
      <c r="M209" s="255">
        <f t="shared" ref="M209:O209" si="195">SUM(M207:M208)</f>
        <v>0</v>
      </c>
      <c r="N209" s="255">
        <f t="shared" si="195"/>
        <v>0</v>
      </c>
      <c r="O209" s="255">
        <f t="shared" si="195"/>
        <v>0</v>
      </c>
      <c r="P209" s="218" t="s">
        <v>49</v>
      </c>
      <c r="Q209" s="218" t="s">
        <v>49</v>
      </c>
      <c r="R209" s="218" t="s">
        <v>49</v>
      </c>
      <c r="S209" s="276"/>
      <c r="T209" s="266"/>
      <c r="U209" s="217"/>
      <c r="V209" s="213">
        <f>$AB$11-((N209*24))</f>
        <v>744</v>
      </c>
      <c r="W209" s="317">
        <v>691</v>
      </c>
      <c r="X209" s="316">
        <v>195.32</v>
      </c>
      <c r="Y209" s="215">
        <f>W209*X209</f>
        <v>134966.12</v>
      </c>
      <c r="Z209" s="213">
        <f>(Y209*(V209-L209*24))/V209</f>
        <v>134966.12</v>
      </c>
      <c r="AA209" s="216">
        <f>(Z209/Y209)*100</f>
        <v>100</v>
      </c>
      <c r="AB209" s="24"/>
    </row>
    <row r="210" spans="1:44" s="24" customFormat="1" ht="30" customHeight="1">
      <c r="A210" s="260">
        <v>18</v>
      </c>
      <c r="B210" s="247" t="s">
        <v>551</v>
      </c>
      <c r="C210" s="261" t="s">
        <v>534</v>
      </c>
      <c r="D210" s="316">
        <v>195.32</v>
      </c>
      <c r="E210" s="262" t="s">
        <v>569</v>
      </c>
      <c r="F210" s="206" t="s">
        <v>49</v>
      </c>
      <c r="G210" s="249">
        <v>42760.423611111109</v>
      </c>
      <c r="H210" s="249">
        <v>42760.493055555555</v>
      </c>
      <c r="I210" s="206" t="s">
        <v>49</v>
      </c>
      <c r="J210" s="206" t="s">
        <v>49</v>
      </c>
      <c r="K210" s="206" t="s">
        <v>49</v>
      </c>
      <c r="L210" s="203">
        <f>IF(RIGHT(S210)="T",(+H210-G210),0)</f>
        <v>6.9444444445252884E-2</v>
      </c>
      <c r="M210" s="203">
        <f>IF(RIGHT(S210)="U",(+H210-G210),0)</f>
        <v>0</v>
      </c>
      <c r="N210" s="203">
        <f>IF(RIGHT(S210)="C",(+H210-G210),0)</f>
        <v>0</v>
      </c>
      <c r="O210" s="203">
        <f>IF(RIGHT(S210)="D",(+H210-G210),0)</f>
        <v>0</v>
      </c>
      <c r="P210" s="206" t="s">
        <v>49</v>
      </c>
      <c r="Q210" s="206" t="s">
        <v>49</v>
      </c>
      <c r="R210" s="206" t="s">
        <v>49</v>
      </c>
      <c r="S210" s="250" t="s">
        <v>488</v>
      </c>
      <c r="T210" s="251" t="s">
        <v>836</v>
      </c>
      <c r="U210" s="256"/>
      <c r="V210" s="202"/>
      <c r="W210" s="202"/>
      <c r="X210" s="202"/>
      <c r="Y210" s="202"/>
      <c r="Z210" s="213"/>
      <c r="AA210" s="202"/>
    </row>
    <row r="211" spans="1:44" s="24" customFormat="1" ht="30" customHeight="1">
      <c r="A211" s="260"/>
      <c r="B211" s="247"/>
      <c r="C211" s="261"/>
      <c r="D211" s="316"/>
      <c r="E211" s="233"/>
      <c r="F211" s="206"/>
      <c r="G211" s="249"/>
      <c r="H211" s="249"/>
      <c r="I211" s="206"/>
      <c r="J211" s="206"/>
      <c r="K211" s="206"/>
      <c r="L211" s="203">
        <f t="shared" ref="L211" si="196">IF(RIGHT(S211)="T",(+H211-G211),0)</f>
        <v>0</v>
      </c>
      <c r="M211" s="203">
        <f t="shared" ref="M211" si="197">IF(RIGHT(S211)="U",(+H211-G211),0)</f>
        <v>0</v>
      </c>
      <c r="N211" s="203">
        <f t="shared" ref="N211" si="198">IF(RIGHT(S211)="C",(+H211-G211),0)</f>
        <v>0</v>
      </c>
      <c r="O211" s="203">
        <f t="shared" ref="O211" si="199">IF(RIGHT(S211)="D",(+H211-G211),0)</f>
        <v>0</v>
      </c>
      <c r="P211" s="206"/>
      <c r="Q211" s="206"/>
      <c r="R211" s="206"/>
      <c r="S211" s="114"/>
      <c r="T211" s="251"/>
      <c r="U211" s="256"/>
      <c r="V211" s="202"/>
      <c r="W211" s="202"/>
      <c r="X211" s="202"/>
      <c r="Y211" s="202"/>
      <c r="Z211" s="213"/>
      <c r="AA211" s="202"/>
    </row>
    <row r="212" spans="1:44" s="29" customFormat="1" ht="30" customHeight="1">
      <c r="A212" s="252"/>
      <c r="B212" s="217"/>
      <c r="C212" s="253" t="s">
        <v>53</v>
      </c>
      <c r="D212" s="217"/>
      <c r="E212" s="219"/>
      <c r="F212" s="218" t="s">
        <v>49</v>
      </c>
      <c r="G212" s="254"/>
      <c r="H212" s="254"/>
      <c r="I212" s="218" t="s">
        <v>49</v>
      </c>
      <c r="J212" s="218" t="s">
        <v>49</v>
      </c>
      <c r="K212" s="218" t="s">
        <v>49</v>
      </c>
      <c r="L212" s="255">
        <f>SUM(L210:L211)</f>
        <v>6.9444444445252884E-2</v>
      </c>
      <c r="M212" s="255">
        <f t="shared" ref="M212:N212" si="200">SUM(M210:M211)</f>
        <v>0</v>
      </c>
      <c r="N212" s="255">
        <f t="shared" si="200"/>
        <v>0</v>
      </c>
      <c r="O212" s="255">
        <f>SUM(O204:O205)</f>
        <v>0</v>
      </c>
      <c r="P212" s="218" t="s">
        <v>49</v>
      </c>
      <c r="Q212" s="218" t="s">
        <v>49</v>
      </c>
      <c r="R212" s="218" t="s">
        <v>49</v>
      </c>
      <c r="S212" s="276"/>
      <c r="T212" s="266"/>
      <c r="U212" s="217"/>
      <c r="V212" s="213">
        <f>$AB$11-((N212*24))</f>
        <v>744</v>
      </c>
      <c r="W212" s="317">
        <v>691</v>
      </c>
      <c r="X212" s="316">
        <v>195.32</v>
      </c>
      <c r="Y212" s="215">
        <f>W212*X212</f>
        <v>134966.12</v>
      </c>
      <c r="Z212" s="213">
        <f>(Y212*(V212-L212*24))/V212</f>
        <v>134663.77654121511</v>
      </c>
      <c r="AA212" s="216">
        <f>(Z212/Y212)*100</f>
        <v>99.775985663079823</v>
      </c>
      <c r="AB212" s="28"/>
    </row>
    <row r="213" spans="1:44" s="24" customFormat="1" ht="30" customHeight="1">
      <c r="A213" s="260">
        <v>19</v>
      </c>
      <c r="B213" s="247" t="s">
        <v>552</v>
      </c>
      <c r="C213" s="261" t="s">
        <v>548</v>
      </c>
      <c r="D213" s="316">
        <v>185</v>
      </c>
      <c r="E213" s="262" t="s">
        <v>569</v>
      </c>
      <c r="F213" s="206" t="s">
        <v>49</v>
      </c>
      <c r="G213" s="249">
        <v>42747.397222222222</v>
      </c>
      <c r="H213" s="249">
        <v>42747.679861111108</v>
      </c>
      <c r="I213" s="206" t="s">
        <v>49</v>
      </c>
      <c r="J213" s="206" t="s">
        <v>49</v>
      </c>
      <c r="K213" s="211"/>
      <c r="L213" s="203">
        <f>IF(RIGHT(S213)="T",(+H213-G213),0)</f>
        <v>0.28263888888614019</v>
      </c>
      <c r="M213" s="203">
        <f>IF(RIGHT(S213)="U",(+H213-G213),0)</f>
        <v>0</v>
      </c>
      <c r="N213" s="203">
        <f>IF(RIGHT(S213)="C",(+H213-G213),0)</f>
        <v>0</v>
      </c>
      <c r="O213" s="203">
        <f>IF(RIGHT(S213)="D",(+H213-G213),0)</f>
        <v>0</v>
      </c>
      <c r="P213" s="206" t="s">
        <v>49</v>
      </c>
      <c r="Q213" s="206" t="s">
        <v>49</v>
      </c>
      <c r="R213" s="206" t="s">
        <v>49</v>
      </c>
      <c r="S213" s="250" t="s">
        <v>490</v>
      </c>
      <c r="T213" s="251" t="s">
        <v>838</v>
      </c>
      <c r="U213" s="256"/>
      <c r="V213" s="202"/>
      <c r="W213" s="202"/>
      <c r="X213" s="202"/>
      <c r="Y213" s="202"/>
      <c r="Z213" s="213"/>
      <c r="AA213" s="202"/>
    </row>
    <row r="214" spans="1:44" s="24" customFormat="1" ht="30" customHeight="1">
      <c r="A214" s="260"/>
      <c r="B214" s="247"/>
      <c r="C214" s="261"/>
      <c r="D214" s="316"/>
      <c r="E214" s="233"/>
      <c r="F214" s="206"/>
      <c r="G214" s="270"/>
      <c r="H214" s="270"/>
      <c r="I214" s="206"/>
      <c r="J214" s="206"/>
      <c r="K214" s="211"/>
      <c r="L214" s="203">
        <f t="shared" ref="L214" si="201">IF(RIGHT(S214)="T",(+H214-G214),0)</f>
        <v>0</v>
      </c>
      <c r="M214" s="203">
        <f t="shared" ref="M214" si="202">IF(RIGHT(S214)="U",(+H214-G214),0)</f>
        <v>0</v>
      </c>
      <c r="N214" s="203">
        <f t="shared" ref="N214" si="203">IF(RIGHT(S214)="C",(+H214-G214),0)</f>
        <v>0</v>
      </c>
      <c r="O214" s="203">
        <f t="shared" ref="O214" si="204">IF(RIGHT(S214)="D",(+H214-G214),0)</f>
        <v>0</v>
      </c>
      <c r="P214" s="206"/>
      <c r="Q214" s="206"/>
      <c r="R214" s="206"/>
      <c r="S214" s="283"/>
      <c r="T214" s="284"/>
      <c r="U214" s="256"/>
      <c r="V214" s="202"/>
      <c r="W214" s="202"/>
      <c r="X214" s="202"/>
      <c r="Y214" s="202"/>
      <c r="Z214" s="213"/>
      <c r="AA214" s="202"/>
    </row>
    <row r="215" spans="1:44" s="25" customFormat="1" ht="30" customHeight="1">
      <c r="A215" s="252"/>
      <c r="B215" s="217"/>
      <c r="C215" s="253" t="s">
        <v>53</v>
      </c>
      <c r="D215" s="217"/>
      <c r="E215" s="219"/>
      <c r="F215" s="218" t="s">
        <v>49</v>
      </c>
      <c r="G215" s="254"/>
      <c r="H215" s="254"/>
      <c r="I215" s="218" t="s">
        <v>49</v>
      </c>
      <c r="J215" s="218" t="s">
        <v>49</v>
      </c>
      <c r="K215" s="218" t="s">
        <v>49</v>
      </c>
      <c r="L215" s="255">
        <f>SUM(L213:L214)</f>
        <v>0.28263888888614019</v>
      </c>
      <c r="M215" s="255">
        <f t="shared" ref="M215:O215" si="205">SUM(M213:M214)</f>
        <v>0</v>
      </c>
      <c r="N215" s="255">
        <f t="shared" si="205"/>
        <v>0</v>
      </c>
      <c r="O215" s="255">
        <f t="shared" si="205"/>
        <v>0</v>
      </c>
      <c r="P215" s="218" t="s">
        <v>49</v>
      </c>
      <c r="Q215" s="218" t="s">
        <v>49</v>
      </c>
      <c r="R215" s="218" t="s">
        <v>49</v>
      </c>
      <c r="S215" s="276"/>
      <c r="T215" s="266"/>
      <c r="U215" s="217"/>
      <c r="V215" s="213">
        <f>$AB$11-((N215*24))</f>
        <v>744</v>
      </c>
      <c r="W215" s="317">
        <v>524</v>
      </c>
      <c r="X215" s="316">
        <v>185</v>
      </c>
      <c r="Y215" s="215">
        <f>W215*X215</f>
        <v>96940</v>
      </c>
      <c r="Z215" s="213">
        <f>(Y215*(V215-L215*24))/V215</f>
        <v>96056.160842302503</v>
      </c>
      <c r="AA215" s="216">
        <f>(Z215/Y215)*100</f>
        <v>99.088261648754383</v>
      </c>
      <c r="AB215" s="24"/>
    </row>
    <row r="216" spans="1:44" s="24" customFormat="1" ht="30" customHeight="1">
      <c r="A216" s="260">
        <v>20</v>
      </c>
      <c r="B216" s="247" t="s">
        <v>553</v>
      </c>
      <c r="C216" s="261" t="s">
        <v>549</v>
      </c>
      <c r="D216" s="316">
        <v>185</v>
      </c>
      <c r="E216" s="262" t="s">
        <v>569</v>
      </c>
      <c r="F216" s="206" t="s">
        <v>49</v>
      </c>
      <c r="G216" s="249">
        <v>42748.407638888886</v>
      </c>
      <c r="H216" s="249">
        <v>42748.679166666669</v>
      </c>
      <c r="I216" s="206" t="s">
        <v>49</v>
      </c>
      <c r="J216" s="206" t="s">
        <v>49</v>
      </c>
      <c r="K216" s="206" t="s">
        <v>49</v>
      </c>
      <c r="L216" s="203">
        <f>IF(RIGHT(S216)="T",(+H216-G216),0)</f>
        <v>0.27152777778246673</v>
      </c>
      <c r="M216" s="203">
        <f>IF(RIGHT(S216)="U",(+H216-G216),0)</f>
        <v>0</v>
      </c>
      <c r="N216" s="203">
        <f>IF(RIGHT(S216)="C",(+H216-G216),0)</f>
        <v>0</v>
      </c>
      <c r="O216" s="203">
        <f>IF(RIGHT(S216)="D",(+H216-G216),0)</f>
        <v>0</v>
      </c>
      <c r="P216" s="206" t="s">
        <v>49</v>
      </c>
      <c r="Q216" s="206" t="s">
        <v>49</v>
      </c>
      <c r="R216" s="206" t="s">
        <v>49</v>
      </c>
      <c r="S216" s="250" t="s">
        <v>490</v>
      </c>
      <c r="T216" s="251" t="s">
        <v>841</v>
      </c>
      <c r="U216" s="256"/>
      <c r="V216" s="202"/>
      <c r="W216" s="202"/>
      <c r="X216" s="202"/>
      <c r="Y216" s="202"/>
      <c r="Z216" s="213"/>
      <c r="AA216" s="202"/>
    </row>
    <row r="217" spans="1:44" s="24" customFormat="1" ht="30" customHeight="1">
      <c r="A217" s="260"/>
      <c r="B217" s="247"/>
      <c r="C217" s="261"/>
      <c r="D217" s="316"/>
      <c r="E217" s="233"/>
      <c r="F217" s="206"/>
      <c r="G217" s="249"/>
      <c r="H217" s="249"/>
      <c r="I217" s="206"/>
      <c r="J217" s="206"/>
      <c r="K217" s="206"/>
      <c r="L217" s="203">
        <f t="shared" ref="L217" si="206">IF(RIGHT(S217)="T",(+H217-G217),0)</f>
        <v>0</v>
      </c>
      <c r="M217" s="203">
        <f t="shared" ref="M217" si="207">IF(RIGHT(S217)="U",(+H217-G217),0)</f>
        <v>0</v>
      </c>
      <c r="N217" s="203">
        <f t="shared" ref="N217" si="208">IF(RIGHT(S217)="C",(+H217-G217),0)</f>
        <v>0</v>
      </c>
      <c r="O217" s="203">
        <f t="shared" ref="O217" si="209">IF(RIGHT(S217)="D",(+H217-G217),0)</f>
        <v>0</v>
      </c>
      <c r="P217" s="206"/>
      <c r="Q217" s="206"/>
      <c r="R217" s="206"/>
      <c r="S217" s="114"/>
      <c r="T217" s="251"/>
      <c r="U217" s="256"/>
      <c r="V217" s="202"/>
      <c r="W217" s="202"/>
      <c r="X217" s="202"/>
      <c r="Y217" s="202"/>
      <c r="Z217" s="213"/>
      <c r="AA217" s="202"/>
    </row>
    <row r="218" spans="1:44" s="25" customFormat="1" ht="30" customHeight="1">
      <c r="A218" s="252"/>
      <c r="B218" s="217"/>
      <c r="C218" s="253" t="s">
        <v>53</v>
      </c>
      <c r="D218" s="217"/>
      <c r="E218" s="219"/>
      <c r="F218" s="218" t="s">
        <v>49</v>
      </c>
      <c r="G218" s="254"/>
      <c r="H218" s="254"/>
      <c r="I218" s="218" t="s">
        <v>49</v>
      </c>
      <c r="J218" s="218" t="s">
        <v>49</v>
      </c>
      <c r="K218" s="218" t="s">
        <v>49</v>
      </c>
      <c r="L218" s="255">
        <f>SUM(L216:L217)</f>
        <v>0.27152777778246673</v>
      </c>
      <c r="M218" s="255">
        <f t="shared" ref="M218:O218" si="210">SUM(M216:M217)</f>
        <v>0</v>
      </c>
      <c r="N218" s="255">
        <f t="shared" si="210"/>
        <v>0</v>
      </c>
      <c r="O218" s="255">
        <f t="shared" si="210"/>
        <v>0</v>
      </c>
      <c r="P218" s="218" t="s">
        <v>49</v>
      </c>
      <c r="Q218" s="218" t="s">
        <v>49</v>
      </c>
      <c r="R218" s="218" t="s">
        <v>49</v>
      </c>
      <c r="S218" s="276"/>
      <c r="T218" s="266"/>
      <c r="U218" s="217"/>
      <c r="V218" s="213">
        <f t="shared" ref="V218" si="211">$AB$11-((N218*24))</f>
        <v>744</v>
      </c>
      <c r="W218" s="317">
        <v>524</v>
      </c>
      <c r="X218" s="316">
        <v>185</v>
      </c>
      <c r="Y218" s="215">
        <f>W218*X218</f>
        <v>96940</v>
      </c>
      <c r="Z218" s="213">
        <f>(Y218*(V218-L218*24))/V218</f>
        <v>96090.9063619925</v>
      </c>
      <c r="AA218" s="216">
        <f>(Z218/Y218)*100</f>
        <v>99.124103942637191</v>
      </c>
      <c r="AB218" s="24"/>
    </row>
    <row r="219" spans="1:44" s="31" customFormat="1" ht="30" customHeight="1">
      <c r="A219" s="65">
        <v>21</v>
      </c>
      <c r="B219" s="221" t="s">
        <v>94</v>
      </c>
      <c r="C219" s="211" t="s">
        <v>95</v>
      </c>
      <c r="D219" s="207">
        <v>229.16300000000001</v>
      </c>
      <c r="E219" s="262" t="s">
        <v>569</v>
      </c>
      <c r="F219" s="206" t="s">
        <v>49</v>
      </c>
      <c r="G219" s="249">
        <v>42742.010416666664</v>
      </c>
      <c r="H219" s="249">
        <v>42742.438888888886</v>
      </c>
      <c r="I219" s="211"/>
      <c r="J219" s="211"/>
      <c r="K219" s="211"/>
      <c r="L219" s="203">
        <f>IF(RIGHT(S219)="T",(+H219-G219),0)</f>
        <v>0</v>
      </c>
      <c r="M219" s="203">
        <f>IF(RIGHT(S219)="U",(+H219-G219),0)</f>
        <v>0</v>
      </c>
      <c r="N219" s="203">
        <f>IF(RIGHT(S219)="C",(+H219-G219),0)</f>
        <v>0</v>
      </c>
      <c r="O219" s="203">
        <f>IF(RIGHT(S219)="D",(+H219-G219),0)</f>
        <v>0.42847222222189885</v>
      </c>
      <c r="P219" s="204"/>
      <c r="Q219" s="204"/>
      <c r="R219" s="204"/>
      <c r="S219" s="250" t="s">
        <v>52</v>
      </c>
      <c r="T219" s="251" t="s">
        <v>843</v>
      </c>
      <c r="U219" s="204"/>
      <c r="V219" s="205"/>
      <c r="W219" s="205"/>
      <c r="X219" s="205"/>
      <c r="Y219" s="205"/>
      <c r="Z219" s="213"/>
      <c r="AA219" s="205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</row>
    <row r="220" spans="1:44" s="31" customFormat="1" ht="30" customHeight="1">
      <c r="A220" s="65"/>
      <c r="B220" s="221"/>
      <c r="C220" s="211"/>
      <c r="D220" s="207"/>
      <c r="E220" s="262"/>
      <c r="F220" s="206"/>
      <c r="G220" s="249">
        <v>42749.321527777778</v>
      </c>
      <c r="H220" s="249">
        <v>42749.372916666667</v>
      </c>
      <c r="I220" s="211"/>
      <c r="J220" s="211"/>
      <c r="K220" s="211"/>
      <c r="L220" s="203">
        <f t="shared" ref="L220:L221" si="212">IF(RIGHT(S220)="T",(+H220-G220),0)</f>
        <v>5.1388888889050577E-2</v>
      </c>
      <c r="M220" s="203">
        <f t="shared" ref="M220:M221" si="213">IF(RIGHT(S220)="U",(+H220-G220),0)</f>
        <v>0</v>
      </c>
      <c r="N220" s="203">
        <f t="shared" ref="N220:N221" si="214">IF(RIGHT(S220)="C",(+H220-G220),0)</f>
        <v>0</v>
      </c>
      <c r="O220" s="203">
        <f t="shared" ref="O220:O221" si="215">IF(RIGHT(S220)="D",(+H220-G220),0)</f>
        <v>0</v>
      </c>
      <c r="P220" s="204"/>
      <c r="Q220" s="204"/>
      <c r="R220" s="204"/>
      <c r="S220" s="250" t="s">
        <v>488</v>
      </c>
      <c r="T220" s="251" t="s">
        <v>845</v>
      </c>
      <c r="U220" s="204"/>
      <c r="V220" s="205"/>
      <c r="W220" s="205"/>
      <c r="X220" s="205"/>
      <c r="Y220" s="205"/>
      <c r="Z220" s="213"/>
      <c r="AA220" s="205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</row>
    <row r="221" spans="1:44" s="31" customFormat="1" ht="30" customHeight="1">
      <c r="A221" s="65"/>
      <c r="B221" s="221"/>
      <c r="C221" s="211"/>
      <c r="D221" s="207"/>
      <c r="E221" s="262"/>
      <c r="F221" s="206" t="s">
        <v>49</v>
      </c>
      <c r="G221" s="249">
        <v>42758.652777777781</v>
      </c>
      <c r="H221" s="249">
        <v>42758.85</v>
      </c>
      <c r="I221" s="211"/>
      <c r="J221" s="211"/>
      <c r="K221" s="211"/>
      <c r="L221" s="203">
        <f t="shared" si="212"/>
        <v>0.19722222221753327</v>
      </c>
      <c r="M221" s="203">
        <f t="shared" si="213"/>
        <v>0</v>
      </c>
      <c r="N221" s="203">
        <f t="shared" si="214"/>
        <v>0</v>
      </c>
      <c r="O221" s="203">
        <f t="shared" si="215"/>
        <v>0</v>
      </c>
      <c r="P221" s="204"/>
      <c r="Q221" s="204"/>
      <c r="R221" s="204"/>
      <c r="S221" s="250" t="s">
        <v>490</v>
      </c>
      <c r="T221" s="251" t="s">
        <v>846</v>
      </c>
      <c r="U221" s="204"/>
      <c r="V221" s="205"/>
      <c r="W221" s="205"/>
      <c r="X221" s="205"/>
      <c r="Y221" s="205"/>
      <c r="Z221" s="213"/>
      <c r="AA221" s="205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</row>
    <row r="222" spans="1:44" s="29" customFormat="1" ht="30" customHeight="1">
      <c r="A222" s="252"/>
      <c r="B222" s="217"/>
      <c r="C222" s="253" t="s">
        <v>53</v>
      </c>
      <c r="D222" s="217"/>
      <c r="E222" s="219"/>
      <c r="F222" s="218" t="s">
        <v>49</v>
      </c>
      <c r="G222" s="209"/>
      <c r="H222" s="209"/>
      <c r="I222" s="218" t="s">
        <v>49</v>
      </c>
      <c r="J222" s="218" t="s">
        <v>49</v>
      </c>
      <c r="K222" s="218" t="s">
        <v>49</v>
      </c>
      <c r="L222" s="255">
        <f>SUM(L219:L221)</f>
        <v>0.24861111110658385</v>
      </c>
      <c r="M222" s="255">
        <f>SUM(M219:M221)</f>
        <v>0</v>
      </c>
      <c r="N222" s="255">
        <f>SUM(N219:N221)</f>
        <v>0</v>
      </c>
      <c r="O222" s="255">
        <f>SUM(O219:O221)</f>
        <v>0.42847222222189885</v>
      </c>
      <c r="P222" s="218" t="s">
        <v>49</v>
      </c>
      <c r="Q222" s="218" t="s">
        <v>49</v>
      </c>
      <c r="R222" s="218" t="s">
        <v>49</v>
      </c>
      <c r="S222" s="276"/>
      <c r="T222" s="266"/>
      <c r="U222" s="217"/>
      <c r="V222" s="213">
        <f t="shared" ref="V222" si="216">$AB$11-((N222*24))</f>
        <v>744</v>
      </c>
      <c r="W222" s="214">
        <v>227</v>
      </c>
      <c r="X222" s="207">
        <v>229.16300000000001</v>
      </c>
      <c r="Y222" s="215">
        <f t="shared" ref="Y222" si="217">W222*X222</f>
        <v>52020.001000000004</v>
      </c>
      <c r="Z222" s="213">
        <f t="shared" ref="Z222" si="218">(Y222*(V222-L222*24))/V222</f>
        <v>51602.815508116917</v>
      </c>
      <c r="AA222" s="216">
        <f t="shared" ref="AA222" si="219">(Z222/Y222)*100</f>
        <v>99.19802867384972</v>
      </c>
      <c r="AB222" s="28"/>
    </row>
    <row r="223" spans="1:44" s="23" customFormat="1" ht="30" customHeight="1">
      <c r="A223" s="65">
        <v>22</v>
      </c>
      <c r="B223" s="221" t="s">
        <v>96</v>
      </c>
      <c r="C223" s="211" t="s">
        <v>97</v>
      </c>
      <c r="D223" s="207">
        <v>229.16300000000001</v>
      </c>
      <c r="E223" s="262" t="s">
        <v>569</v>
      </c>
      <c r="F223" s="206" t="s">
        <v>49</v>
      </c>
      <c r="G223" s="249">
        <v>42758.926388888889</v>
      </c>
      <c r="H223" s="249">
        <v>42759.379861111112</v>
      </c>
      <c r="I223" s="211"/>
      <c r="J223" s="211"/>
      <c r="K223" s="211"/>
      <c r="L223" s="203">
        <f>IF(RIGHT(S223)="T",(+H223-G223),0)</f>
        <v>0</v>
      </c>
      <c r="M223" s="203">
        <f>IF(RIGHT(S223)="U",(+H223-G223),0)</f>
        <v>0</v>
      </c>
      <c r="N223" s="203">
        <f>IF(RIGHT(S223)="C",(+H223-G223),0)</f>
        <v>0</v>
      </c>
      <c r="O223" s="203">
        <f>IF(RIGHT(S223)="D",(+H223-G223),0)</f>
        <v>0.45347222222335404</v>
      </c>
      <c r="P223" s="204"/>
      <c r="Q223" s="204"/>
      <c r="R223" s="204"/>
      <c r="S223" s="250" t="s">
        <v>52</v>
      </c>
      <c r="T223" s="251" t="s">
        <v>847</v>
      </c>
      <c r="U223" s="204"/>
      <c r="V223" s="213"/>
      <c r="W223" s="214"/>
      <c r="X223" s="207"/>
      <c r="Y223" s="215"/>
      <c r="Z223" s="213"/>
      <c r="AA223" s="216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</row>
    <row r="224" spans="1:44" s="23" customFormat="1" ht="30" customHeight="1">
      <c r="A224" s="65"/>
      <c r="B224" s="221"/>
      <c r="C224" s="211"/>
      <c r="D224" s="207"/>
      <c r="E224" s="262"/>
      <c r="F224" s="206" t="s">
        <v>49</v>
      </c>
      <c r="G224" s="249">
        <v>42759.379861111112</v>
      </c>
      <c r="H224" s="249">
        <v>42759.78125</v>
      </c>
      <c r="I224" s="211"/>
      <c r="J224" s="211"/>
      <c r="K224" s="211"/>
      <c r="L224" s="203">
        <f>IF(RIGHT(S224)="T",(+H224-G224),0)</f>
        <v>0.40138888888759539</v>
      </c>
      <c r="M224" s="203">
        <f>IF(RIGHT(S224)="U",(+H224-G224),0)</f>
        <v>0</v>
      </c>
      <c r="N224" s="203">
        <f>IF(RIGHT(S224)="C",(+H224-G224),0)</f>
        <v>0</v>
      </c>
      <c r="O224" s="203">
        <f>IF(RIGHT(S224)="D",(+H224-G224),0)</f>
        <v>0</v>
      </c>
      <c r="P224" s="204"/>
      <c r="Q224" s="204"/>
      <c r="R224" s="204"/>
      <c r="S224" s="250" t="s">
        <v>490</v>
      </c>
      <c r="T224" s="251" t="s">
        <v>849</v>
      </c>
      <c r="U224" s="204"/>
      <c r="V224" s="213"/>
      <c r="W224" s="214"/>
      <c r="X224" s="207"/>
      <c r="Y224" s="215"/>
      <c r="Z224" s="213"/>
      <c r="AA224" s="216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</row>
    <row r="225" spans="1:44" s="29" customFormat="1" ht="30" customHeight="1">
      <c r="A225" s="252"/>
      <c r="B225" s="217"/>
      <c r="C225" s="253" t="s">
        <v>53</v>
      </c>
      <c r="D225" s="217"/>
      <c r="E225" s="219"/>
      <c r="F225" s="218" t="s">
        <v>49</v>
      </c>
      <c r="G225" s="254"/>
      <c r="H225" s="254"/>
      <c r="I225" s="218" t="s">
        <v>49</v>
      </c>
      <c r="J225" s="218" t="s">
        <v>49</v>
      </c>
      <c r="K225" s="218" t="s">
        <v>49</v>
      </c>
      <c r="L225" s="255">
        <f>SUM(L223:L224)</f>
        <v>0.40138888888759539</v>
      </c>
      <c r="M225" s="255">
        <f>SUM(M223:M224)</f>
        <v>0</v>
      </c>
      <c r="N225" s="255">
        <f>SUM(N223:N224)</f>
        <v>0</v>
      </c>
      <c r="O225" s="255">
        <f>SUM(O223:O224)</f>
        <v>0.45347222222335404</v>
      </c>
      <c r="P225" s="218" t="s">
        <v>49</v>
      </c>
      <c r="Q225" s="218" t="s">
        <v>49</v>
      </c>
      <c r="R225" s="218" t="s">
        <v>49</v>
      </c>
      <c r="S225" s="276"/>
      <c r="T225" s="266"/>
      <c r="U225" s="217"/>
      <c r="V225" s="213">
        <f t="shared" ref="V225" si="220">$AB$11-((N225*24))</f>
        <v>744</v>
      </c>
      <c r="W225" s="214">
        <v>227</v>
      </c>
      <c r="X225" s="207">
        <v>229.16300000000001</v>
      </c>
      <c r="Y225" s="215">
        <f t="shared" ref="Y225" si="221">W225*X225</f>
        <v>52020.001000000004</v>
      </c>
      <c r="Z225" s="213">
        <f t="shared" ref="Z225" si="222">(Y225*(V225-L225*24))/V225</f>
        <v>51346.444535441246</v>
      </c>
      <c r="AA225" s="216">
        <f t="shared" ref="AA225" si="223">(Z225/Y225)*100</f>
        <v>98.705197132620668</v>
      </c>
      <c r="AB225" s="28"/>
    </row>
    <row r="226" spans="1:44" s="23" customFormat="1" ht="30" customHeight="1">
      <c r="A226" s="65">
        <v>23</v>
      </c>
      <c r="B226" s="221" t="s">
        <v>98</v>
      </c>
      <c r="C226" s="211" t="s">
        <v>99</v>
      </c>
      <c r="D226" s="207">
        <v>1.5589999999999999</v>
      </c>
      <c r="E226" s="262" t="s">
        <v>569</v>
      </c>
      <c r="F226" s="206" t="s">
        <v>49</v>
      </c>
      <c r="G226" s="83"/>
      <c r="H226" s="83"/>
      <c r="I226" s="211"/>
      <c r="J226" s="211"/>
      <c r="K226" s="211"/>
      <c r="L226" s="203">
        <f>IF(RIGHT(S226)="T",(+H226-G226),0)</f>
        <v>0</v>
      </c>
      <c r="M226" s="203">
        <f>IF(RIGHT(S226)="U",(+H226-G226),0)</f>
        <v>0</v>
      </c>
      <c r="N226" s="203">
        <f>IF(RIGHT(S226)="C",(+H226-G226),0)</f>
        <v>0</v>
      </c>
      <c r="O226" s="203">
        <f>IF(RIGHT(S226)="D",(+H226-G226),0)</f>
        <v>0</v>
      </c>
      <c r="P226" s="204"/>
      <c r="Q226" s="204"/>
      <c r="R226" s="204"/>
      <c r="S226" s="83"/>
      <c r="T226" s="85"/>
      <c r="U226" s="204"/>
      <c r="V226" s="213"/>
      <c r="W226" s="214"/>
      <c r="X226" s="207"/>
      <c r="Y226" s="215"/>
      <c r="Z226" s="213"/>
      <c r="AA226" s="216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</row>
    <row r="227" spans="1:44" s="29" customFormat="1" ht="30" customHeight="1">
      <c r="A227" s="252"/>
      <c r="B227" s="217"/>
      <c r="C227" s="253" t="s">
        <v>53</v>
      </c>
      <c r="D227" s="217"/>
      <c r="E227" s="219"/>
      <c r="F227" s="218" t="s">
        <v>49</v>
      </c>
      <c r="G227" s="209"/>
      <c r="H227" s="209"/>
      <c r="I227" s="218" t="s">
        <v>49</v>
      </c>
      <c r="J227" s="218" t="s">
        <v>49</v>
      </c>
      <c r="K227" s="218" t="s">
        <v>49</v>
      </c>
      <c r="L227" s="255">
        <f>SUM(L226:L226)</f>
        <v>0</v>
      </c>
      <c r="M227" s="255">
        <f>SUM(M225:M226)</f>
        <v>0</v>
      </c>
      <c r="N227" s="255">
        <f>SUM(N225:N226)</f>
        <v>0</v>
      </c>
      <c r="O227" s="255">
        <f>SUM(O225:O226)</f>
        <v>0.45347222222335404</v>
      </c>
      <c r="P227" s="218" t="s">
        <v>49</v>
      </c>
      <c r="Q227" s="218" t="s">
        <v>49</v>
      </c>
      <c r="R227" s="218" t="s">
        <v>49</v>
      </c>
      <c r="S227" s="209"/>
      <c r="T227" s="209"/>
      <c r="U227" s="217"/>
      <c r="V227" s="213">
        <f t="shared" ref="V227" si="224">$AB$11-((N227*24))</f>
        <v>744</v>
      </c>
      <c r="W227" s="214">
        <v>687</v>
      </c>
      <c r="X227" s="207">
        <v>1.5589999999999999</v>
      </c>
      <c r="Y227" s="215">
        <f t="shared" ref="Y227" si="225">W227*X227</f>
        <v>1071.0329999999999</v>
      </c>
      <c r="Z227" s="213">
        <f t="shared" ref="Z227" si="226">(Y227*(V227-L227*24))/V227</f>
        <v>1071.0329999999999</v>
      </c>
      <c r="AA227" s="216">
        <f t="shared" ref="AA227" si="227">(Z227/Y227)*100</f>
        <v>100</v>
      </c>
      <c r="AB227" s="28"/>
    </row>
    <row r="228" spans="1:44" s="23" customFormat="1" ht="30" customHeight="1">
      <c r="A228" s="65">
        <v>24</v>
      </c>
      <c r="B228" s="221" t="s">
        <v>459</v>
      </c>
      <c r="C228" s="211" t="s">
        <v>460</v>
      </c>
      <c r="D228" s="207">
        <v>1.5589999999999999</v>
      </c>
      <c r="E228" s="262" t="s">
        <v>569</v>
      </c>
      <c r="F228" s="206"/>
      <c r="G228" s="83"/>
      <c r="H228" s="83"/>
      <c r="I228" s="211"/>
      <c r="J228" s="211"/>
      <c r="K228" s="211"/>
      <c r="L228" s="203">
        <f>IF(RIGHT(S228)="T",(+H228-G228),0)</f>
        <v>0</v>
      </c>
      <c r="M228" s="203">
        <f>IF(RIGHT(S228)="U",(+H228-G228),0)</f>
        <v>0</v>
      </c>
      <c r="N228" s="203">
        <f>IF(RIGHT(S228)="C",(+H228-G228),0)</f>
        <v>0</v>
      </c>
      <c r="O228" s="203">
        <f>IF(RIGHT(S228)="D",(+H228-G228),0)</f>
        <v>0</v>
      </c>
      <c r="P228" s="204"/>
      <c r="Q228" s="204"/>
      <c r="R228" s="204"/>
      <c r="S228" s="83"/>
      <c r="T228" s="85"/>
      <c r="U228" s="204"/>
      <c r="V228" s="213">
        <f t="shared" si="191"/>
        <v>744</v>
      </c>
      <c r="W228" s="214">
        <v>687</v>
      </c>
      <c r="X228" s="207">
        <v>1.5589999999999999</v>
      </c>
      <c r="Y228" s="215">
        <f>W228*X228</f>
        <v>1071.0329999999999</v>
      </c>
      <c r="Z228" s="213">
        <f>(Y228*(V228-L228*24))/V228</f>
        <v>1071.0329999999999</v>
      </c>
      <c r="AA228" s="216">
        <f>(Z228/Y228)*100</f>
        <v>100</v>
      </c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</row>
    <row r="229" spans="1:44" s="23" customFormat="1" ht="30" customHeight="1">
      <c r="A229" s="65"/>
      <c r="B229" s="217"/>
      <c r="C229" s="253" t="s">
        <v>53</v>
      </c>
      <c r="D229" s="217"/>
      <c r="E229" s="219"/>
      <c r="F229" s="218" t="s">
        <v>49</v>
      </c>
      <c r="G229" s="209"/>
      <c r="H229" s="209"/>
      <c r="I229" s="218" t="s">
        <v>49</v>
      </c>
      <c r="J229" s="218" t="s">
        <v>49</v>
      </c>
      <c r="K229" s="218" t="s">
        <v>49</v>
      </c>
      <c r="L229" s="255">
        <f>SUM(L228:L228)</f>
        <v>0</v>
      </c>
      <c r="M229" s="255">
        <f>SUM(M227:M228)</f>
        <v>0</v>
      </c>
      <c r="N229" s="255">
        <f>SUM(N227:N228)</f>
        <v>0</v>
      </c>
      <c r="O229" s="255">
        <f>SUM(O227:O228)</f>
        <v>0.45347222222335404</v>
      </c>
      <c r="P229" s="218" t="s">
        <v>49</v>
      </c>
      <c r="Q229" s="218" t="s">
        <v>49</v>
      </c>
      <c r="R229" s="218" t="s">
        <v>49</v>
      </c>
      <c r="S229" s="276"/>
      <c r="T229" s="266"/>
      <c r="U229" s="204"/>
      <c r="V229" s="213"/>
      <c r="W229" s="214"/>
      <c r="X229" s="207"/>
      <c r="Y229" s="215"/>
      <c r="Z229" s="213"/>
      <c r="AA229" s="216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</row>
    <row r="230" spans="1:44" s="23" customFormat="1" ht="30" customHeight="1">
      <c r="A230" s="318">
        <v>25</v>
      </c>
      <c r="B230" s="221" t="s">
        <v>100</v>
      </c>
      <c r="C230" s="211" t="s">
        <v>101</v>
      </c>
      <c r="D230" s="207">
        <v>9.1999999999999993</v>
      </c>
      <c r="E230" s="262" t="s">
        <v>569</v>
      </c>
      <c r="F230" s="206" t="s">
        <v>49</v>
      </c>
      <c r="G230" s="249"/>
      <c r="H230" s="249"/>
      <c r="I230" s="211"/>
      <c r="J230" s="211"/>
      <c r="K230" s="211"/>
      <c r="L230" s="203">
        <f>IF(RIGHT(S230)="T",(+H230-G230),0)</f>
        <v>0</v>
      </c>
      <c r="M230" s="203">
        <f>IF(RIGHT(S230)="U",(+H230-G230),0)</f>
        <v>0</v>
      </c>
      <c r="N230" s="203">
        <f>IF(RIGHT(S230)="C",(+H230-G230),0)</f>
        <v>0</v>
      </c>
      <c r="O230" s="203">
        <f>IF(RIGHT(S230)="D",(+H230-G230),0)</f>
        <v>0</v>
      </c>
      <c r="P230" s="204"/>
      <c r="Q230" s="204"/>
      <c r="R230" s="204"/>
      <c r="S230" s="250"/>
      <c r="T230" s="251"/>
      <c r="U230" s="204"/>
      <c r="V230" s="213"/>
      <c r="W230" s="214"/>
      <c r="X230" s="207"/>
      <c r="Y230" s="215"/>
      <c r="Z230" s="213"/>
      <c r="AA230" s="216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</row>
    <row r="231" spans="1:44" s="23" customFormat="1" ht="30" customHeight="1">
      <c r="A231" s="318"/>
      <c r="B231" s="221"/>
      <c r="C231" s="211"/>
      <c r="D231" s="207"/>
      <c r="E231" s="262"/>
      <c r="F231" s="206"/>
      <c r="G231" s="249"/>
      <c r="H231" s="249"/>
      <c r="I231" s="211"/>
      <c r="J231" s="211"/>
      <c r="K231" s="211"/>
      <c r="L231" s="203">
        <f t="shared" ref="L231" si="228">IF(RIGHT(S231)="T",(+H231-G231),0)</f>
        <v>0</v>
      </c>
      <c r="M231" s="203">
        <f t="shared" ref="M231" si="229">IF(RIGHT(S231)="U",(+H231-G231),0)</f>
        <v>0</v>
      </c>
      <c r="N231" s="203">
        <f t="shared" ref="N231" si="230">IF(RIGHT(S231)="C",(+H231-G231),0)</f>
        <v>0</v>
      </c>
      <c r="O231" s="203">
        <f t="shared" ref="O231" si="231">IF(RIGHT(S231)="D",(+H231-G231),0)</f>
        <v>0</v>
      </c>
      <c r="P231" s="204"/>
      <c r="Q231" s="204"/>
      <c r="R231" s="204"/>
      <c r="S231" s="250"/>
      <c r="T231" s="251"/>
      <c r="U231" s="204"/>
      <c r="V231" s="213"/>
      <c r="W231" s="214"/>
      <c r="X231" s="207"/>
      <c r="Y231" s="215"/>
      <c r="Z231" s="213"/>
      <c r="AA231" s="216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</row>
    <row r="232" spans="1:44" s="29" customFormat="1" ht="30" customHeight="1">
      <c r="A232" s="252"/>
      <c r="B232" s="217"/>
      <c r="C232" s="253" t="s">
        <v>53</v>
      </c>
      <c r="D232" s="217"/>
      <c r="E232" s="219"/>
      <c r="F232" s="218" t="s">
        <v>49</v>
      </c>
      <c r="G232" s="254"/>
      <c r="H232" s="254"/>
      <c r="I232" s="218" t="s">
        <v>49</v>
      </c>
      <c r="J232" s="218" t="s">
        <v>49</v>
      </c>
      <c r="K232" s="218" t="s">
        <v>49</v>
      </c>
      <c r="L232" s="255">
        <f>SUM(L230:L231)</f>
        <v>0</v>
      </c>
      <c r="M232" s="255">
        <f>SUM(M230:M231)</f>
        <v>0</v>
      </c>
      <c r="N232" s="255">
        <f>SUM(N230:N231)</f>
        <v>0</v>
      </c>
      <c r="O232" s="255">
        <f>SUM(O230:O231)</f>
        <v>0</v>
      </c>
      <c r="P232" s="218" t="s">
        <v>49</v>
      </c>
      <c r="Q232" s="218" t="s">
        <v>49</v>
      </c>
      <c r="R232" s="218" t="s">
        <v>49</v>
      </c>
      <c r="S232" s="276"/>
      <c r="T232" s="266"/>
      <c r="U232" s="217"/>
      <c r="V232" s="213">
        <f t="shared" ref="V232" si="232">$AB$11-((N232*24))</f>
        <v>744</v>
      </c>
      <c r="W232" s="214">
        <v>515</v>
      </c>
      <c r="X232" s="207">
        <v>9.1999999999999993</v>
      </c>
      <c r="Y232" s="215">
        <f t="shared" ref="Y232" si="233">W232*X232</f>
        <v>4738</v>
      </c>
      <c r="Z232" s="213">
        <f>(Y232*(V232-L232*24))/V232</f>
        <v>4738</v>
      </c>
      <c r="AA232" s="216">
        <f t="shared" ref="AA232" si="234">(Z232/Y232)*100</f>
        <v>100</v>
      </c>
      <c r="AB232" s="28"/>
    </row>
    <row r="233" spans="1:44" s="23" customFormat="1" ht="29.25" customHeight="1">
      <c r="A233" s="65">
        <v>26</v>
      </c>
      <c r="B233" s="221" t="s">
        <v>102</v>
      </c>
      <c r="C233" s="211" t="s">
        <v>103</v>
      </c>
      <c r="D233" s="207">
        <v>9.1999999999999993</v>
      </c>
      <c r="E233" s="262" t="s">
        <v>569</v>
      </c>
      <c r="F233" s="206" t="s">
        <v>49</v>
      </c>
      <c r="G233" s="249"/>
      <c r="H233" s="249"/>
      <c r="I233" s="211"/>
      <c r="J233" s="211"/>
      <c r="K233" s="211"/>
      <c r="L233" s="203">
        <f>IF(RIGHT(S233)="T",(+H233-G233),0)</f>
        <v>0</v>
      </c>
      <c r="M233" s="203">
        <f>IF(RIGHT(S233)="U",(+H233-G233),0)</f>
        <v>0</v>
      </c>
      <c r="N233" s="203">
        <f>IF(RIGHT(S233)="C",(+H233-G233),0)</f>
        <v>0</v>
      </c>
      <c r="O233" s="203">
        <f>IF(RIGHT(S233)="D",(+H233-G233),0)</f>
        <v>0</v>
      </c>
      <c r="P233" s="204"/>
      <c r="Q233" s="204"/>
      <c r="R233" s="204"/>
      <c r="S233" s="250"/>
      <c r="T233" s="251"/>
      <c r="U233" s="204"/>
      <c r="V233" s="213"/>
      <c r="W233" s="214"/>
      <c r="X233" s="207"/>
      <c r="Y233" s="215"/>
      <c r="Z233" s="213"/>
      <c r="AA233" s="216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</row>
    <row r="234" spans="1:44" s="23" customFormat="1" ht="29.25" customHeight="1">
      <c r="A234" s="65"/>
      <c r="B234" s="221"/>
      <c r="C234" s="211"/>
      <c r="D234" s="207"/>
      <c r="E234" s="262"/>
      <c r="F234" s="206" t="s">
        <v>49</v>
      </c>
      <c r="G234" s="249"/>
      <c r="H234" s="249"/>
      <c r="I234" s="211"/>
      <c r="J234" s="211"/>
      <c r="K234" s="211"/>
      <c r="L234" s="203">
        <f t="shared" ref="L234" si="235">IF(RIGHT(S234)="T",(+H234-G234),0)</f>
        <v>0</v>
      </c>
      <c r="M234" s="203">
        <f t="shared" ref="M234" si="236">IF(RIGHT(S234)="U",(+H234-G234),0)</f>
        <v>0</v>
      </c>
      <c r="N234" s="203">
        <f t="shared" ref="N234" si="237">IF(RIGHT(S234)="C",(+H234-G234),0)</f>
        <v>0</v>
      </c>
      <c r="O234" s="203">
        <f t="shared" ref="O234" si="238">IF(RIGHT(S234)="D",(+H234-G234),0)</f>
        <v>0</v>
      </c>
      <c r="P234" s="204"/>
      <c r="Q234" s="204"/>
      <c r="R234" s="204"/>
      <c r="S234" s="250"/>
      <c r="T234" s="251"/>
      <c r="U234" s="204"/>
      <c r="V234" s="213"/>
      <c r="W234" s="214"/>
      <c r="X234" s="207"/>
      <c r="Y234" s="215"/>
      <c r="Z234" s="213"/>
      <c r="AA234" s="216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</row>
    <row r="235" spans="1:44" s="29" customFormat="1" ht="30" customHeight="1">
      <c r="A235" s="252"/>
      <c r="B235" s="217"/>
      <c r="C235" s="253" t="s">
        <v>53</v>
      </c>
      <c r="D235" s="217"/>
      <c r="E235" s="219"/>
      <c r="F235" s="218" t="s">
        <v>49</v>
      </c>
      <c r="G235" s="254"/>
      <c r="H235" s="254"/>
      <c r="I235" s="218" t="s">
        <v>49</v>
      </c>
      <c r="J235" s="218" t="s">
        <v>49</v>
      </c>
      <c r="K235" s="218" t="s">
        <v>49</v>
      </c>
      <c r="L235" s="255">
        <f>SUM(L233:L234)</f>
        <v>0</v>
      </c>
      <c r="M235" s="255">
        <f>SUM(M233:M234)</f>
        <v>0</v>
      </c>
      <c r="N235" s="255">
        <f>SUM(N233:N234)</f>
        <v>0</v>
      </c>
      <c r="O235" s="255">
        <f>SUM(O233:O234)</f>
        <v>0</v>
      </c>
      <c r="P235" s="218" t="s">
        <v>49</v>
      </c>
      <c r="Q235" s="218" t="s">
        <v>49</v>
      </c>
      <c r="R235" s="218" t="s">
        <v>49</v>
      </c>
      <c r="S235" s="276"/>
      <c r="T235" s="266"/>
      <c r="U235" s="217"/>
      <c r="V235" s="213">
        <f t="shared" ref="V235" si="239">$AB$11-((N235*24))</f>
        <v>744</v>
      </c>
      <c r="W235" s="214">
        <v>515</v>
      </c>
      <c r="X235" s="207">
        <v>9.1999999999999993</v>
      </c>
      <c r="Y235" s="215">
        <f t="shared" ref="Y235" si="240">W235*X235</f>
        <v>4738</v>
      </c>
      <c r="Z235" s="213">
        <f t="shared" ref="Z235" si="241">(Y235*(V235-L235*24))/V235</f>
        <v>4738</v>
      </c>
      <c r="AA235" s="216">
        <f t="shared" ref="AA235" si="242">(Z235/Y235)*100</f>
        <v>100</v>
      </c>
      <c r="AB235" s="28"/>
    </row>
    <row r="236" spans="1:44" s="24" customFormat="1" ht="30" customHeight="1">
      <c r="A236" s="260">
        <v>27</v>
      </c>
      <c r="B236" s="247" t="s">
        <v>104</v>
      </c>
      <c r="C236" s="261" t="s">
        <v>105</v>
      </c>
      <c r="D236" s="207">
        <v>278.76</v>
      </c>
      <c r="E236" s="262" t="s">
        <v>569</v>
      </c>
      <c r="F236" s="206" t="s">
        <v>49</v>
      </c>
      <c r="G236" s="249">
        <v>42755.45208333333</v>
      </c>
      <c r="H236" s="249">
        <v>42755.459027777775</v>
      </c>
      <c r="I236" s="206" t="s">
        <v>49</v>
      </c>
      <c r="J236" s="206" t="s">
        <v>49</v>
      </c>
      <c r="K236" s="206" t="s">
        <v>49</v>
      </c>
      <c r="L236" s="203">
        <f t="shared" ref="L236" si="243">IF(RIGHT(S236)="T",(+H236-G236),0)</f>
        <v>6.9444444452528842E-3</v>
      </c>
      <c r="M236" s="203">
        <f t="shared" ref="M236" si="244">IF(RIGHT(S236)="U",(+H236-G236),0)</f>
        <v>0</v>
      </c>
      <c r="N236" s="203">
        <f t="shared" ref="N236" si="245">IF(RIGHT(S236)="C",(+H236-G236),0)</f>
        <v>0</v>
      </c>
      <c r="O236" s="203">
        <f t="shared" ref="O236" si="246">IF(RIGHT(S236)="D",(+H236-G236),0)</f>
        <v>0</v>
      </c>
      <c r="P236" s="206" t="s">
        <v>49</v>
      </c>
      <c r="Q236" s="206" t="s">
        <v>49</v>
      </c>
      <c r="R236" s="206" t="s">
        <v>49</v>
      </c>
      <c r="S236" s="250" t="s">
        <v>488</v>
      </c>
      <c r="T236" s="251" t="s">
        <v>851</v>
      </c>
      <c r="U236" s="256"/>
      <c r="V236" s="202"/>
      <c r="W236" s="202"/>
      <c r="X236" s="202"/>
      <c r="Y236" s="202"/>
      <c r="Z236" s="213"/>
      <c r="AA236" s="202"/>
    </row>
    <row r="237" spans="1:44" s="24" customFormat="1" ht="30" customHeight="1">
      <c r="A237" s="260"/>
      <c r="B237" s="247"/>
      <c r="C237" s="261"/>
      <c r="D237" s="207"/>
      <c r="E237" s="262"/>
      <c r="F237" s="206"/>
      <c r="G237" s="83"/>
      <c r="H237" s="125"/>
      <c r="I237" s="206"/>
      <c r="J237" s="206"/>
      <c r="K237" s="206"/>
      <c r="L237" s="203">
        <f t="shared" ref="L237" si="247">IF(RIGHT(S237)="T",(+H237-G237),0)</f>
        <v>0</v>
      </c>
      <c r="M237" s="203">
        <f t="shared" ref="M237" si="248">IF(RIGHT(S237)="U",(+H237-G237),0)</f>
        <v>0</v>
      </c>
      <c r="N237" s="203">
        <f t="shared" ref="N237" si="249">IF(RIGHT(S237)="C",(+H237-G237),0)</f>
        <v>0</v>
      </c>
      <c r="O237" s="203">
        <f t="shared" ref="O237" si="250">IF(RIGHT(S237)="D",(+H237-G237),0)</f>
        <v>0</v>
      </c>
      <c r="P237" s="206"/>
      <c r="Q237" s="206"/>
      <c r="R237" s="206"/>
      <c r="S237" s="83"/>
      <c r="T237" s="126"/>
      <c r="U237" s="256"/>
      <c r="V237" s="202"/>
      <c r="W237" s="202"/>
      <c r="X237" s="202"/>
      <c r="Y237" s="202"/>
      <c r="Z237" s="213"/>
      <c r="AA237" s="202"/>
    </row>
    <row r="238" spans="1:44" s="29" customFormat="1" ht="30" customHeight="1">
      <c r="A238" s="252"/>
      <c r="B238" s="217"/>
      <c r="C238" s="253" t="s">
        <v>53</v>
      </c>
      <c r="D238" s="217"/>
      <c r="E238" s="219"/>
      <c r="F238" s="218" t="s">
        <v>49</v>
      </c>
      <c r="G238" s="254"/>
      <c r="H238" s="254"/>
      <c r="I238" s="218" t="s">
        <v>49</v>
      </c>
      <c r="J238" s="218" t="s">
        <v>49</v>
      </c>
      <c r="K238" s="218" t="s">
        <v>49</v>
      </c>
      <c r="L238" s="255">
        <f>SUM(L236:L237)</f>
        <v>6.9444444452528842E-3</v>
      </c>
      <c r="M238" s="255">
        <f>SUM(M236:M237)</f>
        <v>0</v>
      </c>
      <c r="N238" s="255">
        <f>SUM(N236:N237)</f>
        <v>0</v>
      </c>
      <c r="O238" s="255">
        <f>SUM(O236:O237)</f>
        <v>0</v>
      </c>
      <c r="P238" s="218" t="s">
        <v>49</v>
      </c>
      <c r="Q238" s="218" t="s">
        <v>49</v>
      </c>
      <c r="R238" s="218" t="s">
        <v>49</v>
      </c>
      <c r="S238" s="276"/>
      <c r="T238" s="266"/>
      <c r="U238" s="217"/>
      <c r="V238" s="213">
        <f>$AB$11-((N238*24))</f>
        <v>744</v>
      </c>
      <c r="W238" s="214">
        <v>331</v>
      </c>
      <c r="X238" s="207">
        <v>278.76</v>
      </c>
      <c r="Y238" s="215">
        <f>W238*X238</f>
        <v>92269.56</v>
      </c>
      <c r="Z238" s="213">
        <f>(Y238*(V238-L238*24))/V238</f>
        <v>92248.890295696518</v>
      </c>
      <c r="AA238" s="216">
        <f>(Z238/Y238)*100</f>
        <v>99.97759856630563</v>
      </c>
      <c r="AB238" s="28"/>
    </row>
    <row r="239" spans="1:44" s="31" customFormat="1" ht="30" customHeight="1">
      <c r="A239" s="65">
        <v>28</v>
      </c>
      <c r="B239" s="221" t="s">
        <v>106</v>
      </c>
      <c r="C239" s="211" t="s">
        <v>107</v>
      </c>
      <c r="D239" s="207">
        <v>92.68</v>
      </c>
      <c r="E239" s="262" t="s">
        <v>569</v>
      </c>
      <c r="F239" s="206" t="s">
        <v>49</v>
      </c>
      <c r="G239" s="249">
        <v>42744.434027777781</v>
      </c>
      <c r="H239" s="249">
        <v>42744.484722222223</v>
      </c>
      <c r="I239" s="211"/>
      <c r="J239" s="211"/>
      <c r="K239" s="211"/>
      <c r="L239" s="203">
        <f t="shared" ref="L239" si="251">IF(RIGHT(S239)="T",(+H239-G239),0)</f>
        <v>0</v>
      </c>
      <c r="M239" s="203">
        <f t="shared" ref="M239" si="252">IF(RIGHT(S239)="U",(+H239-G239),0)</f>
        <v>5.0694444442342501E-2</v>
      </c>
      <c r="N239" s="203">
        <f>IF(RIGHT(S239)="C",(+H239-G239),0)</f>
        <v>0</v>
      </c>
      <c r="O239" s="203">
        <f t="shared" ref="O239" si="253">IF(RIGHT(S239)="D",(+H239-G239),0)</f>
        <v>0</v>
      </c>
      <c r="P239" s="204"/>
      <c r="Q239" s="204"/>
      <c r="R239" s="204"/>
      <c r="S239" s="250" t="s">
        <v>492</v>
      </c>
      <c r="T239" s="251" t="s">
        <v>853</v>
      </c>
      <c r="U239" s="204"/>
      <c r="V239" s="205"/>
      <c r="W239" s="205"/>
      <c r="X239" s="205"/>
      <c r="Y239" s="205"/>
      <c r="Z239" s="213"/>
      <c r="AA239" s="205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</row>
    <row r="240" spans="1:44" s="31" customFormat="1" ht="30" customHeight="1">
      <c r="A240" s="65"/>
      <c r="B240" s="221"/>
      <c r="C240" s="211"/>
      <c r="D240" s="207"/>
      <c r="E240" s="262"/>
      <c r="F240" s="206"/>
      <c r="G240" s="249">
        <v>42745.743055555555</v>
      </c>
      <c r="H240" s="249">
        <v>42745.771527777775</v>
      </c>
      <c r="I240" s="211"/>
      <c r="J240" s="211"/>
      <c r="K240" s="211"/>
      <c r="L240" s="203">
        <f t="shared" ref="L240" si="254">IF(RIGHT(S240)="T",(+H240-G240),0)</f>
        <v>2.8472222220443655E-2</v>
      </c>
      <c r="M240" s="203">
        <f t="shared" ref="M240" si="255">IF(RIGHT(S240)="U",(+H240-G240),0)</f>
        <v>0</v>
      </c>
      <c r="N240" s="203">
        <f>IF(RIGHT(S240)="C",(+H240-G240),0)</f>
        <v>0</v>
      </c>
      <c r="O240" s="203">
        <f t="shared" ref="O240" si="256">IF(RIGHT(S240)="D",(+H240-G240),0)</f>
        <v>0</v>
      </c>
      <c r="P240" s="204"/>
      <c r="Q240" s="204"/>
      <c r="R240" s="204"/>
      <c r="S240" s="250" t="s">
        <v>537</v>
      </c>
      <c r="T240" s="251" t="s">
        <v>854</v>
      </c>
      <c r="U240" s="204"/>
      <c r="V240" s="205"/>
      <c r="W240" s="205"/>
      <c r="X240" s="205"/>
      <c r="Y240" s="205"/>
      <c r="Z240" s="213"/>
      <c r="AA240" s="205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</row>
    <row r="241" spans="1:44" s="31" customFormat="1" ht="30" customHeight="1">
      <c r="A241" s="65"/>
      <c r="B241" s="221"/>
      <c r="C241" s="211"/>
      <c r="D241" s="207"/>
      <c r="E241" s="262"/>
      <c r="F241" s="206"/>
      <c r="G241" s="249">
        <v>42762.081250000003</v>
      </c>
      <c r="H241" s="249">
        <v>42762.084722222222</v>
      </c>
      <c r="I241" s="211"/>
      <c r="J241" s="211"/>
      <c r="K241" s="211"/>
      <c r="L241" s="203">
        <f t="shared" ref="L241:L242" si="257">IF(RIGHT(S241)="T",(+H241-G241),0)</f>
        <v>0</v>
      </c>
      <c r="M241" s="203">
        <f t="shared" ref="M241:M242" si="258">IF(RIGHT(S241)="U",(+H241-G241),0)</f>
        <v>0</v>
      </c>
      <c r="N241" s="203">
        <f t="shared" ref="N241:N242" si="259">IF(RIGHT(S241)="C",(+H241-G241),0)</f>
        <v>3.4722222189884633E-3</v>
      </c>
      <c r="O241" s="203">
        <f t="shared" ref="O241:O242" si="260">IF(RIGHT(S241)="D",(+H241-G241),0)</f>
        <v>0</v>
      </c>
      <c r="P241" s="204"/>
      <c r="Q241" s="204"/>
      <c r="R241" s="204"/>
      <c r="S241" s="250" t="s">
        <v>489</v>
      </c>
      <c r="T241" s="251" t="s">
        <v>855</v>
      </c>
      <c r="U241" s="204"/>
      <c r="V241" s="205"/>
      <c r="W241" s="205"/>
      <c r="X241" s="205"/>
      <c r="Y241" s="205"/>
      <c r="Z241" s="213"/>
      <c r="AA241" s="205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</row>
    <row r="242" spans="1:44" s="31" customFormat="1" ht="30" customHeight="1">
      <c r="A242" s="65"/>
      <c r="B242" s="221"/>
      <c r="C242" s="211"/>
      <c r="D242" s="207"/>
      <c r="E242" s="262"/>
      <c r="F242" s="206"/>
      <c r="G242" s="249">
        <v>42762.084722222222</v>
      </c>
      <c r="H242" s="249">
        <v>42763.334722222222</v>
      </c>
      <c r="I242" s="211"/>
      <c r="J242" s="211"/>
      <c r="K242" s="211"/>
      <c r="L242" s="203">
        <f t="shared" si="257"/>
        <v>0</v>
      </c>
      <c r="M242" s="203">
        <f t="shared" si="258"/>
        <v>0</v>
      </c>
      <c r="N242" s="203">
        <f t="shared" si="259"/>
        <v>0</v>
      </c>
      <c r="O242" s="203">
        <f t="shared" si="260"/>
        <v>1.25</v>
      </c>
      <c r="P242" s="204"/>
      <c r="Q242" s="204"/>
      <c r="R242" s="204"/>
      <c r="S242" s="250" t="s">
        <v>52</v>
      </c>
      <c r="T242" s="251" t="s">
        <v>856</v>
      </c>
      <c r="U242" s="204"/>
      <c r="V242" s="205"/>
      <c r="W242" s="205"/>
      <c r="X242" s="205"/>
      <c r="Y242" s="205"/>
      <c r="Z242" s="213"/>
      <c r="AA242" s="205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</row>
    <row r="243" spans="1:44" s="29" customFormat="1" ht="30" customHeight="1">
      <c r="A243" s="252"/>
      <c r="B243" s="217"/>
      <c r="C243" s="253" t="s">
        <v>53</v>
      </c>
      <c r="D243" s="217"/>
      <c r="E243" s="219"/>
      <c r="F243" s="218" t="s">
        <v>49</v>
      </c>
      <c r="G243" s="209"/>
      <c r="H243" s="209"/>
      <c r="I243" s="218" t="s">
        <v>49</v>
      </c>
      <c r="J243" s="218" t="s">
        <v>49</v>
      </c>
      <c r="K243" s="218" t="s">
        <v>49</v>
      </c>
      <c r="L243" s="255">
        <f>SUM(L239:L242)</f>
        <v>2.8472222220443655E-2</v>
      </c>
      <c r="M243" s="255">
        <f>SUM(M239:M242)</f>
        <v>5.0694444442342501E-2</v>
      </c>
      <c r="N243" s="255">
        <f>SUM(N239:N242)</f>
        <v>3.4722222189884633E-3</v>
      </c>
      <c r="O243" s="255">
        <f>SUM(O239:O242)</f>
        <v>1.25</v>
      </c>
      <c r="P243" s="218" t="s">
        <v>49</v>
      </c>
      <c r="Q243" s="218" t="s">
        <v>49</v>
      </c>
      <c r="R243" s="218" t="s">
        <v>49</v>
      </c>
      <c r="S243" s="276"/>
      <c r="T243" s="266"/>
      <c r="U243" s="217"/>
      <c r="V243" s="213">
        <f>$AB$11-((N243*24))</f>
        <v>743.91666666674428</v>
      </c>
      <c r="W243" s="214">
        <v>515</v>
      </c>
      <c r="X243" s="207">
        <v>92.68</v>
      </c>
      <c r="Y243" s="215">
        <f>W243*X243</f>
        <v>47730.200000000004</v>
      </c>
      <c r="Z243" s="213">
        <f>(Y243*(V243-L243*24))/V243</f>
        <v>47686.356867931507</v>
      </c>
      <c r="AA243" s="216">
        <f>(Z243/Y243)*100</f>
        <v>99.908143833320423</v>
      </c>
      <c r="AB243" s="28"/>
    </row>
    <row r="244" spans="1:44" s="23" customFormat="1" ht="26.25" customHeight="1">
      <c r="A244" s="65">
        <v>29</v>
      </c>
      <c r="B244" s="221" t="s">
        <v>108</v>
      </c>
      <c r="C244" s="211" t="s">
        <v>109</v>
      </c>
      <c r="D244" s="207">
        <v>92.68</v>
      </c>
      <c r="E244" s="262" t="s">
        <v>569</v>
      </c>
      <c r="F244" s="206" t="s">
        <v>49</v>
      </c>
      <c r="G244" s="249">
        <v>42765.261111111111</v>
      </c>
      <c r="H244" s="249">
        <v>42765.261111111111</v>
      </c>
      <c r="I244" s="211"/>
      <c r="J244" s="211"/>
      <c r="K244" s="211"/>
      <c r="L244" s="203">
        <f t="shared" ref="L244" si="261">IF(RIGHT(S244)="T",(+H244-G244),0)</f>
        <v>0</v>
      </c>
      <c r="M244" s="203">
        <f t="shared" ref="M244" si="262">IF(RIGHT(S244)="U",(+H244-G244),0)</f>
        <v>0</v>
      </c>
      <c r="N244" s="203">
        <f t="shared" ref="N244" si="263">IF(RIGHT(S244)="C",(+H244-G244),0)</f>
        <v>0</v>
      </c>
      <c r="O244" s="203">
        <f t="shared" ref="O244" si="264">IF(RIGHT(S244)="D",(+H244-G244),0)</f>
        <v>0</v>
      </c>
      <c r="P244" s="204"/>
      <c r="Q244" s="204"/>
      <c r="R244" s="204"/>
      <c r="S244" s="250" t="s">
        <v>504</v>
      </c>
      <c r="T244" s="251" t="s">
        <v>858</v>
      </c>
      <c r="U244" s="204"/>
      <c r="V244" s="205"/>
      <c r="W244" s="205"/>
      <c r="X244" s="205"/>
      <c r="Y244" s="205"/>
      <c r="Z244" s="213"/>
      <c r="AA244" s="205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</row>
    <row r="245" spans="1:44" s="23" customFormat="1" ht="26.25" customHeight="1">
      <c r="A245" s="65"/>
      <c r="B245" s="221"/>
      <c r="C245" s="211"/>
      <c r="D245" s="207"/>
      <c r="E245" s="262"/>
      <c r="F245" s="206"/>
      <c r="G245" s="83"/>
      <c r="H245" s="83"/>
      <c r="I245" s="211"/>
      <c r="J245" s="211"/>
      <c r="K245" s="211"/>
      <c r="L245" s="203">
        <f t="shared" ref="L245" si="265">IF(RIGHT(S245)="T",(+H245-G245),0)</f>
        <v>0</v>
      </c>
      <c r="M245" s="203">
        <f t="shared" ref="M245" si="266">IF(RIGHT(S245)="U",(+H245-G245),0)</f>
        <v>0</v>
      </c>
      <c r="N245" s="203">
        <f t="shared" ref="N245" si="267">IF(RIGHT(S245)="C",(+H245-G245),0)</f>
        <v>0</v>
      </c>
      <c r="O245" s="203">
        <f t="shared" ref="O245" si="268">IF(RIGHT(S245)="D",(+H245-G245),0)</f>
        <v>0</v>
      </c>
      <c r="P245" s="204"/>
      <c r="Q245" s="204"/>
      <c r="R245" s="204"/>
      <c r="S245" s="84"/>
      <c r="T245" s="85"/>
      <c r="U245" s="204"/>
      <c r="V245" s="205"/>
      <c r="W245" s="205"/>
      <c r="X245" s="205"/>
      <c r="Y245" s="205"/>
      <c r="Z245" s="213"/>
      <c r="AA245" s="205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</row>
    <row r="246" spans="1:44" s="23" customFormat="1" ht="26.25" customHeight="1">
      <c r="A246" s="65"/>
      <c r="B246" s="221"/>
      <c r="C246" s="211"/>
      <c r="D246" s="207"/>
      <c r="E246" s="262"/>
      <c r="F246" s="206" t="s">
        <v>49</v>
      </c>
      <c r="G246" s="83"/>
      <c r="H246" s="83"/>
      <c r="I246" s="211"/>
      <c r="J246" s="211"/>
      <c r="K246" s="211"/>
      <c r="L246" s="203">
        <f t="shared" ref="L246" si="269">IF(RIGHT(S246)="T",(+H246-G246),0)</f>
        <v>0</v>
      </c>
      <c r="M246" s="203">
        <f t="shared" ref="M246" si="270">IF(RIGHT(S246)="U",(+H246-G246),0)</f>
        <v>0</v>
      </c>
      <c r="N246" s="203">
        <f t="shared" ref="N246" si="271">IF(RIGHT(S246)="C",(+H246-G246),0)</f>
        <v>0</v>
      </c>
      <c r="O246" s="203">
        <f t="shared" ref="O246" si="272">IF(RIGHT(S246)="D",(+H246-G246),0)</f>
        <v>0</v>
      </c>
      <c r="P246" s="204"/>
      <c r="Q246" s="204"/>
      <c r="R246" s="204"/>
      <c r="S246" s="84"/>
      <c r="T246" s="85"/>
      <c r="U246" s="204"/>
      <c r="V246" s="205"/>
      <c r="W246" s="205"/>
      <c r="X246" s="205"/>
      <c r="Y246" s="205"/>
      <c r="Z246" s="213"/>
      <c r="AA246" s="205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</row>
    <row r="247" spans="1:44" s="29" customFormat="1" ht="30" customHeight="1">
      <c r="A247" s="252"/>
      <c r="B247" s="217"/>
      <c r="C247" s="253" t="s">
        <v>53</v>
      </c>
      <c r="D247" s="217"/>
      <c r="E247" s="219"/>
      <c r="F247" s="218" t="s">
        <v>49</v>
      </c>
      <c r="G247" s="254"/>
      <c r="H247" s="254"/>
      <c r="I247" s="218" t="s">
        <v>49</v>
      </c>
      <c r="J247" s="218" t="s">
        <v>49</v>
      </c>
      <c r="K247" s="218" t="s">
        <v>49</v>
      </c>
      <c r="L247" s="255">
        <f>SUM(L244:L246)</f>
        <v>0</v>
      </c>
      <c r="M247" s="255">
        <f>SUM(M244:M246)</f>
        <v>0</v>
      </c>
      <c r="N247" s="255">
        <f>SUM(N244:N246)</f>
        <v>0</v>
      </c>
      <c r="O247" s="255">
        <f>SUM(O244:O246)</f>
        <v>0</v>
      </c>
      <c r="P247" s="218" t="s">
        <v>49</v>
      </c>
      <c r="Q247" s="218" t="s">
        <v>49</v>
      </c>
      <c r="R247" s="218" t="s">
        <v>49</v>
      </c>
      <c r="S247" s="276"/>
      <c r="T247" s="266"/>
      <c r="U247" s="217"/>
      <c r="V247" s="213">
        <f>$AB$11-((N247*24))</f>
        <v>744</v>
      </c>
      <c r="W247" s="214">
        <v>515</v>
      </c>
      <c r="X247" s="207">
        <v>92.68</v>
      </c>
      <c r="Y247" s="215">
        <f>W247*X247</f>
        <v>47730.200000000004</v>
      </c>
      <c r="Z247" s="213">
        <f>(Y247*(V247-L247*24))/V247</f>
        <v>47730.200000000004</v>
      </c>
      <c r="AA247" s="216">
        <f>(Z247/Y247)*100</f>
        <v>100</v>
      </c>
      <c r="AB247" s="28"/>
    </row>
    <row r="248" spans="1:44" s="29" customFormat="1" ht="30" customHeight="1">
      <c r="A248" s="252">
        <v>30</v>
      </c>
      <c r="B248" s="247" t="s">
        <v>110</v>
      </c>
      <c r="C248" s="261" t="s">
        <v>111</v>
      </c>
      <c r="D248" s="207">
        <v>115.926</v>
      </c>
      <c r="E248" s="262" t="s">
        <v>569</v>
      </c>
      <c r="F248" s="218"/>
      <c r="G248" s="249">
        <v>42761.991666666669</v>
      </c>
      <c r="H248" s="249">
        <v>42761.995138888888</v>
      </c>
      <c r="I248" s="82"/>
      <c r="J248" s="85"/>
      <c r="K248" s="218"/>
      <c r="L248" s="203">
        <f t="shared" ref="L248" si="273">IF(RIGHT(S248)="T",(+H248-G248),0)</f>
        <v>0</v>
      </c>
      <c r="M248" s="203">
        <f t="shared" ref="M248" si="274">IF(RIGHT(S248)="U",(+H248-G248),0)</f>
        <v>0</v>
      </c>
      <c r="N248" s="203">
        <f t="shared" ref="N248" si="275">IF(RIGHT(S248)="C",(+H248-G248),0)</f>
        <v>3.4722222189884633E-3</v>
      </c>
      <c r="O248" s="203">
        <f t="shared" ref="O248" si="276">IF(RIGHT(S248)="D",(+H248-G248),0)</f>
        <v>0</v>
      </c>
      <c r="P248" s="218"/>
      <c r="Q248" s="218"/>
      <c r="R248" s="218"/>
      <c r="S248" s="250" t="s">
        <v>489</v>
      </c>
      <c r="T248" s="251" t="s">
        <v>860</v>
      </c>
      <c r="U248" s="217"/>
      <c r="V248" s="213"/>
      <c r="W248" s="214"/>
      <c r="X248" s="207"/>
      <c r="Y248" s="215"/>
      <c r="Z248" s="213"/>
      <c r="AA248" s="216"/>
      <c r="AB248" s="28"/>
    </row>
    <row r="249" spans="1:44" s="29" customFormat="1" ht="30" customHeight="1">
      <c r="A249" s="252"/>
      <c r="B249" s="247"/>
      <c r="C249" s="261"/>
      <c r="D249" s="207"/>
      <c r="E249" s="262"/>
      <c r="F249" s="218"/>
      <c r="G249" s="249">
        <v>42761.995138888888</v>
      </c>
      <c r="H249" s="249">
        <v>42762.52847222222</v>
      </c>
      <c r="I249" s="82"/>
      <c r="J249" s="85"/>
      <c r="K249" s="218"/>
      <c r="L249" s="203">
        <f t="shared" ref="L249:L250" si="277">IF(RIGHT(S249)="T",(+H249-G249),0)</f>
        <v>0</v>
      </c>
      <c r="M249" s="203">
        <f t="shared" ref="M249:M250" si="278">IF(RIGHT(S249)="U",(+H249-G249),0)</f>
        <v>0</v>
      </c>
      <c r="N249" s="203">
        <f t="shared" ref="N249:N250" si="279">IF(RIGHT(S249)="C",(+H249-G249),0)</f>
        <v>0</v>
      </c>
      <c r="O249" s="203">
        <f t="shared" ref="O249:O250" si="280">IF(RIGHT(S249)="D",(+H249-G249),0)</f>
        <v>0.53333333333284827</v>
      </c>
      <c r="P249" s="218"/>
      <c r="Q249" s="218"/>
      <c r="R249" s="218"/>
      <c r="S249" s="250" t="s">
        <v>52</v>
      </c>
      <c r="T249" s="251" t="s">
        <v>856</v>
      </c>
      <c r="U249" s="217"/>
      <c r="V249" s="213"/>
      <c r="W249" s="214"/>
      <c r="X249" s="207"/>
      <c r="Y249" s="215"/>
      <c r="Z249" s="213"/>
      <c r="AA249" s="216"/>
      <c r="AB249" s="28"/>
    </row>
    <row r="250" spans="1:44" s="29" customFormat="1" ht="30" customHeight="1">
      <c r="A250" s="252"/>
      <c r="B250" s="247"/>
      <c r="C250" s="261"/>
      <c r="D250" s="207"/>
      <c r="E250" s="262"/>
      <c r="F250" s="218"/>
      <c r="G250" s="249">
        <v>42762.52847222222</v>
      </c>
      <c r="H250" s="249">
        <v>42762.815972222219</v>
      </c>
      <c r="I250" s="218"/>
      <c r="J250" s="218"/>
      <c r="K250" s="218"/>
      <c r="L250" s="203">
        <f t="shared" si="277"/>
        <v>0</v>
      </c>
      <c r="M250" s="203">
        <f t="shared" si="278"/>
        <v>0</v>
      </c>
      <c r="N250" s="203">
        <f t="shared" si="279"/>
        <v>0</v>
      </c>
      <c r="O250" s="203">
        <f t="shared" si="280"/>
        <v>0.28749999999854481</v>
      </c>
      <c r="P250" s="218"/>
      <c r="Q250" s="218"/>
      <c r="R250" s="218"/>
      <c r="S250" s="250" t="s">
        <v>491</v>
      </c>
      <c r="T250" s="251" t="s">
        <v>862</v>
      </c>
      <c r="U250" s="217"/>
      <c r="V250" s="213"/>
      <c r="W250" s="214"/>
      <c r="X250" s="207"/>
      <c r="Y250" s="215"/>
      <c r="Z250" s="213"/>
      <c r="AA250" s="216"/>
      <c r="AB250" s="28"/>
    </row>
    <row r="251" spans="1:44" s="29" customFormat="1" ht="30" customHeight="1" thickBot="1">
      <c r="A251" s="252"/>
      <c r="B251" s="217"/>
      <c r="C251" s="253" t="s">
        <v>53</v>
      </c>
      <c r="D251" s="217"/>
      <c r="E251" s="219"/>
      <c r="F251" s="218" t="s">
        <v>49</v>
      </c>
      <c r="G251" s="209"/>
      <c r="H251" s="209"/>
      <c r="I251" s="218" t="s">
        <v>49</v>
      </c>
      <c r="J251" s="218" t="s">
        <v>49</v>
      </c>
      <c r="K251" s="218" t="s">
        <v>49</v>
      </c>
      <c r="L251" s="255">
        <f>SUM(L248:L250)</f>
        <v>0</v>
      </c>
      <c r="M251" s="255">
        <f>SUM(M248:M250)</f>
        <v>0</v>
      </c>
      <c r="N251" s="255">
        <f>SUM(N248:N250)</f>
        <v>3.4722222189884633E-3</v>
      </c>
      <c r="O251" s="255">
        <f>SUM(O248:O250)</f>
        <v>0.82083333333139308</v>
      </c>
      <c r="P251" s="255"/>
      <c r="Q251" s="255"/>
      <c r="R251" s="255"/>
      <c r="S251" s="276"/>
      <c r="T251" s="266"/>
      <c r="U251" s="217"/>
      <c r="V251" s="213">
        <f>$AB$11-((N251*24))</f>
        <v>743.91666666674428</v>
      </c>
      <c r="W251" s="214">
        <v>515</v>
      </c>
      <c r="X251" s="207">
        <v>115.926</v>
      </c>
      <c r="Y251" s="215">
        <f>W251*X251</f>
        <v>59701.89</v>
      </c>
      <c r="Z251" s="213">
        <f>(Y251*(V251-L251*24))/V251</f>
        <v>59701.89</v>
      </c>
      <c r="AA251" s="216">
        <f>(Z251/Y251)*100</f>
        <v>100</v>
      </c>
      <c r="AB251" s="28"/>
    </row>
    <row r="252" spans="1:44" s="24" customFormat="1" ht="30" customHeight="1">
      <c r="A252" s="260">
        <v>31</v>
      </c>
      <c r="B252" s="247" t="s">
        <v>110</v>
      </c>
      <c r="C252" s="261" t="s">
        <v>536</v>
      </c>
      <c r="D252" s="207">
        <v>115.926</v>
      </c>
      <c r="E252" s="262" t="s">
        <v>569</v>
      </c>
      <c r="F252" s="206" t="s">
        <v>49</v>
      </c>
      <c r="G252" s="86"/>
      <c r="H252" s="84"/>
      <c r="I252" s="206" t="s">
        <v>49</v>
      </c>
      <c r="J252" s="206" t="s">
        <v>49</v>
      </c>
      <c r="K252" s="206" t="s">
        <v>49</v>
      </c>
      <c r="L252" s="203">
        <f>IF(RIGHT(S252)="T",(+H252-G252),0)</f>
        <v>0</v>
      </c>
      <c r="M252" s="203">
        <f>IF(RIGHT(S252)="U",(+H252-G252),0)</f>
        <v>0</v>
      </c>
      <c r="N252" s="203">
        <f>IF(RIGHT(S252)="C",(+H252-G252),0)</f>
        <v>0</v>
      </c>
      <c r="O252" s="203">
        <f>IF(RIGHT(S252)="D",(+H252-G252),0)</f>
        <v>0</v>
      </c>
      <c r="P252" s="206" t="s">
        <v>49</v>
      </c>
      <c r="Q252" s="206" t="s">
        <v>49</v>
      </c>
      <c r="R252" s="206" t="s">
        <v>49</v>
      </c>
      <c r="S252" s="83"/>
      <c r="T252" s="85"/>
      <c r="U252" s="256"/>
      <c r="V252" s="202"/>
      <c r="W252" s="202"/>
      <c r="X252" s="202"/>
      <c r="Y252" s="202"/>
      <c r="Z252" s="213"/>
      <c r="AA252" s="202"/>
      <c r="AC252" s="166"/>
    </row>
    <row r="253" spans="1:44" s="24" customFormat="1" ht="30" customHeight="1">
      <c r="A253" s="260"/>
      <c r="B253" s="247"/>
      <c r="C253" s="261"/>
      <c r="D253" s="207"/>
      <c r="E253" s="262"/>
      <c r="F253" s="206"/>
      <c r="G253" s="83"/>
      <c r="H253" s="83"/>
      <c r="I253" s="206"/>
      <c r="J253" s="206"/>
      <c r="K253" s="206"/>
      <c r="L253" s="203">
        <f>IF(RIGHT(S253)="T",(+H253-G253),0)</f>
        <v>0</v>
      </c>
      <c r="M253" s="203">
        <f>IF(RIGHT(S253)="U",(+H253-G253),0)</f>
        <v>0</v>
      </c>
      <c r="N253" s="203">
        <f>IF(RIGHT(S253)="C",(+H253-G253),0)</f>
        <v>0</v>
      </c>
      <c r="O253" s="203">
        <f>IF(RIGHT(S253)="D",(+H253-G253),0)</f>
        <v>0</v>
      </c>
      <c r="P253" s="206"/>
      <c r="Q253" s="206"/>
      <c r="R253" s="206"/>
      <c r="S253" s="84"/>
      <c r="T253" s="85"/>
      <c r="U253" s="256"/>
      <c r="V253" s="202"/>
      <c r="W253" s="202"/>
      <c r="X253" s="202"/>
      <c r="Y253" s="202"/>
      <c r="Z253" s="213"/>
      <c r="AA253" s="202"/>
      <c r="AC253" s="167"/>
    </row>
    <row r="254" spans="1:44" s="25" customFormat="1" ht="30" customHeight="1">
      <c r="A254" s="252"/>
      <c r="B254" s="217"/>
      <c r="C254" s="253" t="s">
        <v>53</v>
      </c>
      <c r="D254" s="217"/>
      <c r="E254" s="219"/>
      <c r="F254" s="218" t="s">
        <v>49</v>
      </c>
      <c r="G254" s="254"/>
      <c r="H254" s="254"/>
      <c r="I254" s="218" t="s">
        <v>49</v>
      </c>
      <c r="J254" s="218" t="s">
        <v>49</v>
      </c>
      <c r="K254" s="218" t="s">
        <v>49</v>
      </c>
      <c r="L254" s="255">
        <f>SUM(L252:L253)</f>
        <v>0</v>
      </c>
      <c r="M254" s="255">
        <f>SUM(M252:M253)</f>
        <v>0</v>
      </c>
      <c r="N254" s="255">
        <f>SUM(N252:N253)</f>
        <v>0</v>
      </c>
      <c r="O254" s="255">
        <f>SUM(O252:O253)</f>
        <v>0</v>
      </c>
      <c r="P254" s="255"/>
      <c r="Q254" s="255"/>
      <c r="R254" s="255"/>
      <c r="S254" s="276"/>
      <c r="T254" s="266"/>
      <c r="U254" s="217"/>
      <c r="V254" s="213">
        <f>$AB$11-((N254*24))</f>
        <v>744</v>
      </c>
      <c r="W254" s="214">
        <v>515</v>
      </c>
      <c r="X254" s="207">
        <v>115.926</v>
      </c>
      <c r="Y254" s="215">
        <f>W254*X254</f>
        <v>59701.89</v>
      </c>
      <c r="Z254" s="213">
        <f>(Y254*(V254-L254*24))/V254</f>
        <v>59701.889999999992</v>
      </c>
      <c r="AA254" s="216">
        <f>(Z254/Y254)*100</f>
        <v>99.999999999999986</v>
      </c>
      <c r="AB254" s="24"/>
    </row>
    <row r="255" spans="1:44" s="25" customFormat="1" ht="30" customHeight="1">
      <c r="A255" s="252">
        <v>31</v>
      </c>
      <c r="B255" s="247" t="s">
        <v>461</v>
      </c>
      <c r="C255" s="261" t="s">
        <v>462</v>
      </c>
      <c r="D255" s="207">
        <v>116.03</v>
      </c>
      <c r="E255" s="262" t="s">
        <v>569</v>
      </c>
      <c r="F255" s="206" t="s">
        <v>49</v>
      </c>
      <c r="G255" s="83"/>
      <c r="H255" s="83"/>
      <c r="I255" s="206" t="s">
        <v>49</v>
      </c>
      <c r="J255" s="206" t="s">
        <v>49</v>
      </c>
      <c r="K255" s="206" t="s">
        <v>49</v>
      </c>
      <c r="L255" s="203">
        <f>IF(RIGHT(S255)="T",(+H255-G255),0)</f>
        <v>0</v>
      </c>
      <c r="M255" s="203">
        <f>IF(RIGHT(S255)="U",(+H255-G255),0)</f>
        <v>0</v>
      </c>
      <c r="N255" s="203">
        <f>IF(RIGHT(S255)="C",(+H255-G255),0)</f>
        <v>0</v>
      </c>
      <c r="O255" s="203">
        <f>IF(RIGHT(S255)="D",(+H255-G255),0)</f>
        <v>0</v>
      </c>
      <c r="P255" s="206" t="s">
        <v>49</v>
      </c>
      <c r="Q255" s="206" t="s">
        <v>49</v>
      </c>
      <c r="R255" s="206" t="s">
        <v>49</v>
      </c>
      <c r="S255" s="84"/>
      <c r="T255" s="85"/>
      <c r="U255" s="256"/>
      <c r="V255" s="202"/>
      <c r="W255" s="202"/>
      <c r="X255" s="202"/>
      <c r="Y255" s="202"/>
      <c r="Z255" s="213"/>
      <c r="AA255" s="202"/>
      <c r="AB255" s="24"/>
    </row>
    <row r="256" spans="1:44" s="25" customFormat="1" ht="30" customHeight="1">
      <c r="A256" s="252"/>
      <c r="B256" s="247"/>
      <c r="C256" s="261"/>
      <c r="D256" s="207"/>
      <c r="E256" s="223"/>
      <c r="F256" s="206" t="s">
        <v>49</v>
      </c>
      <c r="G256" s="249"/>
      <c r="H256" s="249"/>
      <c r="I256" s="206" t="s">
        <v>49</v>
      </c>
      <c r="J256" s="206" t="s">
        <v>49</v>
      </c>
      <c r="K256" s="206" t="s">
        <v>49</v>
      </c>
      <c r="L256" s="203">
        <f t="shared" ref="L256" si="281">IF(RIGHT(S256)="T",(+H256-G256),0)</f>
        <v>0</v>
      </c>
      <c r="M256" s="203">
        <f t="shared" ref="M256" si="282">IF(RIGHT(S256)="U",(+H256-G256),0)</f>
        <v>0</v>
      </c>
      <c r="N256" s="203">
        <f t="shared" ref="N256" si="283">IF(RIGHT(S256)="C",(+H256-G256),0)</f>
        <v>0</v>
      </c>
      <c r="O256" s="203">
        <f t="shared" ref="O256" si="284">IF(RIGHT(S256)="D",(+H256-G256),0)</f>
        <v>0</v>
      </c>
      <c r="P256" s="206" t="s">
        <v>49</v>
      </c>
      <c r="Q256" s="206" t="s">
        <v>49</v>
      </c>
      <c r="R256" s="206" t="s">
        <v>49</v>
      </c>
      <c r="S256" s="114"/>
      <c r="T256" s="251"/>
      <c r="U256" s="256"/>
      <c r="V256" s="202"/>
      <c r="W256" s="202"/>
      <c r="X256" s="202"/>
      <c r="Y256" s="202"/>
      <c r="Z256" s="213"/>
      <c r="AA256" s="202"/>
      <c r="AB256" s="24"/>
    </row>
    <row r="257" spans="1:28" s="25" customFormat="1" ht="30" customHeight="1">
      <c r="A257" s="252"/>
      <c r="B257" s="217"/>
      <c r="C257" s="253" t="s">
        <v>53</v>
      </c>
      <c r="D257" s="217"/>
      <c r="E257" s="219"/>
      <c r="F257" s="218" t="s">
        <v>49</v>
      </c>
      <c r="G257" s="254"/>
      <c r="H257" s="254"/>
      <c r="I257" s="218" t="s">
        <v>49</v>
      </c>
      <c r="J257" s="218" t="s">
        <v>49</v>
      </c>
      <c r="K257" s="218" t="s">
        <v>49</v>
      </c>
      <c r="L257" s="255">
        <f>SUM(L255:L256)</f>
        <v>0</v>
      </c>
      <c r="M257" s="255">
        <f>SUM(M255:M256)</f>
        <v>0</v>
      </c>
      <c r="N257" s="255">
        <f>SUM(N255:N256)</f>
        <v>0</v>
      </c>
      <c r="O257" s="255">
        <f>SUM(O255:O256)</f>
        <v>0</v>
      </c>
      <c r="P257" s="255"/>
      <c r="Q257" s="255"/>
      <c r="R257" s="255"/>
      <c r="S257" s="276"/>
      <c r="T257" s="266"/>
      <c r="U257" s="217"/>
      <c r="V257" s="213">
        <f>$AB$11-((N257*24))</f>
        <v>744</v>
      </c>
      <c r="W257" s="214">
        <v>515</v>
      </c>
      <c r="X257" s="207">
        <v>116.03</v>
      </c>
      <c r="Y257" s="215">
        <f>W257*X257</f>
        <v>59755.45</v>
      </c>
      <c r="Z257" s="213">
        <f>(Y257*(V257-L257*24))/V257</f>
        <v>59755.45</v>
      </c>
      <c r="AA257" s="216">
        <f>(Z257/Y257)*100</f>
        <v>100</v>
      </c>
      <c r="AB257" s="24"/>
    </row>
    <row r="258" spans="1:28" s="25" customFormat="1" ht="55.5" customHeight="1">
      <c r="A258" s="278">
        <v>32</v>
      </c>
      <c r="B258" s="319" t="s">
        <v>451</v>
      </c>
      <c r="C258" s="320" t="s">
        <v>452</v>
      </c>
      <c r="D258" s="276">
        <v>101.84099999999999</v>
      </c>
      <c r="E258" s="262" t="s">
        <v>569</v>
      </c>
      <c r="F258" s="218"/>
      <c r="G258" s="249">
        <v>42758.523611111108</v>
      </c>
      <c r="H258" s="249">
        <v>42758.554861111108</v>
      </c>
      <c r="I258" s="218"/>
      <c r="J258" s="218"/>
      <c r="K258" s="321"/>
      <c r="L258" s="203">
        <f t="shared" ref="L258:L260" si="285">IF(RIGHT(S258)="T",(+H258-G258),0)</f>
        <v>0</v>
      </c>
      <c r="M258" s="203">
        <f t="shared" ref="M258:M260" si="286">IF(RIGHT(S258)="U",(+H258-G258),0)</f>
        <v>3.125E-2</v>
      </c>
      <c r="N258" s="203">
        <f t="shared" ref="N258:N260" si="287">IF(RIGHT(S258)="C",(+H258-G258),0)</f>
        <v>0</v>
      </c>
      <c r="O258" s="203">
        <f t="shared" ref="O258:O260" si="288">IF(RIGHT(S258)="D",(+H258-G258),0)</f>
        <v>0</v>
      </c>
      <c r="P258" s="218"/>
      <c r="Q258" s="218"/>
      <c r="R258" s="218"/>
      <c r="S258" s="250" t="s">
        <v>492</v>
      </c>
      <c r="T258" s="251" t="s">
        <v>864</v>
      </c>
      <c r="U258" s="217"/>
      <c r="V258" s="213"/>
      <c r="W258" s="214"/>
      <c r="X258" s="207"/>
      <c r="Y258" s="215"/>
      <c r="Z258" s="213"/>
      <c r="AA258" s="216"/>
      <c r="AB258" s="24"/>
    </row>
    <row r="259" spans="1:28" s="25" customFormat="1" ht="28.5" customHeight="1">
      <c r="A259" s="278"/>
      <c r="B259" s="319"/>
      <c r="C259" s="320"/>
      <c r="D259" s="276"/>
      <c r="E259" s="262"/>
      <c r="F259" s="218"/>
      <c r="G259" s="83"/>
      <c r="H259" s="83"/>
      <c r="I259" s="218"/>
      <c r="J259" s="218"/>
      <c r="K259" s="321"/>
      <c r="L259" s="203">
        <f t="shared" si="285"/>
        <v>0</v>
      </c>
      <c r="M259" s="203">
        <f t="shared" si="286"/>
        <v>0</v>
      </c>
      <c r="N259" s="203">
        <f t="shared" si="287"/>
        <v>0</v>
      </c>
      <c r="O259" s="203">
        <f t="shared" si="288"/>
        <v>0</v>
      </c>
      <c r="P259" s="218"/>
      <c r="Q259" s="218"/>
      <c r="R259" s="218"/>
      <c r="S259" s="83"/>
      <c r="T259" s="126"/>
      <c r="U259" s="217"/>
      <c r="V259" s="213"/>
      <c r="W259" s="214"/>
      <c r="X259" s="207"/>
      <c r="Y259" s="215"/>
      <c r="Z259" s="213"/>
      <c r="AA259" s="216"/>
      <c r="AB259" s="24"/>
    </row>
    <row r="260" spans="1:28" s="25" customFormat="1" ht="28.5" customHeight="1">
      <c r="A260" s="278"/>
      <c r="B260" s="319"/>
      <c r="C260" s="320"/>
      <c r="D260" s="276"/>
      <c r="E260" s="262"/>
      <c r="F260" s="218"/>
      <c r="G260" s="83"/>
      <c r="H260" s="83"/>
      <c r="I260" s="218"/>
      <c r="J260" s="218"/>
      <c r="K260" s="321"/>
      <c r="L260" s="203">
        <f t="shared" si="285"/>
        <v>0</v>
      </c>
      <c r="M260" s="203">
        <f t="shared" si="286"/>
        <v>0</v>
      </c>
      <c r="N260" s="203">
        <f t="shared" si="287"/>
        <v>0</v>
      </c>
      <c r="O260" s="203">
        <f t="shared" si="288"/>
        <v>0</v>
      </c>
      <c r="P260" s="218"/>
      <c r="Q260" s="218"/>
      <c r="R260" s="218"/>
      <c r="S260" s="84"/>
      <c r="T260" s="85"/>
      <c r="U260" s="217"/>
      <c r="V260" s="213"/>
      <c r="W260" s="214"/>
      <c r="X260" s="207"/>
      <c r="Y260" s="215"/>
      <c r="Z260" s="213"/>
      <c r="AA260" s="216"/>
      <c r="AB260" s="24"/>
    </row>
    <row r="261" spans="1:28" s="25" customFormat="1" ht="30" customHeight="1">
      <c r="A261" s="252"/>
      <c r="B261" s="217"/>
      <c r="C261" s="253" t="s">
        <v>53</v>
      </c>
      <c r="D261" s="217"/>
      <c r="E261" s="219"/>
      <c r="F261" s="218" t="s">
        <v>49</v>
      </c>
      <c r="G261" s="254"/>
      <c r="H261" s="254"/>
      <c r="I261" s="218" t="s">
        <v>49</v>
      </c>
      <c r="J261" s="218" t="s">
        <v>49</v>
      </c>
      <c r="K261" s="321"/>
      <c r="L261" s="255">
        <f>SUM(L258:L260)</f>
        <v>0</v>
      </c>
      <c r="M261" s="255">
        <f>SUM(M258:M260)</f>
        <v>3.125E-2</v>
      </c>
      <c r="N261" s="255">
        <f>SUM(N258:N260)</f>
        <v>0</v>
      </c>
      <c r="O261" s="255">
        <f>SUM(O258:O260)</f>
        <v>0</v>
      </c>
      <c r="P261" s="218" t="s">
        <v>49</v>
      </c>
      <c r="Q261" s="218" t="s">
        <v>49</v>
      </c>
      <c r="R261" s="218" t="s">
        <v>49</v>
      </c>
      <c r="S261" s="276"/>
      <c r="T261" s="266"/>
      <c r="U261" s="217"/>
      <c r="V261" s="213">
        <f>$AB$11-((N261*24))</f>
        <v>744</v>
      </c>
      <c r="W261" s="257">
        <v>687</v>
      </c>
      <c r="X261" s="288">
        <v>101.84099999999999</v>
      </c>
      <c r="Y261" s="258">
        <f t="shared" ref="Y261" si="289">W261*X261</f>
        <v>69964.766999999993</v>
      </c>
      <c r="Z261" s="213">
        <f>(Y261*(V261-L261*24))/V261</f>
        <v>69964.766999999993</v>
      </c>
      <c r="AA261" s="216">
        <f>(Z261/Y261)*100</f>
        <v>100</v>
      </c>
      <c r="AB261" s="24"/>
    </row>
    <row r="262" spans="1:28" s="25" customFormat="1" ht="36.75" customHeight="1">
      <c r="A262" s="278">
        <v>33</v>
      </c>
      <c r="B262" s="319" t="s">
        <v>453</v>
      </c>
      <c r="C262" s="320" t="s">
        <v>454</v>
      </c>
      <c r="D262" s="217">
        <v>101.84099999999999</v>
      </c>
      <c r="E262" s="262" t="s">
        <v>569</v>
      </c>
      <c r="F262" s="218"/>
      <c r="G262" s="83"/>
      <c r="H262" s="83"/>
      <c r="I262" s="218"/>
      <c r="J262" s="218"/>
      <c r="K262" s="321"/>
      <c r="L262" s="203">
        <f t="shared" ref="L262" si="290">IF(RIGHT(S262)="T",(+H262-G262),0)</f>
        <v>0</v>
      </c>
      <c r="M262" s="203">
        <f t="shared" ref="M262" si="291">IF(RIGHT(S262)="U",(+H262-G262),0)</f>
        <v>0</v>
      </c>
      <c r="N262" s="203">
        <f t="shared" ref="N262" si="292">IF(RIGHT(S262)="C",(+H262-G262),0)</f>
        <v>0</v>
      </c>
      <c r="O262" s="203">
        <f t="shared" ref="O262" si="293">IF(RIGHT(S262)="D",(+H262-G262),0)</f>
        <v>0</v>
      </c>
      <c r="P262" s="218"/>
      <c r="Q262" s="218"/>
      <c r="R262" s="218"/>
      <c r="S262" s="83"/>
      <c r="T262" s="126"/>
      <c r="U262" s="217"/>
      <c r="V262" s="213"/>
      <c r="W262" s="214"/>
      <c r="X262" s="207"/>
      <c r="Y262" s="215"/>
      <c r="Z262" s="213"/>
      <c r="AA262" s="216"/>
      <c r="AB262" s="24"/>
    </row>
    <row r="263" spans="1:28" s="25" customFormat="1" ht="36.75" customHeight="1">
      <c r="A263" s="278"/>
      <c r="B263" s="319"/>
      <c r="C263" s="320"/>
      <c r="D263" s="217"/>
      <c r="E263" s="223"/>
      <c r="F263" s="218"/>
      <c r="G263" s="83"/>
      <c r="H263" s="83"/>
      <c r="I263" s="218"/>
      <c r="J263" s="218"/>
      <c r="K263" s="321"/>
      <c r="L263" s="203">
        <f t="shared" ref="L263:L265" si="294">IF(RIGHT(S263)="T",(+H263-G263),0)</f>
        <v>0</v>
      </c>
      <c r="M263" s="203">
        <f t="shared" ref="M263:M265" si="295">IF(RIGHT(S263)="U",(+H263-G263),0)</f>
        <v>0</v>
      </c>
      <c r="N263" s="203">
        <f t="shared" ref="N263:N265" si="296">IF(RIGHT(S263)="C",(+H263-G263),0)</f>
        <v>0</v>
      </c>
      <c r="O263" s="203">
        <f t="shared" ref="O263:O265" si="297">IF(RIGHT(S263)="D",(+H263-G263),0)</f>
        <v>0</v>
      </c>
      <c r="P263" s="218"/>
      <c r="Q263" s="218"/>
      <c r="R263" s="218"/>
      <c r="S263" s="83"/>
      <c r="T263" s="126"/>
      <c r="U263" s="217"/>
      <c r="V263" s="213"/>
      <c r="W263" s="214"/>
      <c r="X263" s="207"/>
      <c r="Y263" s="215"/>
      <c r="Z263" s="213"/>
      <c r="AA263" s="216"/>
      <c r="AB263" s="24"/>
    </row>
    <row r="264" spans="1:28" s="25" customFormat="1" ht="36.75" customHeight="1">
      <c r="A264" s="278"/>
      <c r="B264" s="319"/>
      <c r="C264" s="320"/>
      <c r="D264" s="217"/>
      <c r="E264" s="223"/>
      <c r="F264" s="218"/>
      <c r="G264" s="83"/>
      <c r="H264" s="83"/>
      <c r="I264" s="218"/>
      <c r="J264" s="218"/>
      <c r="K264" s="321"/>
      <c r="L264" s="203">
        <f t="shared" si="294"/>
        <v>0</v>
      </c>
      <c r="M264" s="203">
        <f t="shared" si="295"/>
        <v>0</v>
      </c>
      <c r="N264" s="203">
        <f t="shared" si="296"/>
        <v>0</v>
      </c>
      <c r="O264" s="203">
        <f t="shared" si="297"/>
        <v>0</v>
      </c>
      <c r="P264" s="218"/>
      <c r="Q264" s="218"/>
      <c r="R264" s="218"/>
      <c r="S264" s="322"/>
      <c r="T264" s="323"/>
      <c r="U264" s="217"/>
      <c r="V264" s="213"/>
      <c r="W264" s="214"/>
      <c r="X264" s="207"/>
      <c r="Y264" s="215"/>
      <c r="Z264" s="213"/>
      <c r="AA264" s="216"/>
      <c r="AB264" s="24"/>
    </row>
    <row r="265" spans="1:28" s="25" customFormat="1" ht="36.75" customHeight="1">
      <c r="A265" s="278"/>
      <c r="B265" s="319"/>
      <c r="C265" s="320"/>
      <c r="D265" s="217"/>
      <c r="E265" s="223"/>
      <c r="F265" s="218"/>
      <c r="G265" s="87"/>
      <c r="H265" s="87"/>
      <c r="I265" s="218"/>
      <c r="J265" s="218"/>
      <c r="K265" s="321"/>
      <c r="L265" s="203">
        <f t="shared" si="294"/>
        <v>0</v>
      </c>
      <c r="M265" s="203">
        <f t="shared" si="295"/>
        <v>0</v>
      </c>
      <c r="N265" s="203">
        <f t="shared" si="296"/>
        <v>0</v>
      </c>
      <c r="O265" s="203">
        <f t="shared" si="297"/>
        <v>0</v>
      </c>
      <c r="P265" s="218"/>
      <c r="Q265" s="218"/>
      <c r="R265" s="218"/>
      <c r="S265" s="90"/>
      <c r="T265" s="91"/>
      <c r="U265" s="217"/>
      <c r="V265" s="213"/>
      <c r="W265" s="214"/>
      <c r="X265" s="207"/>
      <c r="Y265" s="215"/>
      <c r="Z265" s="213"/>
      <c r="AA265" s="216"/>
      <c r="AB265" s="24"/>
    </row>
    <row r="266" spans="1:28" s="25" customFormat="1" ht="30" customHeight="1">
      <c r="A266" s="252"/>
      <c r="B266" s="217"/>
      <c r="C266" s="253" t="s">
        <v>53</v>
      </c>
      <c r="D266" s="217"/>
      <c r="E266" s="219"/>
      <c r="F266" s="218" t="s">
        <v>49</v>
      </c>
      <c r="G266" s="254"/>
      <c r="H266" s="254"/>
      <c r="I266" s="218" t="s">
        <v>49</v>
      </c>
      <c r="J266" s="218" t="s">
        <v>49</v>
      </c>
      <c r="K266" s="321"/>
      <c r="L266" s="255">
        <f>SUM(L262:L265)</f>
        <v>0</v>
      </c>
      <c r="M266" s="255">
        <f>SUM(M262:M265)</f>
        <v>0</v>
      </c>
      <c r="N266" s="255">
        <f>SUM(N262:N265)</f>
        <v>0</v>
      </c>
      <c r="O266" s="255">
        <f>SUM(O262:O265)</f>
        <v>0</v>
      </c>
      <c r="P266" s="255"/>
      <c r="Q266" s="255"/>
      <c r="R266" s="255"/>
      <c r="S266" s="276"/>
      <c r="T266" s="266"/>
      <c r="U266" s="217"/>
      <c r="V266" s="213">
        <f>$AB$11-((N266*24))</f>
        <v>744</v>
      </c>
      <c r="W266" s="257">
        <v>687</v>
      </c>
      <c r="X266" s="288">
        <v>101.84099999999999</v>
      </c>
      <c r="Y266" s="258">
        <f>W266*X266</f>
        <v>69964.766999999993</v>
      </c>
      <c r="Z266" s="213">
        <f>(Y266*(V266-L266*24))/V266</f>
        <v>69964.766999999993</v>
      </c>
      <c r="AA266" s="259">
        <f>(Z266/Y266)*100</f>
        <v>100</v>
      </c>
      <c r="AB266" s="24"/>
    </row>
    <row r="267" spans="1:28" s="28" customFormat="1" ht="30" customHeight="1">
      <c r="A267" s="260">
        <v>34</v>
      </c>
      <c r="B267" s="247" t="s">
        <v>112</v>
      </c>
      <c r="C267" s="261" t="s">
        <v>113</v>
      </c>
      <c r="D267" s="207">
        <v>235.952</v>
      </c>
      <c r="E267" s="262" t="s">
        <v>569</v>
      </c>
      <c r="F267" s="206" t="s">
        <v>49</v>
      </c>
      <c r="G267" s="249">
        <v>42750.978472222225</v>
      </c>
      <c r="H267" s="249">
        <v>42751.316666666666</v>
      </c>
      <c r="I267" s="206" t="s">
        <v>49</v>
      </c>
      <c r="J267" s="206" t="s">
        <v>49</v>
      </c>
      <c r="K267" s="206" t="s">
        <v>49</v>
      </c>
      <c r="L267" s="203">
        <f t="shared" ref="L267" si="298">IF(RIGHT(S267)="T",(+H267-G267),0)</f>
        <v>0</v>
      </c>
      <c r="M267" s="203">
        <f t="shared" ref="M267" si="299">IF(RIGHT(S267)="U",(+H267-G267),0)</f>
        <v>0</v>
      </c>
      <c r="N267" s="203">
        <f t="shared" ref="N267" si="300">IF(RIGHT(S267)="C",(+H267-G267),0)</f>
        <v>0</v>
      </c>
      <c r="O267" s="203">
        <f t="shared" ref="O267" si="301">IF(RIGHT(S267)="D",(+H267-G267),0)</f>
        <v>0.33819444444088731</v>
      </c>
      <c r="P267" s="206" t="s">
        <v>49</v>
      </c>
      <c r="Q267" s="206" t="s">
        <v>49</v>
      </c>
      <c r="R267" s="206" t="s">
        <v>49</v>
      </c>
      <c r="S267" s="250" t="s">
        <v>52</v>
      </c>
      <c r="T267" s="251" t="s">
        <v>865</v>
      </c>
      <c r="U267" s="256"/>
      <c r="V267" s="276"/>
      <c r="W267" s="276"/>
      <c r="X267" s="276"/>
      <c r="Y267" s="276"/>
      <c r="Z267" s="213"/>
      <c r="AA267" s="276"/>
    </row>
    <row r="268" spans="1:28" s="28" customFormat="1" ht="30" customHeight="1">
      <c r="A268" s="260"/>
      <c r="B268" s="247"/>
      <c r="C268" s="261"/>
      <c r="D268" s="207"/>
      <c r="E268" s="262"/>
      <c r="F268" s="206"/>
      <c r="G268" s="249">
        <v>42751.975694444445</v>
      </c>
      <c r="H268" s="249">
        <v>42752.425000000003</v>
      </c>
      <c r="I268" s="206"/>
      <c r="J268" s="206"/>
      <c r="K268" s="206"/>
      <c r="L268" s="203">
        <f t="shared" ref="L268:L269" si="302">IF(RIGHT(S268)="T",(+H268-G268),0)</f>
        <v>0</v>
      </c>
      <c r="M268" s="203">
        <f t="shared" ref="M268:M269" si="303">IF(RIGHT(S268)="U",(+H268-G268),0)</f>
        <v>0</v>
      </c>
      <c r="N268" s="203">
        <f t="shared" ref="N268:N269" si="304">IF(RIGHT(S268)="C",(+H268-G268),0)</f>
        <v>0</v>
      </c>
      <c r="O268" s="203">
        <f t="shared" ref="O268:O269" si="305">IF(RIGHT(S268)="D",(+H268-G268),0)</f>
        <v>0.4493055555576575</v>
      </c>
      <c r="P268" s="206"/>
      <c r="Q268" s="206"/>
      <c r="R268" s="206"/>
      <c r="S268" s="250" t="s">
        <v>52</v>
      </c>
      <c r="T268" s="251" t="s">
        <v>867</v>
      </c>
      <c r="U268" s="256"/>
      <c r="V268" s="276"/>
      <c r="W268" s="276"/>
      <c r="X268" s="276"/>
      <c r="Y268" s="276"/>
      <c r="Z268" s="213"/>
      <c r="AA268" s="276"/>
    </row>
    <row r="269" spans="1:28" s="28" customFormat="1" ht="30" customHeight="1">
      <c r="A269" s="260"/>
      <c r="B269" s="247"/>
      <c r="C269" s="261"/>
      <c r="D269" s="207"/>
      <c r="E269" s="262"/>
      <c r="F269" s="206"/>
      <c r="G269" s="249">
        <v>42752.425000000003</v>
      </c>
      <c r="H269" s="249">
        <v>42752.556944444441</v>
      </c>
      <c r="I269" s="206"/>
      <c r="J269" s="206"/>
      <c r="K269" s="206"/>
      <c r="L269" s="203">
        <f t="shared" si="302"/>
        <v>0.13194444443797693</v>
      </c>
      <c r="M269" s="203">
        <f t="shared" si="303"/>
        <v>0</v>
      </c>
      <c r="N269" s="203">
        <f t="shared" si="304"/>
        <v>0</v>
      </c>
      <c r="O269" s="203">
        <f t="shared" si="305"/>
        <v>0</v>
      </c>
      <c r="P269" s="206"/>
      <c r="Q269" s="206"/>
      <c r="R269" s="206"/>
      <c r="S269" s="250" t="s">
        <v>488</v>
      </c>
      <c r="T269" s="251" t="s">
        <v>868</v>
      </c>
      <c r="U269" s="256"/>
      <c r="V269" s="276"/>
      <c r="W269" s="276"/>
      <c r="X269" s="276"/>
      <c r="Y269" s="276"/>
      <c r="Z269" s="213"/>
      <c r="AA269" s="276"/>
    </row>
    <row r="270" spans="1:28" s="28" customFormat="1" ht="30" customHeight="1">
      <c r="A270" s="260"/>
      <c r="B270" s="247"/>
      <c r="C270" s="261"/>
      <c r="D270" s="207"/>
      <c r="E270" s="262"/>
      <c r="F270" s="206"/>
      <c r="G270" s="249">
        <v>42753.004861111112</v>
      </c>
      <c r="H270" s="249">
        <v>42753.286111111112</v>
      </c>
      <c r="I270" s="206"/>
      <c r="J270" s="206"/>
      <c r="K270" s="206"/>
      <c r="L270" s="203">
        <f t="shared" ref="L270:L295" si="306">IF(RIGHT(S270)="T",(+H270-G270),0)</f>
        <v>0</v>
      </c>
      <c r="M270" s="203">
        <f t="shared" ref="M270:M295" si="307">IF(RIGHT(S270)="U",(+H270-G270),0)</f>
        <v>0</v>
      </c>
      <c r="N270" s="203">
        <f t="shared" ref="N270:N295" si="308">IF(RIGHT(S270)="C",(+H270-G270),0)</f>
        <v>0</v>
      </c>
      <c r="O270" s="203">
        <f t="shared" ref="O270:O295" si="309">IF(RIGHT(S270)="D",(+H270-G270),0)</f>
        <v>0.28125</v>
      </c>
      <c r="P270" s="206"/>
      <c r="Q270" s="206"/>
      <c r="R270" s="206"/>
      <c r="S270" s="250" t="s">
        <v>52</v>
      </c>
      <c r="T270" s="251" t="s">
        <v>870</v>
      </c>
      <c r="U270" s="256"/>
      <c r="V270" s="276"/>
      <c r="W270" s="276"/>
      <c r="X270" s="276"/>
      <c r="Y270" s="276"/>
      <c r="Z270" s="213"/>
      <c r="AA270" s="276"/>
    </row>
    <row r="271" spans="1:28" s="28" customFormat="1" ht="30" customHeight="1">
      <c r="A271" s="260"/>
      <c r="B271" s="247"/>
      <c r="C271" s="261"/>
      <c r="D271" s="207"/>
      <c r="E271" s="262"/>
      <c r="F271" s="206"/>
      <c r="G271" s="249">
        <v>42753.964583333334</v>
      </c>
      <c r="H271" s="249">
        <v>42754.261805555558</v>
      </c>
      <c r="I271" s="206"/>
      <c r="J271" s="206"/>
      <c r="K271" s="206"/>
      <c r="L271" s="203">
        <f t="shared" si="306"/>
        <v>0</v>
      </c>
      <c r="M271" s="203">
        <f t="shared" si="307"/>
        <v>0</v>
      </c>
      <c r="N271" s="203">
        <f t="shared" si="308"/>
        <v>0</v>
      </c>
      <c r="O271" s="203">
        <f t="shared" si="309"/>
        <v>0.29722222222335404</v>
      </c>
      <c r="P271" s="206"/>
      <c r="Q271" s="206"/>
      <c r="R271" s="206"/>
      <c r="S271" s="250" t="s">
        <v>52</v>
      </c>
      <c r="T271" s="251" t="s">
        <v>872</v>
      </c>
      <c r="U271" s="256"/>
      <c r="V271" s="276"/>
      <c r="W271" s="276"/>
      <c r="X271" s="276"/>
      <c r="Y271" s="276"/>
      <c r="Z271" s="213"/>
      <c r="AA271" s="276"/>
    </row>
    <row r="272" spans="1:28" s="28" customFormat="1" ht="30" customHeight="1">
      <c r="A272" s="260"/>
      <c r="B272" s="247"/>
      <c r="C272" s="261"/>
      <c r="D272" s="207"/>
      <c r="E272" s="262"/>
      <c r="F272" s="206"/>
      <c r="G272" s="249">
        <v>42754.884722222225</v>
      </c>
      <c r="H272" s="249">
        <v>42755.29791666667</v>
      </c>
      <c r="I272" s="206"/>
      <c r="J272" s="206"/>
      <c r="K272" s="206"/>
      <c r="L272" s="203">
        <f t="shared" si="306"/>
        <v>0</v>
      </c>
      <c r="M272" s="203">
        <f t="shared" si="307"/>
        <v>0</v>
      </c>
      <c r="N272" s="203">
        <f t="shared" si="308"/>
        <v>0</v>
      </c>
      <c r="O272" s="203">
        <f t="shared" si="309"/>
        <v>0.41319444444525288</v>
      </c>
      <c r="P272" s="206"/>
      <c r="Q272" s="206"/>
      <c r="R272" s="206"/>
      <c r="S272" s="250" t="s">
        <v>52</v>
      </c>
      <c r="T272" s="251" t="s">
        <v>872</v>
      </c>
      <c r="U272" s="256"/>
      <c r="V272" s="276"/>
      <c r="W272" s="276"/>
      <c r="X272" s="276"/>
      <c r="Y272" s="276"/>
      <c r="Z272" s="213"/>
      <c r="AA272" s="276"/>
    </row>
    <row r="273" spans="1:27" s="28" customFormat="1" ht="30" customHeight="1">
      <c r="A273" s="260"/>
      <c r="B273" s="247"/>
      <c r="C273" s="261"/>
      <c r="D273" s="207"/>
      <c r="E273" s="262"/>
      <c r="F273" s="206"/>
      <c r="G273" s="249">
        <v>42759.879861111112</v>
      </c>
      <c r="H273" s="249">
        <v>42760.288194444445</v>
      </c>
      <c r="I273" s="206"/>
      <c r="J273" s="206"/>
      <c r="K273" s="206"/>
      <c r="L273" s="203">
        <f t="shared" si="306"/>
        <v>0</v>
      </c>
      <c r="M273" s="203">
        <f t="shared" si="307"/>
        <v>0</v>
      </c>
      <c r="N273" s="203">
        <f t="shared" si="308"/>
        <v>0</v>
      </c>
      <c r="O273" s="203">
        <f t="shared" si="309"/>
        <v>0.40833333333284827</v>
      </c>
      <c r="P273" s="206"/>
      <c r="Q273" s="206"/>
      <c r="R273" s="206"/>
      <c r="S273" s="250" t="s">
        <v>52</v>
      </c>
      <c r="T273" s="251" t="s">
        <v>867</v>
      </c>
      <c r="U273" s="256"/>
      <c r="V273" s="276"/>
      <c r="W273" s="276"/>
      <c r="X273" s="276"/>
      <c r="Y273" s="276"/>
      <c r="Z273" s="213"/>
      <c r="AA273" s="276"/>
    </row>
    <row r="274" spans="1:27" s="28" customFormat="1" ht="30" customHeight="1">
      <c r="A274" s="260"/>
      <c r="B274" s="247"/>
      <c r="C274" s="261"/>
      <c r="D274" s="207"/>
      <c r="E274" s="262"/>
      <c r="F274" s="206"/>
      <c r="G274" s="249">
        <v>42760.82708333333</v>
      </c>
      <c r="H274" s="249">
        <v>42761.379861111112</v>
      </c>
      <c r="I274" s="206"/>
      <c r="J274" s="206"/>
      <c r="K274" s="206"/>
      <c r="L274" s="203">
        <f t="shared" si="306"/>
        <v>0</v>
      </c>
      <c r="M274" s="203">
        <f t="shared" si="307"/>
        <v>0</v>
      </c>
      <c r="N274" s="203">
        <f t="shared" si="308"/>
        <v>0</v>
      </c>
      <c r="O274" s="203">
        <f t="shared" si="309"/>
        <v>0.55277777778246673</v>
      </c>
      <c r="P274" s="206"/>
      <c r="Q274" s="206"/>
      <c r="R274" s="206"/>
      <c r="S274" s="250" t="s">
        <v>52</v>
      </c>
      <c r="T274" s="251" t="s">
        <v>867</v>
      </c>
      <c r="U274" s="256"/>
      <c r="V274" s="276"/>
      <c r="W274" s="276"/>
      <c r="X274" s="276"/>
      <c r="Y274" s="276"/>
      <c r="Z274" s="213"/>
      <c r="AA274" s="276"/>
    </row>
    <row r="275" spans="1:27" s="28" customFormat="1" ht="30" customHeight="1">
      <c r="A275" s="260"/>
      <c r="B275" s="247"/>
      <c r="C275" s="261"/>
      <c r="D275" s="207"/>
      <c r="E275" s="262"/>
      <c r="F275" s="206"/>
      <c r="G275" s="249">
        <v>42761.623611111114</v>
      </c>
      <c r="H275" s="249">
        <v>42762.371527777781</v>
      </c>
      <c r="I275" s="206"/>
      <c r="J275" s="206"/>
      <c r="K275" s="206"/>
      <c r="L275" s="203">
        <f t="shared" ref="L275:L289" si="310">IF(RIGHT(S275)="T",(+H275-G275),0)</f>
        <v>0</v>
      </c>
      <c r="M275" s="203">
        <f t="shared" ref="M275:M289" si="311">IF(RIGHT(S275)="U",(+H275-G275),0)</f>
        <v>0</v>
      </c>
      <c r="N275" s="203">
        <f t="shared" ref="N275:N289" si="312">IF(RIGHT(S275)="C",(+H275-G275),0)</f>
        <v>0</v>
      </c>
      <c r="O275" s="203">
        <f t="shared" ref="O275:O289" si="313">IF(RIGHT(S275)="D",(+H275-G275),0)</f>
        <v>0.74791666666715173</v>
      </c>
      <c r="P275" s="206"/>
      <c r="Q275" s="206"/>
      <c r="R275" s="206"/>
      <c r="S275" s="250" t="s">
        <v>52</v>
      </c>
      <c r="T275" s="251" t="s">
        <v>875</v>
      </c>
      <c r="U275" s="256"/>
      <c r="V275" s="276"/>
      <c r="W275" s="276"/>
      <c r="X275" s="276"/>
      <c r="Y275" s="276"/>
      <c r="Z275" s="213"/>
      <c r="AA275" s="276"/>
    </row>
    <row r="276" spans="1:27" s="28" customFormat="1" ht="30" customHeight="1">
      <c r="A276" s="260"/>
      <c r="B276" s="247"/>
      <c r="C276" s="261"/>
      <c r="D276" s="207"/>
      <c r="E276" s="262"/>
      <c r="F276" s="206"/>
      <c r="G276" s="249">
        <v>42762.915277777778</v>
      </c>
      <c r="H276" s="249">
        <v>42763.26458333333</v>
      </c>
      <c r="I276" s="206"/>
      <c r="J276" s="206"/>
      <c r="K276" s="206"/>
      <c r="L276" s="203">
        <f t="shared" si="310"/>
        <v>0</v>
      </c>
      <c r="M276" s="203">
        <f t="shared" si="311"/>
        <v>0</v>
      </c>
      <c r="N276" s="203">
        <f t="shared" si="312"/>
        <v>0</v>
      </c>
      <c r="O276" s="203">
        <f t="shared" si="313"/>
        <v>0.34930555555183673</v>
      </c>
      <c r="P276" s="206"/>
      <c r="Q276" s="206"/>
      <c r="R276" s="206"/>
      <c r="S276" s="250" t="s">
        <v>52</v>
      </c>
      <c r="T276" s="251" t="s">
        <v>875</v>
      </c>
      <c r="U276" s="256"/>
      <c r="V276" s="276"/>
      <c r="W276" s="276"/>
      <c r="X276" s="276"/>
      <c r="Y276" s="276"/>
      <c r="Z276" s="213"/>
      <c r="AA276" s="276"/>
    </row>
    <row r="277" spans="1:27" s="28" customFormat="1" ht="30" customHeight="1">
      <c r="A277" s="260"/>
      <c r="B277" s="247"/>
      <c r="C277" s="261"/>
      <c r="D277" s="207"/>
      <c r="E277" s="262"/>
      <c r="F277" s="206"/>
      <c r="G277" s="249">
        <v>42763.974999999999</v>
      </c>
      <c r="H277" s="249">
        <v>42764.261805555558</v>
      </c>
      <c r="I277" s="206"/>
      <c r="J277" s="206"/>
      <c r="K277" s="206"/>
      <c r="L277" s="203">
        <f t="shared" si="310"/>
        <v>0</v>
      </c>
      <c r="M277" s="203">
        <f t="shared" si="311"/>
        <v>0</v>
      </c>
      <c r="N277" s="203">
        <f t="shared" si="312"/>
        <v>0</v>
      </c>
      <c r="O277" s="203">
        <f t="shared" si="313"/>
        <v>0.28680555555911269</v>
      </c>
      <c r="P277" s="206"/>
      <c r="Q277" s="206"/>
      <c r="R277" s="206"/>
      <c r="S277" s="250" t="s">
        <v>52</v>
      </c>
      <c r="T277" s="251" t="s">
        <v>875</v>
      </c>
      <c r="U277" s="256"/>
      <c r="V277" s="276"/>
      <c r="W277" s="276"/>
      <c r="X277" s="276"/>
      <c r="Y277" s="276"/>
      <c r="Z277" s="213"/>
      <c r="AA277" s="276"/>
    </row>
    <row r="278" spans="1:27" s="28" customFormat="1" ht="30" customHeight="1">
      <c r="A278" s="260"/>
      <c r="B278" s="247"/>
      <c r="C278" s="261"/>
      <c r="D278" s="207"/>
      <c r="E278" s="262"/>
      <c r="F278" s="206"/>
      <c r="G278" s="249">
        <v>42764.970833333333</v>
      </c>
      <c r="H278" s="249">
        <v>42765.284722222219</v>
      </c>
      <c r="I278" s="206"/>
      <c r="J278" s="206"/>
      <c r="K278" s="206"/>
      <c r="L278" s="203">
        <f t="shared" si="310"/>
        <v>0</v>
      </c>
      <c r="M278" s="203">
        <f t="shared" si="311"/>
        <v>0</v>
      </c>
      <c r="N278" s="203">
        <f t="shared" si="312"/>
        <v>0</v>
      </c>
      <c r="O278" s="203">
        <f t="shared" si="313"/>
        <v>0.31388888888614019</v>
      </c>
      <c r="P278" s="206"/>
      <c r="Q278" s="206"/>
      <c r="R278" s="206"/>
      <c r="S278" s="250" t="s">
        <v>52</v>
      </c>
      <c r="T278" s="251" t="s">
        <v>879</v>
      </c>
      <c r="U278" s="256"/>
      <c r="V278" s="276"/>
      <c r="W278" s="276"/>
      <c r="X278" s="276"/>
      <c r="Y278" s="276"/>
      <c r="Z278" s="213"/>
      <c r="AA278" s="276"/>
    </row>
    <row r="279" spans="1:27" s="28" customFormat="1" ht="30" customHeight="1">
      <c r="A279" s="260"/>
      <c r="B279" s="247"/>
      <c r="C279" s="261"/>
      <c r="D279" s="207"/>
      <c r="E279" s="262"/>
      <c r="F279" s="206"/>
      <c r="G279" s="249">
        <v>42765.919444444444</v>
      </c>
      <c r="H279" s="249">
        <v>42766.225694444445</v>
      </c>
      <c r="I279" s="206"/>
      <c r="J279" s="206"/>
      <c r="K279" s="206"/>
      <c r="L279" s="203">
        <f t="shared" si="310"/>
        <v>0</v>
      </c>
      <c r="M279" s="203">
        <f t="shared" si="311"/>
        <v>0</v>
      </c>
      <c r="N279" s="203">
        <f t="shared" si="312"/>
        <v>0</v>
      </c>
      <c r="O279" s="203">
        <f t="shared" si="313"/>
        <v>0.30625000000145519</v>
      </c>
      <c r="P279" s="206"/>
      <c r="Q279" s="206"/>
      <c r="R279" s="206"/>
      <c r="S279" s="250" t="s">
        <v>52</v>
      </c>
      <c r="T279" s="251" t="s">
        <v>879</v>
      </c>
      <c r="U279" s="256"/>
      <c r="V279" s="276"/>
      <c r="W279" s="276"/>
      <c r="X279" s="276"/>
      <c r="Y279" s="276"/>
      <c r="Z279" s="213"/>
      <c r="AA279" s="276"/>
    </row>
    <row r="280" spans="1:27" s="28" customFormat="1" ht="30" customHeight="1">
      <c r="A280" s="260"/>
      <c r="B280" s="247"/>
      <c r="C280" s="261"/>
      <c r="D280" s="207"/>
      <c r="E280" s="262"/>
      <c r="F280" s="206"/>
      <c r="G280" s="264">
        <v>42736</v>
      </c>
      <c r="H280" s="249">
        <v>42736.321527777778</v>
      </c>
      <c r="I280" s="206"/>
      <c r="J280" s="206"/>
      <c r="K280" s="206"/>
      <c r="L280" s="203">
        <f t="shared" si="310"/>
        <v>0</v>
      </c>
      <c r="M280" s="203">
        <f t="shared" si="311"/>
        <v>0</v>
      </c>
      <c r="N280" s="203">
        <f t="shared" si="312"/>
        <v>0</v>
      </c>
      <c r="O280" s="203">
        <f t="shared" si="313"/>
        <v>0.32152777777810115</v>
      </c>
      <c r="P280" s="206"/>
      <c r="Q280" s="206"/>
      <c r="R280" s="206"/>
      <c r="S280" s="250" t="s">
        <v>52</v>
      </c>
      <c r="T280" s="251" t="s">
        <v>883</v>
      </c>
      <c r="U280" s="256"/>
      <c r="V280" s="276"/>
      <c r="W280" s="276"/>
      <c r="X280" s="276"/>
      <c r="Y280" s="276"/>
      <c r="Z280" s="213"/>
      <c r="AA280" s="276"/>
    </row>
    <row r="281" spans="1:27" s="28" customFormat="1" ht="30" customHeight="1">
      <c r="A281" s="260"/>
      <c r="B281" s="247"/>
      <c r="C281" s="261"/>
      <c r="D281" s="207"/>
      <c r="E281" s="262"/>
      <c r="F281" s="206"/>
      <c r="G281" s="249">
        <v>42736.887499999997</v>
      </c>
      <c r="H281" s="249">
        <v>42737.308333333334</v>
      </c>
      <c r="I281" s="206"/>
      <c r="J281" s="206"/>
      <c r="K281" s="206"/>
      <c r="L281" s="203">
        <f t="shared" si="310"/>
        <v>0</v>
      </c>
      <c r="M281" s="203">
        <f t="shared" si="311"/>
        <v>0</v>
      </c>
      <c r="N281" s="203">
        <f t="shared" si="312"/>
        <v>0</v>
      </c>
      <c r="O281" s="203">
        <f t="shared" si="313"/>
        <v>0.42083333333721384</v>
      </c>
      <c r="P281" s="206"/>
      <c r="Q281" s="206"/>
      <c r="R281" s="206"/>
      <c r="S281" s="250" t="s">
        <v>52</v>
      </c>
      <c r="T281" s="251" t="s">
        <v>885</v>
      </c>
      <c r="U281" s="256"/>
      <c r="V281" s="276"/>
      <c r="W281" s="276"/>
      <c r="X281" s="276"/>
      <c r="Y281" s="276"/>
      <c r="Z281" s="213"/>
      <c r="AA281" s="276"/>
    </row>
    <row r="282" spans="1:27" s="28" customFormat="1" ht="30" customHeight="1">
      <c r="A282" s="260"/>
      <c r="B282" s="247"/>
      <c r="C282" s="261"/>
      <c r="D282" s="207"/>
      <c r="E282" s="262"/>
      <c r="F282" s="206"/>
      <c r="G282" s="249">
        <v>42737.970833333333</v>
      </c>
      <c r="H282" s="249">
        <v>42738.318055555559</v>
      </c>
      <c r="I282" s="206"/>
      <c r="J282" s="206"/>
      <c r="K282" s="206"/>
      <c r="L282" s="203">
        <f t="shared" si="310"/>
        <v>0</v>
      </c>
      <c r="M282" s="203">
        <f t="shared" si="311"/>
        <v>0</v>
      </c>
      <c r="N282" s="203">
        <f t="shared" si="312"/>
        <v>0</v>
      </c>
      <c r="O282" s="203">
        <f t="shared" si="313"/>
        <v>0.34722222222626442</v>
      </c>
      <c r="P282" s="206"/>
      <c r="Q282" s="206"/>
      <c r="R282" s="206"/>
      <c r="S282" s="250" t="s">
        <v>52</v>
      </c>
      <c r="T282" s="251" t="s">
        <v>887</v>
      </c>
      <c r="U282" s="256"/>
      <c r="V282" s="276"/>
      <c r="W282" s="276"/>
      <c r="X282" s="276"/>
      <c r="Y282" s="276"/>
      <c r="Z282" s="213"/>
      <c r="AA282" s="276"/>
    </row>
    <row r="283" spans="1:27" s="28" customFormat="1" ht="30" customHeight="1">
      <c r="A283" s="260"/>
      <c r="B283" s="247"/>
      <c r="C283" s="261"/>
      <c r="D283" s="207"/>
      <c r="E283" s="262"/>
      <c r="F283" s="206"/>
      <c r="G283" s="249">
        <v>42738.884722222225</v>
      </c>
      <c r="H283" s="249">
        <v>42739.259027777778</v>
      </c>
      <c r="I283" s="206"/>
      <c r="J283" s="206"/>
      <c r="K283" s="206"/>
      <c r="L283" s="203">
        <f t="shared" si="310"/>
        <v>0</v>
      </c>
      <c r="M283" s="203">
        <f t="shared" si="311"/>
        <v>0</v>
      </c>
      <c r="N283" s="203">
        <f t="shared" si="312"/>
        <v>0</v>
      </c>
      <c r="O283" s="203">
        <f t="shared" si="313"/>
        <v>0.37430555555329192</v>
      </c>
      <c r="P283" s="206"/>
      <c r="Q283" s="206"/>
      <c r="R283" s="206"/>
      <c r="S283" s="250" t="s">
        <v>52</v>
      </c>
      <c r="T283" s="251" t="s">
        <v>887</v>
      </c>
      <c r="U283" s="256"/>
      <c r="V283" s="276"/>
      <c r="W283" s="276"/>
      <c r="X283" s="276"/>
      <c r="Y283" s="276"/>
      <c r="Z283" s="213"/>
      <c r="AA283" s="276"/>
    </row>
    <row r="284" spans="1:27" s="28" customFormat="1" ht="30" customHeight="1">
      <c r="A284" s="260"/>
      <c r="B284" s="247"/>
      <c r="C284" s="261"/>
      <c r="D284" s="207"/>
      <c r="E284" s="262"/>
      <c r="F284" s="206"/>
      <c r="G284" s="249">
        <v>42739.879166666666</v>
      </c>
      <c r="H284" s="249">
        <v>42740.27847222222</v>
      </c>
      <c r="I284" s="206"/>
      <c r="J284" s="206"/>
      <c r="K284" s="206"/>
      <c r="L284" s="203">
        <f t="shared" si="310"/>
        <v>0</v>
      </c>
      <c r="M284" s="203">
        <f t="shared" si="311"/>
        <v>0</v>
      </c>
      <c r="N284" s="203">
        <f t="shared" si="312"/>
        <v>0</v>
      </c>
      <c r="O284" s="203">
        <f t="shared" si="313"/>
        <v>0.39930555555474712</v>
      </c>
      <c r="P284" s="206"/>
      <c r="Q284" s="206"/>
      <c r="R284" s="206"/>
      <c r="S284" s="250" t="s">
        <v>52</v>
      </c>
      <c r="T284" s="251" t="s">
        <v>887</v>
      </c>
      <c r="U284" s="256"/>
      <c r="V284" s="276"/>
      <c r="W284" s="276"/>
      <c r="X284" s="276"/>
      <c r="Y284" s="276"/>
      <c r="Z284" s="213"/>
      <c r="AA284" s="276"/>
    </row>
    <row r="285" spans="1:27" s="28" customFormat="1" ht="30" customHeight="1">
      <c r="A285" s="260"/>
      <c r="B285" s="247"/>
      <c r="C285" s="261"/>
      <c r="D285" s="207"/>
      <c r="E285" s="262"/>
      <c r="F285" s="206"/>
      <c r="G285" s="249">
        <v>42740.886805555558</v>
      </c>
      <c r="H285" s="249">
        <v>42741.293749999997</v>
      </c>
      <c r="I285" s="206"/>
      <c r="J285" s="206"/>
      <c r="K285" s="206"/>
      <c r="L285" s="203">
        <f t="shared" si="310"/>
        <v>0</v>
      </c>
      <c r="M285" s="203">
        <f t="shared" si="311"/>
        <v>0</v>
      </c>
      <c r="N285" s="203">
        <f t="shared" si="312"/>
        <v>0</v>
      </c>
      <c r="O285" s="203">
        <f t="shared" si="313"/>
        <v>0.40694444443943212</v>
      </c>
      <c r="P285" s="206"/>
      <c r="Q285" s="206"/>
      <c r="R285" s="206"/>
      <c r="S285" s="250" t="s">
        <v>52</v>
      </c>
      <c r="T285" s="251" t="s">
        <v>887</v>
      </c>
      <c r="U285" s="256"/>
      <c r="V285" s="276"/>
      <c r="W285" s="276"/>
      <c r="X285" s="276"/>
      <c r="Y285" s="276"/>
      <c r="Z285" s="213"/>
      <c r="AA285" s="276"/>
    </row>
    <row r="286" spans="1:27" s="28" customFormat="1" ht="30" customHeight="1">
      <c r="A286" s="260"/>
      <c r="B286" s="247"/>
      <c r="C286" s="261"/>
      <c r="D286" s="207"/>
      <c r="E286" s="262"/>
      <c r="F286" s="206"/>
      <c r="G286" s="249">
        <v>42741.910416666666</v>
      </c>
      <c r="H286" s="249">
        <v>42742.422222222223</v>
      </c>
      <c r="I286" s="206"/>
      <c r="J286" s="206"/>
      <c r="K286" s="206"/>
      <c r="L286" s="203">
        <f t="shared" si="310"/>
        <v>0</v>
      </c>
      <c r="M286" s="203">
        <f t="shared" si="311"/>
        <v>0</v>
      </c>
      <c r="N286" s="203">
        <f t="shared" si="312"/>
        <v>0</v>
      </c>
      <c r="O286" s="203">
        <f t="shared" si="313"/>
        <v>0.5118055555576575</v>
      </c>
      <c r="P286" s="206"/>
      <c r="Q286" s="206"/>
      <c r="R286" s="206"/>
      <c r="S286" s="250" t="s">
        <v>52</v>
      </c>
      <c r="T286" s="251" t="s">
        <v>887</v>
      </c>
      <c r="U286" s="256"/>
      <c r="V286" s="276"/>
      <c r="W286" s="276"/>
      <c r="X286" s="276"/>
      <c r="Y286" s="276"/>
      <c r="Z286" s="213"/>
      <c r="AA286" s="276"/>
    </row>
    <row r="287" spans="1:27" s="28" customFormat="1" ht="30" customHeight="1">
      <c r="A287" s="260"/>
      <c r="B287" s="247"/>
      <c r="C287" s="261"/>
      <c r="D287" s="207"/>
      <c r="E287" s="262"/>
      <c r="F287" s="206"/>
      <c r="G287" s="249">
        <v>42742.996527777781</v>
      </c>
      <c r="H287" s="249">
        <v>42743.35833333333</v>
      </c>
      <c r="I287" s="206"/>
      <c r="J287" s="206"/>
      <c r="K287" s="206"/>
      <c r="L287" s="203">
        <f t="shared" si="310"/>
        <v>0</v>
      </c>
      <c r="M287" s="203">
        <f t="shared" si="311"/>
        <v>0</v>
      </c>
      <c r="N287" s="203">
        <f t="shared" si="312"/>
        <v>0</v>
      </c>
      <c r="O287" s="203">
        <f t="shared" si="313"/>
        <v>0.36180555554892635</v>
      </c>
      <c r="P287" s="206"/>
      <c r="Q287" s="206"/>
      <c r="R287" s="206"/>
      <c r="S287" s="250" t="s">
        <v>52</v>
      </c>
      <c r="T287" s="251" t="s">
        <v>887</v>
      </c>
      <c r="U287" s="256"/>
      <c r="V287" s="276"/>
      <c r="W287" s="276"/>
      <c r="X287" s="276"/>
      <c r="Y287" s="276"/>
      <c r="Z287" s="213"/>
      <c r="AA287" s="276"/>
    </row>
    <row r="288" spans="1:27" s="28" customFormat="1" ht="30" customHeight="1">
      <c r="A288" s="260"/>
      <c r="B288" s="247"/>
      <c r="C288" s="261"/>
      <c r="D288" s="207"/>
      <c r="E288" s="262"/>
      <c r="F288" s="206"/>
      <c r="G288" s="249">
        <v>42743.62777777778</v>
      </c>
      <c r="H288" s="249">
        <v>42744.300694444442</v>
      </c>
      <c r="I288" s="206"/>
      <c r="J288" s="206"/>
      <c r="K288" s="206"/>
      <c r="L288" s="203">
        <f t="shared" si="310"/>
        <v>0</v>
      </c>
      <c r="M288" s="203">
        <f t="shared" si="311"/>
        <v>0</v>
      </c>
      <c r="N288" s="203">
        <f t="shared" si="312"/>
        <v>0</v>
      </c>
      <c r="O288" s="203">
        <f t="shared" si="313"/>
        <v>0.67291666666278616</v>
      </c>
      <c r="P288" s="206"/>
      <c r="Q288" s="206"/>
      <c r="R288" s="206"/>
      <c r="S288" s="250" t="s">
        <v>52</v>
      </c>
      <c r="T288" s="251" t="s">
        <v>893</v>
      </c>
      <c r="U288" s="256"/>
      <c r="V288" s="276"/>
      <c r="W288" s="276"/>
      <c r="X288" s="276"/>
      <c r="Y288" s="276"/>
      <c r="Z288" s="213"/>
      <c r="AA288" s="276"/>
    </row>
    <row r="289" spans="1:28" s="28" customFormat="1" ht="30" customHeight="1">
      <c r="A289" s="260"/>
      <c r="B289" s="247"/>
      <c r="C289" s="261"/>
      <c r="D289" s="207"/>
      <c r="E289" s="262"/>
      <c r="F289" s="206"/>
      <c r="G289" s="249">
        <v>42744.92291666667</v>
      </c>
      <c r="H289" s="249">
        <v>42745.28125</v>
      </c>
      <c r="I289" s="206"/>
      <c r="J289" s="206"/>
      <c r="K289" s="206"/>
      <c r="L289" s="203">
        <f t="shared" si="310"/>
        <v>0</v>
      </c>
      <c r="M289" s="203">
        <f t="shared" si="311"/>
        <v>0</v>
      </c>
      <c r="N289" s="203">
        <f t="shared" si="312"/>
        <v>0</v>
      </c>
      <c r="O289" s="203">
        <f t="shared" si="313"/>
        <v>0.35833333332993789</v>
      </c>
      <c r="P289" s="206"/>
      <c r="Q289" s="206"/>
      <c r="R289" s="206"/>
      <c r="S289" s="250" t="s">
        <v>52</v>
      </c>
      <c r="T289" s="251" t="s">
        <v>867</v>
      </c>
      <c r="U289" s="256"/>
      <c r="V289" s="276"/>
      <c r="W289" s="276"/>
      <c r="X289" s="276"/>
      <c r="Y289" s="276"/>
      <c r="Z289" s="213"/>
      <c r="AA289" s="276"/>
    </row>
    <row r="290" spans="1:28" s="28" customFormat="1" ht="30" customHeight="1">
      <c r="A290" s="260"/>
      <c r="B290" s="247"/>
      <c r="C290" s="261"/>
      <c r="D290" s="207"/>
      <c r="E290" s="262"/>
      <c r="F290" s="206"/>
      <c r="G290" s="249">
        <v>42745.986111111109</v>
      </c>
      <c r="H290" s="249">
        <v>42746.29583333333</v>
      </c>
      <c r="I290" s="206"/>
      <c r="J290" s="206"/>
      <c r="K290" s="206"/>
      <c r="L290" s="203">
        <f t="shared" si="306"/>
        <v>0</v>
      </c>
      <c r="M290" s="203">
        <f t="shared" si="307"/>
        <v>0</v>
      </c>
      <c r="N290" s="203">
        <f t="shared" si="308"/>
        <v>0</v>
      </c>
      <c r="O290" s="203">
        <f t="shared" si="309"/>
        <v>0.30972222222044365</v>
      </c>
      <c r="P290" s="206"/>
      <c r="Q290" s="206"/>
      <c r="R290" s="206"/>
      <c r="S290" s="250" t="s">
        <v>52</v>
      </c>
      <c r="T290" s="251" t="s">
        <v>867</v>
      </c>
      <c r="U290" s="256"/>
      <c r="V290" s="276"/>
      <c r="W290" s="276"/>
      <c r="X290" s="276"/>
      <c r="Y290" s="276"/>
      <c r="Z290" s="213"/>
      <c r="AA290" s="276"/>
    </row>
    <row r="291" spans="1:28" s="28" customFormat="1" ht="30" customHeight="1">
      <c r="A291" s="260"/>
      <c r="B291" s="247"/>
      <c r="C291" s="261"/>
      <c r="D291" s="207"/>
      <c r="E291" s="262"/>
      <c r="F291" s="206"/>
      <c r="G291" s="249">
        <v>42747.012499999997</v>
      </c>
      <c r="H291" s="249">
        <v>42747.253472222219</v>
      </c>
      <c r="I291" s="206"/>
      <c r="J291" s="206"/>
      <c r="K291" s="206"/>
      <c r="L291" s="203">
        <f t="shared" si="306"/>
        <v>0</v>
      </c>
      <c r="M291" s="203">
        <f t="shared" si="307"/>
        <v>0</v>
      </c>
      <c r="N291" s="203">
        <f t="shared" si="308"/>
        <v>0</v>
      </c>
      <c r="O291" s="203">
        <f t="shared" si="309"/>
        <v>0.24097222222189885</v>
      </c>
      <c r="P291" s="206"/>
      <c r="Q291" s="206"/>
      <c r="R291" s="206"/>
      <c r="S291" s="250" t="s">
        <v>52</v>
      </c>
      <c r="T291" s="251" t="s">
        <v>867</v>
      </c>
      <c r="U291" s="256"/>
      <c r="V291" s="276"/>
      <c r="W291" s="276"/>
      <c r="X291" s="276"/>
      <c r="Y291" s="276"/>
      <c r="Z291" s="213"/>
      <c r="AA291" s="276"/>
    </row>
    <row r="292" spans="1:28" s="28" customFormat="1" ht="30" customHeight="1">
      <c r="A292" s="260"/>
      <c r="B292" s="247"/>
      <c r="C292" s="261"/>
      <c r="D292" s="207"/>
      <c r="E292" s="262"/>
      <c r="F292" s="206"/>
      <c r="G292" s="249">
        <v>42748.005555555559</v>
      </c>
      <c r="H292" s="249">
        <v>42748.234722222223</v>
      </c>
      <c r="I292" s="206"/>
      <c r="J292" s="206"/>
      <c r="K292" s="206"/>
      <c r="L292" s="203">
        <f t="shared" si="306"/>
        <v>0</v>
      </c>
      <c r="M292" s="203">
        <f t="shared" si="307"/>
        <v>0</v>
      </c>
      <c r="N292" s="203">
        <f t="shared" si="308"/>
        <v>0</v>
      </c>
      <c r="O292" s="203">
        <f t="shared" si="309"/>
        <v>0.22916666666424135</v>
      </c>
      <c r="P292" s="206"/>
      <c r="Q292" s="206"/>
      <c r="R292" s="206"/>
      <c r="S292" s="250" t="s">
        <v>52</v>
      </c>
      <c r="T292" s="251" t="s">
        <v>867</v>
      </c>
      <c r="U292" s="256"/>
      <c r="V292" s="276"/>
      <c r="W292" s="276"/>
      <c r="X292" s="276"/>
      <c r="Y292" s="276"/>
      <c r="Z292" s="213"/>
      <c r="AA292" s="276"/>
    </row>
    <row r="293" spans="1:28" s="28" customFormat="1" ht="30" customHeight="1">
      <c r="A293" s="260"/>
      <c r="B293" s="247"/>
      <c r="C293" s="261"/>
      <c r="D293" s="207"/>
      <c r="E293" s="262"/>
      <c r="F293" s="206"/>
      <c r="G293" s="249">
        <v>42749.126388888886</v>
      </c>
      <c r="H293" s="249">
        <v>42749.128472222219</v>
      </c>
      <c r="I293" s="206"/>
      <c r="J293" s="206"/>
      <c r="K293" s="206"/>
      <c r="L293" s="203">
        <f t="shared" si="306"/>
        <v>0</v>
      </c>
      <c r="M293" s="203">
        <f t="shared" si="307"/>
        <v>0</v>
      </c>
      <c r="N293" s="203">
        <f t="shared" si="308"/>
        <v>2.0833333328482695E-3</v>
      </c>
      <c r="O293" s="203">
        <f t="shared" si="309"/>
        <v>0</v>
      </c>
      <c r="P293" s="206"/>
      <c r="Q293" s="206"/>
      <c r="R293" s="206"/>
      <c r="S293" s="250" t="s">
        <v>489</v>
      </c>
      <c r="T293" s="251" t="s">
        <v>897</v>
      </c>
      <c r="U293" s="256"/>
      <c r="V293" s="276"/>
      <c r="W293" s="276"/>
      <c r="X293" s="276"/>
      <c r="Y293" s="276"/>
      <c r="Z293" s="213"/>
      <c r="AA293" s="276"/>
    </row>
    <row r="294" spans="1:28" s="28" customFormat="1" ht="30" customHeight="1">
      <c r="A294" s="260"/>
      <c r="B294" s="247"/>
      <c r="C294" s="261"/>
      <c r="D294" s="207"/>
      <c r="E294" s="262"/>
      <c r="F294" s="206"/>
      <c r="G294" s="249">
        <v>42749.128472222219</v>
      </c>
      <c r="H294" s="249">
        <v>42749.277777777781</v>
      </c>
      <c r="I294" s="206"/>
      <c r="J294" s="206"/>
      <c r="K294" s="206"/>
      <c r="L294" s="203">
        <f t="shared" si="306"/>
        <v>0</v>
      </c>
      <c r="M294" s="203">
        <f t="shared" si="307"/>
        <v>0</v>
      </c>
      <c r="N294" s="203">
        <f t="shared" si="308"/>
        <v>0</v>
      </c>
      <c r="O294" s="203">
        <f t="shared" si="309"/>
        <v>0.14930555556202307</v>
      </c>
      <c r="P294" s="206"/>
      <c r="Q294" s="206"/>
      <c r="R294" s="206"/>
      <c r="S294" s="250" t="s">
        <v>52</v>
      </c>
      <c r="T294" s="251" t="s">
        <v>898</v>
      </c>
      <c r="U294" s="256"/>
      <c r="V294" s="276"/>
      <c r="W294" s="276"/>
      <c r="X294" s="276"/>
      <c r="Y294" s="276"/>
      <c r="Z294" s="213"/>
      <c r="AA294" s="276"/>
    </row>
    <row r="295" spans="1:28" s="28" customFormat="1" ht="30" customHeight="1">
      <c r="A295" s="260"/>
      <c r="B295" s="247"/>
      <c r="C295" s="261"/>
      <c r="D295" s="207"/>
      <c r="E295" s="262"/>
      <c r="F295" s="206"/>
      <c r="G295" s="202"/>
      <c r="H295" s="202"/>
      <c r="I295" s="206"/>
      <c r="J295" s="206"/>
      <c r="K295" s="206"/>
      <c r="L295" s="203">
        <f t="shared" si="306"/>
        <v>0</v>
      </c>
      <c r="M295" s="203">
        <f t="shared" si="307"/>
        <v>0</v>
      </c>
      <c r="N295" s="203">
        <f t="shared" si="308"/>
        <v>0</v>
      </c>
      <c r="O295" s="203">
        <f t="shared" si="309"/>
        <v>0</v>
      </c>
      <c r="P295" s="206"/>
      <c r="Q295" s="206"/>
      <c r="R295" s="206"/>
      <c r="S295" s="84"/>
      <c r="T295" s="85"/>
      <c r="U295" s="256"/>
      <c r="V295" s="276"/>
      <c r="W295" s="276"/>
      <c r="X295" s="276"/>
      <c r="Y295" s="276"/>
      <c r="Z295" s="213"/>
      <c r="AA295" s="276"/>
    </row>
    <row r="296" spans="1:28" s="29" customFormat="1" ht="30" customHeight="1">
      <c r="A296" s="252"/>
      <c r="B296" s="217"/>
      <c r="C296" s="253" t="s">
        <v>53</v>
      </c>
      <c r="D296" s="217"/>
      <c r="E296" s="219"/>
      <c r="F296" s="218" t="s">
        <v>49</v>
      </c>
      <c r="G296" s="209"/>
      <c r="H296" s="209"/>
      <c r="I296" s="218" t="s">
        <v>49</v>
      </c>
      <c r="J296" s="218" t="s">
        <v>49</v>
      </c>
      <c r="K296" s="321"/>
      <c r="L296" s="255">
        <f>SUM(L267:L295)</f>
        <v>0.13194444443797693</v>
      </c>
      <c r="M296" s="255">
        <f>SUM(M267:M295)</f>
        <v>0</v>
      </c>
      <c r="N296" s="255">
        <f>SUM(N267:N295)</f>
        <v>2.0833333328482695E-3</v>
      </c>
      <c r="O296" s="255">
        <f>SUM(O267:O295)</f>
        <v>9.8486111111051287</v>
      </c>
      <c r="P296" s="218" t="s">
        <v>49</v>
      </c>
      <c r="Q296" s="218" t="s">
        <v>49</v>
      </c>
      <c r="R296" s="218" t="s">
        <v>49</v>
      </c>
      <c r="S296" s="276"/>
      <c r="T296" s="266"/>
      <c r="U296" s="217"/>
      <c r="V296" s="213">
        <f>$AB$11-((N296*24))</f>
        <v>743.95000000001164</v>
      </c>
      <c r="W296" s="214">
        <v>515</v>
      </c>
      <c r="X296" s="207">
        <v>235.952</v>
      </c>
      <c r="Y296" s="215">
        <f>W296*X296</f>
        <v>121515.28</v>
      </c>
      <c r="Z296" s="213">
        <f>(Y296*(V296-L296*24))/V296</f>
        <v>120998.04310686498</v>
      </c>
      <c r="AA296" s="216">
        <f>(Z296/Y296)*100</f>
        <v>99.574344153973868</v>
      </c>
      <c r="AB296" s="28"/>
    </row>
    <row r="297" spans="1:28" s="28" customFormat="1" ht="30" customHeight="1">
      <c r="A297" s="260">
        <v>35</v>
      </c>
      <c r="B297" s="247" t="s">
        <v>114</v>
      </c>
      <c r="C297" s="261" t="s">
        <v>115</v>
      </c>
      <c r="D297" s="207">
        <v>235.952</v>
      </c>
      <c r="E297" s="262" t="s">
        <v>569</v>
      </c>
      <c r="F297" s="206" t="s">
        <v>49</v>
      </c>
      <c r="G297" s="249">
        <v>42756.007638888892</v>
      </c>
      <c r="H297" s="249">
        <v>42756.257638888892</v>
      </c>
      <c r="I297" s="206" t="s">
        <v>49</v>
      </c>
      <c r="J297" s="206" t="s">
        <v>49</v>
      </c>
      <c r="K297" s="211"/>
      <c r="L297" s="203">
        <f t="shared" ref="L297" si="314">IF(RIGHT(S297)="T",(+H297-G297),0)</f>
        <v>0</v>
      </c>
      <c r="M297" s="203">
        <f t="shared" ref="M297" si="315">IF(RIGHT(S297)="U",(+H297-G297),0)</f>
        <v>0</v>
      </c>
      <c r="N297" s="203">
        <f t="shared" ref="N297" si="316">IF(RIGHT(S297)="C",(+H297-G297),0)</f>
        <v>0</v>
      </c>
      <c r="O297" s="203">
        <f t="shared" ref="O297" si="317">IF(RIGHT(S297)="D",(+H297-G297),0)</f>
        <v>0.25</v>
      </c>
      <c r="P297" s="206" t="s">
        <v>49</v>
      </c>
      <c r="Q297" s="206" t="s">
        <v>49</v>
      </c>
      <c r="R297" s="206" t="s">
        <v>49</v>
      </c>
      <c r="S297" s="250" t="s">
        <v>52</v>
      </c>
      <c r="T297" s="251" t="s">
        <v>872</v>
      </c>
      <c r="U297" s="256"/>
      <c r="V297" s="202"/>
      <c r="W297" s="202"/>
      <c r="X297" s="202"/>
      <c r="Y297" s="202"/>
      <c r="Z297" s="213"/>
      <c r="AA297" s="202"/>
    </row>
    <row r="298" spans="1:28" s="28" customFormat="1" ht="30" customHeight="1">
      <c r="A298" s="260"/>
      <c r="B298" s="247"/>
      <c r="C298" s="261"/>
      <c r="D298" s="207"/>
      <c r="E298" s="262"/>
      <c r="F298" s="206"/>
      <c r="G298" s="249">
        <v>42756.884722222225</v>
      </c>
      <c r="H298" s="249">
        <v>42757.261805555558</v>
      </c>
      <c r="I298" s="206"/>
      <c r="J298" s="206"/>
      <c r="K298" s="211"/>
      <c r="L298" s="203">
        <f t="shared" ref="L298:L300" si="318">IF(RIGHT(S298)="T",(+H298-G298),0)</f>
        <v>0</v>
      </c>
      <c r="M298" s="203">
        <f t="shared" ref="M298:M300" si="319">IF(RIGHT(S298)="U",(+H298-G298),0)</f>
        <v>0</v>
      </c>
      <c r="N298" s="203">
        <f t="shared" ref="N298:N300" si="320">IF(RIGHT(S298)="C",(+H298-G298),0)</f>
        <v>0</v>
      </c>
      <c r="O298" s="203">
        <f t="shared" ref="O298:O300" si="321">IF(RIGHT(S298)="D",(+H298-G298),0)</f>
        <v>0.37708333333284827</v>
      </c>
      <c r="P298" s="206"/>
      <c r="Q298" s="206"/>
      <c r="R298" s="206"/>
      <c r="S298" s="250" t="s">
        <v>52</v>
      </c>
      <c r="T298" s="251" t="s">
        <v>872</v>
      </c>
      <c r="U298" s="256"/>
      <c r="V298" s="202"/>
      <c r="W298" s="202"/>
      <c r="X298" s="202"/>
      <c r="Y298" s="202"/>
      <c r="Z298" s="213"/>
      <c r="AA298" s="202"/>
    </row>
    <row r="299" spans="1:28" s="28" customFormat="1" ht="30" customHeight="1">
      <c r="A299" s="260"/>
      <c r="B299" s="247"/>
      <c r="C299" s="261"/>
      <c r="D299" s="207"/>
      <c r="E299" s="262"/>
      <c r="F299" s="206"/>
      <c r="G299" s="249">
        <v>42757.876388888886</v>
      </c>
      <c r="H299" s="249">
        <v>42758.302083333336</v>
      </c>
      <c r="I299" s="206"/>
      <c r="J299" s="206"/>
      <c r="K299" s="211"/>
      <c r="L299" s="203">
        <f t="shared" si="318"/>
        <v>0</v>
      </c>
      <c r="M299" s="203">
        <f t="shared" si="319"/>
        <v>0</v>
      </c>
      <c r="N299" s="203">
        <f t="shared" si="320"/>
        <v>0</v>
      </c>
      <c r="O299" s="203">
        <f t="shared" si="321"/>
        <v>0.42569444444961846</v>
      </c>
      <c r="P299" s="206"/>
      <c r="Q299" s="206"/>
      <c r="R299" s="206"/>
      <c r="S299" s="250" t="s">
        <v>52</v>
      </c>
      <c r="T299" s="251" t="s">
        <v>872</v>
      </c>
      <c r="U299" s="256"/>
      <c r="V299" s="202"/>
      <c r="W299" s="202"/>
      <c r="X299" s="202"/>
      <c r="Y299" s="202"/>
      <c r="Z299" s="213"/>
      <c r="AA299" s="202"/>
    </row>
    <row r="300" spans="1:28" s="28" customFormat="1" ht="30" customHeight="1">
      <c r="A300" s="260"/>
      <c r="B300" s="247"/>
      <c r="C300" s="261"/>
      <c r="D300" s="207"/>
      <c r="E300" s="262"/>
      <c r="F300" s="206"/>
      <c r="G300" s="249">
        <v>42758.869444444441</v>
      </c>
      <c r="H300" s="249">
        <v>42759.270138888889</v>
      </c>
      <c r="I300" s="206"/>
      <c r="J300" s="206"/>
      <c r="K300" s="211"/>
      <c r="L300" s="203">
        <f t="shared" si="318"/>
        <v>0</v>
      </c>
      <c r="M300" s="203">
        <f t="shared" si="319"/>
        <v>0</v>
      </c>
      <c r="N300" s="203">
        <f t="shared" si="320"/>
        <v>0</v>
      </c>
      <c r="O300" s="203">
        <f t="shared" si="321"/>
        <v>0.40069444444816327</v>
      </c>
      <c r="P300" s="206"/>
      <c r="Q300" s="206"/>
      <c r="R300" s="206"/>
      <c r="S300" s="250" t="s">
        <v>52</v>
      </c>
      <c r="T300" s="251" t="s">
        <v>867</v>
      </c>
      <c r="U300" s="256"/>
      <c r="V300" s="202"/>
      <c r="W300" s="202"/>
      <c r="X300" s="202"/>
      <c r="Y300" s="202"/>
      <c r="Z300" s="213"/>
      <c r="AA300" s="202"/>
    </row>
    <row r="301" spans="1:28" s="28" customFormat="1" ht="30" customHeight="1">
      <c r="A301" s="260"/>
      <c r="B301" s="247"/>
      <c r="C301" s="261"/>
      <c r="D301" s="207"/>
      <c r="E301" s="262"/>
      <c r="F301" s="206"/>
      <c r="G301" s="249">
        <v>42748.936111111114</v>
      </c>
      <c r="H301" s="249">
        <v>42749.283333333333</v>
      </c>
      <c r="I301" s="206"/>
      <c r="J301" s="206"/>
      <c r="K301" s="211"/>
      <c r="L301" s="203">
        <f t="shared" ref="L301" si="322">IF(RIGHT(S301)="T",(+H301-G301),0)</f>
        <v>0</v>
      </c>
      <c r="M301" s="203">
        <f t="shared" ref="M301" si="323">IF(RIGHT(S301)="U",(+H301-G301),0)</f>
        <v>0</v>
      </c>
      <c r="N301" s="203">
        <f t="shared" ref="N301" si="324">IF(RIGHT(S301)="C",(+H301-G301),0)</f>
        <v>0</v>
      </c>
      <c r="O301" s="203">
        <f t="shared" ref="O301" si="325">IF(RIGHT(S301)="D",(+H301-G301),0)</f>
        <v>0.34722222221898846</v>
      </c>
      <c r="P301" s="206"/>
      <c r="Q301" s="206"/>
      <c r="R301" s="206"/>
      <c r="S301" s="250" t="s">
        <v>52</v>
      </c>
      <c r="T301" s="251" t="s">
        <v>867</v>
      </c>
      <c r="U301" s="256"/>
      <c r="V301" s="202"/>
      <c r="W301" s="202"/>
      <c r="X301" s="202"/>
      <c r="Y301" s="202"/>
      <c r="Z301" s="213"/>
      <c r="AA301" s="202"/>
    </row>
    <row r="302" spans="1:28" s="28" customFormat="1" ht="30" customHeight="1">
      <c r="A302" s="260"/>
      <c r="B302" s="247"/>
      <c r="C302" s="261"/>
      <c r="D302" s="207"/>
      <c r="E302" s="262"/>
      <c r="F302" s="206"/>
      <c r="G302" s="249">
        <v>42749.880555555559</v>
      </c>
      <c r="H302" s="249">
        <v>42750.304861111108</v>
      </c>
      <c r="I302" s="206"/>
      <c r="J302" s="206"/>
      <c r="K302" s="211"/>
      <c r="L302" s="203">
        <f t="shared" ref="L302" si="326">IF(RIGHT(S302)="T",(+H302-G302),0)</f>
        <v>0</v>
      </c>
      <c r="M302" s="203">
        <f t="shared" ref="M302" si="327">IF(RIGHT(S302)="U",(+H302-G302),0)</f>
        <v>0</v>
      </c>
      <c r="N302" s="203">
        <f t="shared" ref="N302" si="328">IF(RIGHT(S302)="C",(+H302-G302),0)</f>
        <v>0</v>
      </c>
      <c r="O302" s="203">
        <f t="shared" ref="O302" si="329">IF(RIGHT(S302)="D",(+H302-G302),0)</f>
        <v>0.42430555554892635</v>
      </c>
      <c r="P302" s="206"/>
      <c r="Q302" s="206"/>
      <c r="R302" s="206"/>
      <c r="S302" s="250" t="s">
        <v>52</v>
      </c>
      <c r="T302" s="251" t="s">
        <v>867</v>
      </c>
      <c r="U302" s="256"/>
      <c r="V302" s="202"/>
      <c r="W302" s="202"/>
      <c r="X302" s="202"/>
      <c r="Y302" s="202"/>
      <c r="Z302" s="213"/>
      <c r="AA302" s="202"/>
    </row>
    <row r="303" spans="1:28" s="29" customFormat="1" ht="30" customHeight="1">
      <c r="A303" s="252"/>
      <c r="B303" s="217"/>
      <c r="C303" s="253" t="s">
        <v>53</v>
      </c>
      <c r="D303" s="217"/>
      <c r="E303" s="219"/>
      <c r="F303" s="218" t="s">
        <v>49</v>
      </c>
      <c r="G303" s="209"/>
      <c r="H303" s="209"/>
      <c r="I303" s="218" t="s">
        <v>49</v>
      </c>
      <c r="J303" s="218" t="s">
        <v>49</v>
      </c>
      <c r="K303" s="218" t="s">
        <v>49</v>
      </c>
      <c r="L303" s="255">
        <f>SUM(L297:L302)</f>
        <v>0</v>
      </c>
      <c r="M303" s="255">
        <f>SUM(M297:M302)</f>
        <v>0</v>
      </c>
      <c r="N303" s="255">
        <f>SUM(N297:N302)</f>
        <v>0</v>
      </c>
      <c r="O303" s="255">
        <f>SUM(O297:O302)</f>
        <v>2.2249999999985448</v>
      </c>
      <c r="P303" s="218" t="s">
        <v>49</v>
      </c>
      <c r="Q303" s="218" t="s">
        <v>49</v>
      </c>
      <c r="R303" s="218" t="s">
        <v>49</v>
      </c>
      <c r="S303" s="276"/>
      <c r="T303" s="266"/>
      <c r="U303" s="217"/>
      <c r="V303" s="213">
        <f>$AB$11-((N303*24))</f>
        <v>744</v>
      </c>
      <c r="W303" s="214">
        <v>515</v>
      </c>
      <c r="X303" s="207">
        <v>235.952</v>
      </c>
      <c r="Y303" s="215">
        <f>W303*X303</f>
        <v>121515.28</v>
      </c>
      <c r="Z303" s="213">
        <f>(Y303*(V303-L303*24))/V303</f>
        <v>121515.27999999998</v>
      </c>
      <c r="AA303" s="216">
        <f>(Z303/Y303)*100</f>
        <v>99.999999999999986</v>
      </c>
      <c r="AB303" s="28"/>
    </row>
    <row r="304" spans="1:28" s="24" customFormat="1" ht="30" customHeight="1">
      <c r="A304" s="260">
        <v>36</v>
      </c>
      <c r="B304" s="247" t="s">
        <v>116</v>
      </c>
      <c r="C304" s="261" t="s">
        <v>117</v>
      </c>
      <c r="D304" s="207">
        <v>260.05099999999999</v>
      </c>
      <c r="E304" s="262" t="s">
        <v>569</v>
      </c>
      <c r="F304" s="206" t="s">
        <v>49</v>
      </c>
      <c r="G304" s="264">
        <v>42736</v>
      </c>
      <c r="H304" s="249">
        <v>42736.321527777778</v>
      </c>
      <c r="I304" s="206" t="s">
        <v>49</v>
      </c>
      <c r="J304" s="206" t="s">
        <v>49</v>
      </c>
      <c r="K304" s="206" t="s">
        <v>49</v>
      </c>
      <c r="L304" s="203">
        <f>IF(RIGHT(S304)="T",(+H304-G304),0)</f>
        <v>0</v>
      </c>
      <c r="M304" s="203">
        <f>IF(RIGHT(S304)="U",(+H304-G304),0)</f>
        <v>0</v>
      </c>
      <c r="N304" s="203">
        <f>IF(RIGHT(S304)="C",(+H304-G304),0)</f>
        <v>0</v>
      </c>
      <c r="O304" s="203">
        <f>IF(RIGHT(S304)="D",(+H304-G304),0)</f>
        <v>0.32152777777810115</v>
      </c>
      <c r="P304" s="206" t="s">
        <v>49</v>
      </c>
      <c r="Q304" s="206" t="s">
        <v>49</v>
      </c>
      <c r="R304" s="206" t="s">
        <v>49</v>
      </c>
      <c r="S304" s="250" t="s">
        <v>52</v>
      </c>
      <c r="T304" s="251" t="s">
        <v>904</v>
      </c>
      <c r="U304" s="256"/>
      <c r="V304" s="202"/>
      <c r="W304" s="202"/>
      <c r="X304" s="202"/>
      <c r="Y304" s="202"/>
      <c r="Z304" s="213"/>
      <c r="AA304" s="202"/>
    </row>
    <row r="305" spans="1:27" s="24" customFormat="1" ht="30" customHeight="1">
      <c r="A305" s="260"/>
      <c r="B305" s="247"/>
      <c r="C305" s="261"/>
      <c r="D305" s="207"/>
      <c r="E305" s="262"/>
      <c r="F305" s="206"/>
      <c r="G305" s="249">
        <v>42736.888194444444</v>
      </c>
      <c r="H305" s="249">
        <v>42737.308333333334</v>
      </c>
      <c r="I305" s="206"/>
      <c r="J305" s="206"/>
      <c r="K305" s="206"/>
      <c r="L305" s="203">
        <f t="shared" ref="L305:L328" si="330">IF(RIGHT(S305)="T",(+H305-G305),0)</f>
        <v>0</v>
      </c>
      <c r="M305" s="203">
        <f t="shared" ref="M305:M328" si="331">IF(RIGHT(S305)="U",(+H305-G305),0)</f>
        <v>0</v>
      </c>
      <c r="N305" s="203">
        <f t="shared" ref="N305:N328" si="332">IF(RIGHT(S305)="C",(+H305-G305),0)</f>
        <v>0</v>
      </c>
      <c r="O305" s="203">
        <f t="shared" ref="O305:O328" si="333">IF(RIGHT(S305)="D",(+H305-G305),0)</f>
        <v>0.42013888889050577</v>
      </c>
      <c r="P305" s="206"/>
      <c r="Q305" s="206"/>
      <c r="R305" s="206"/>
      <c r="S305" s="250" t="s">
        <v>52</v>
      </c>
      <c r="T305" s="251" t="s">
        <v>885</v>
      </c>
      <c r="U305" s="256"/>
      <c r="V305" s="202"/>
      <c r="W305" s="202"/>
      <c r="X305" s="202"/>
      <c r="Y305" s="202"/>
      <c r="Z305" s="213"/>
      <c r="AA305" s="202"/>
    </row>
    <row r="306" spans="1:27" s="24" customFormat="1" ht="30" customHeight="1">
      <c r="A306" s="260"/>
      <c r="B306" s="247"/>
      <c r="C306" s="261"/>
      <c r="D306" s="207"/>
      <c r="E306" s="262"/>
      <c r="F306" s="206"/>
      <c r="G306" s="249">
        <v>42738.879861111112</v>
      </c>
      <c r="H306" s="249">
        <v>42739.259722222225</v>
      </c>
      <c r="I306" s="206"/>
      <c r="J306" s="206"/>
      <c r="K306" s="206"/>
      <c r="L306" s="203">
        <f t="shared" si="330"/>
        <v>0</v>
      </c>
      <c r="M306" s="203">
        <f t="shared" si="331"/>
        <v>0</v>
      </c>
      <c r="N306" s="203">
        <f t="shared" si="332"/>
        <v>0</v>
      </c>
      <c r="O306" s="203">
        <f t="shared" si="333"/>
        <v>0.37986111111240461</v>
      </c>
      <c r="P306" s="206"/>
      <c r="Q306" s="206"/>
      <c r="R306" s="206"/>
      <c r="S306" s="250" t="s">
        <v>52</v>
      </c>
      <c r="T306" s="251" t="s">
        <v>887</v>
      </c>
      <c r="U306" s="256"/>
      <c r="V306" s="202"/>
      <c r="W306" s="202"/>
      <c r="X306" s="202"/>
      <c r="Y306" s="202"/>
      <c r="Z306" s="213"/>
      <c r="AA306" s="202"/>
    </row>
    <row r="307" spans="1:27" s="24" customFormat="1" ht="30" customHeight="1">
      <c r="A307" s="260"/>
      <c r="B307" s="247"/>
      <c r="C307" s="261"/>
      <c r="D307" s="207"/>
      <c r="E307" s="262"/>
      <c r="F307" s="206"/>
      <c r="G307" s="249">
        <v>42739.879166666666</v>
      </c>
      <c r="H307" s="249">
        <v>42740.293749999997</v>
      </c>
      <c r="I307" s="206"/>
      <c r="J307" s="206"/>
      <c r="K307" s="206"/>
      <c r="L307" s="203">
        <f t="shared" si="330"/>
        <v>0</v>
      </c>
      <c r="M307" s="203">
        <f t="shared" si="331"/>
        <v>0</v>
      </c>
      <c r="N307" s="203">
        <f t="shared" si="332"/>
        <v>0</v>
      </c>
      <c r="O307" s="203">
        <f t="shared" si="333"/>
        <v>0.41458333333139308</v>
      </c>
      <c r="P307" s="206"/>
      <c r="Q307" s="206"/>
      <c r="R307" s="206"/>
      <c r="S307" s="250" t="s">
        <v>52</v>
      </c>
      <c r="T307" s="251" t="s">
        <v>887</v>
      </c>
      <c r="U307" s="256"/>
      <c r="V307" s="202"/>
      <c r="W307" s="202"/>
      <c r="X307" s="202"/>
      <c r="Y307" s="202"/>
      <c r="Z307" s="213"/>
      <c r="AA307" s="202"/>
    </row>
    <row r="308" spans="1:27" s="24" customFormat="1" ht="30" customHeight="1">
      <c r="A308" s="260"/>
      <c r="B308" s="247"/>
      <c r="C308" s="261"/>
      <c r="D308" s="207"/>
      <c r="E308" s="262"/>
      <c r="F308" s="206"/>
      <c r="G308" s="249">
        <v>42740.886805555558</v>
      </c>
      <c r="H308" s="249">
        <v>42741.295138888891</v>
      </c>
      <c r="I308" s="206"/>
      <c r="J308" s="206"/>
      <c r="K308" s="206"/>
      <c r="L308" s="203">
        <f t="shared" si="330"/>
        <v>0</v>
      </c>
      <c r="M308" s="203">
        <f t="shared" si="331"/>
        <v>0</v>
      </c>
      <c r="N308" s="203">
        <f t="shared" si="332"/>
        <v>0</v>
      </c>
      <c r="O308" s="203">
        <f t="shared" si="333"/>
        <v>0.40833333333284827</v>
      </c>
      <c r="P308" s="206"/>
      <c r="Q308" s="206"/>
      <c r="R308" s="206"/>
      <c r="S308" s="250" t="s">
        <v>52</v>
      </c>
      <c r="T308" s="251" t="s">
        <v>887</v>
      </c>
      <c r="U308" s="256"/>
      <c r="V308" s="202"/>
      <c r="W308" s="202"/>
      <c r="X308" s="202"/>
      <c r="Y308" s="202"/>
      <c r="Z308" s="213"/>
      <c r="AA308" s="202"/>
    </row>
    <row r="309" spans="1:27" s="24" customFormat="1" ht="30" customHeight="1">
      <c r="A309" s="260"/>
      <c r="B309" s="247"/>
      <c r="C309" s="261"/>
      <c r="D309" s="207"/>
      <c r="E309" s="262"/>
      <c r="F309" s="206"/>
      <c r="G309" s="249">
        <v>42741.911111111112</v>
      </c>
      <c r="H309" s="249">
        <v>42742.420138888891</v>
      </c>
      <c r="I309" s="206"/>
      <c r="J309" s="206"/>
      <c r="K309" s="206"/>
      <c r="L309" s="203">
        <f t="shared" si="330"/>
        <v>0</v>
      </c>
      <c r="M309" s="203">
        <f t="shared" si="331"/>
        <v>0</v>
      </c>
      <c r="N309" s="203">
        <f t="shared" si="332"/>
        <v>0</v>
      </c>
      <c r="O309" s="203">
        <f t="shared" si="333"/>
        <v>0.50902777777810115</v>
      </c>
      <c r="P309" s="206"/>
      <c r="Q309" s="206"/>
      <c r="R309" s="206"/>
      <c r="S309" s="250" t="s">
        <v>52</v>
      </c>
      <c r="T309" s="251" t="s">
        <v>887</v>
      </c>
      <c r="U309" s="256"/>
      <c r="V309" s="202"/>
      <c r="W309" s="202"/>
      <c r="X309" s="202"/>
      <c r="Y309" s="202"/>
      <c r="Z309" s="213"/>
      <c r="AA309" s="202"/>
    </row>
    <row r="310" spans="1:27" s="24" customFormat="1" ht="30" customHeight="1">
      <c r="A310" s="260"/>
      <c r="B310" s="247"/>
      <c r="C310" s="261"/>
      <c r="D310" s="207"/>
      <c r="E310" s="262"/>
      <c r="F310" s="206"/>
      <c r="G310" s="249">
        <v>42742.996527777781</v>
      </c>
      <c r="H310" s="249">
        <v>42743.351388888892</v>
      </c>
      <c r="I310" s="206"/>
      <c r="J310" s="206"/>
      <c r="K310" s="206"/>
      <c r="L310" s="203">
        <f t="shared" si="330"/>
        <v>0</v>
      </c>
      <c r="M310" s="203">
        <f t="shared" si="331"/>
        <v>0</v>
      </c>
      <c r="N310" s="203">
        <f t="shared" si="332"/>
        <v>0</v>
      </c>
      <c r="O310" s="203">
        <f t="shared" si="333"/>
        <v>0.35486111111094942</v>
      </c>
      <c r="P310" s="206"/>
      <c r="Q310" s="206"/>
      <c r="R310" s="206"/>
      <c r="S310" s="250" t="s">
        <v>52</v>
      </c>
      <c r="T310" s="251" t="s">
        <v>870</v>
      </c>
      <c r="U310" s="256"/>
      <c r="V310" s="202"/>
      <c r="W310" s="202"/>
      <c r="X310" s="202"/>
      <c r="Y310" s="202"/>
      <c r="Z310" s="213"/>
      <c r="AA310" s="202"/>
    </row>
    <row r="311" spans="1:27" s="24" customFormat="1" ht="30" customHeight="1">
      <c r="A311" s="260"/>
      <c r="B311" s="247"/>
      <c r="C311" s="261"/>
      <c r="D311" s="207"/>
      <c r="E311" s="262"/>
      <c r="F311" s="206"/>
      <c r="G311" s="249">
        <v>42743.878472222219</v>
      </c>
      <c r="H311" s="249">
        <v>42744.301388888889</v>
      </c>
      <c r="I311" s="206"/>
      <c r="J311" s="206"/>
      <c r="K311" s="206"/>
      <c r="L311" s="203">
        <f t="shared" si="330"/>
        <v>0</v>
      </c>
      <c r="M311" s="203">
        <f t="shared" si="331"/>
        <v>0</v>
      </c>
      <c r="N311" s="203">
        <f t="shared" si="332"/>
        <v>0</v>
      </c>
      <c r="O311" s="203">
        <f t="shared" si="333"/>
        <v>0.42291666667006211</v>
      </c>
      <c r="P311" s="206"/>
      <c r="Q311" s="206"/>
      <c r="R311" s="206"/>
      <c r="S311" s="250" t="s">
        <v>52</v>
      </c>
      <c r="T311" s="251" t="s">
        <v>905</v>
      </c>
      <c r="U311" s="256"/>
      <c r="V311" s="202"/>
      <c r="W311" s="202"/>
      <c r="X311" s="202"/>
      <c r="Y311" s="202"/>
      <c r="Z311" s="213"/>
      <c r="AA311" s="202"/>
    </row>
    <row r="312" spans="1:27" s="24" customFormat="1" ht="30" customHeight="1">
      <c r="A312" s="260"/>
      <c r="B312" s="247"/>
      <c r="C312" s="261"/>
      <c r="D312" s="207"/>
      <c r="E312" s="262"/>
      <c r="F312" s="206"/>
      <c r="G312" s="249">
        <v>42744.92291666667</v>
      </c>
      <c r="H312" s="249">
        <v>42745.28125</v>
      </c>
      <c r="I312" s="206"/>
      <c r="J312" s="206"/>
      <c r="K312" s="206"/>
      <c r="L312" s="203">
        <f t="shared" si="330"/>
        <v>0</v>
      </c>
      <c r="M312" s="203">
        <f t="shared" si="331"/>
        <v>0</v>
      </c>
      <c r="N312" s="203">
        <f t="shared" si="332"/>
        <v>0</v>
      </c>
      <c r="O312" s="203">
        <f t="shared" si="333"/>
        <v>0.35833333332993789</v>
      </c>
      <c r="P312" s="206"/>
      <c r="Q312" s="206"/>
      <c r="R312" s="206"/>
      <c r="S312" s="250" t="s">
        <v>52</v>
      </c>
      <c r="T312" s="251" t="s">
        <v>867</v>
      </c>
      <c r="U312" s="256"/>
      <c r="V312" s="202"/>
      <c r="W312" s="202"/>
      <c r="X312" s="202"/>
      <c r="Y312" s="202"/>
      <c r="Z312" s="213"/>
      <c r="AA312" s="202"/>
    </row>
    <row r="313" spans="1:27" s="24" customFormat="1" ht="30" customHeight="1">
      <c r="A313" s="260"/>
      <c r="B313" s="247"/>
      <c r="C313" s="261"/>
      <c r="D313" s="207"/>
      <c r="E313" s="262"/>
      <c r="F313" s="206"/>
      <c r="G313" s="249">
        <v>42745.986111111109</v>
      </c>
      <c r="H313" s="249">
        <v>42746.29583333333</v>
      </c>
      <c r="I313" s="206"/>
      <c r="J313" s="206"/>
      <c r="K313" s="206"/>
      <c r="L313" s="203">
        <f t="shared" si="330"/>
        <v>0</v>
      </c>
      <c r="M313" s="203">
        <f t="shared" si="331"/>
        <v>0</v>
      </c>
      <c r="N313" s="203">
        <f t="shared" si="332"/>
        <v>0</v>
      </c>
      <c r="O313" s="203">
        <f t="shared" si="333"/>
        <v>0.30972222222044365</v>
      </c>
      <c r="P313" s="206"/>
      <c r="Q313" s="206"/>
      <c r="R313" s="206"/>
      <c r="S313" s="250" t="s">
        <v>52</v>
      </c>
      <c r="T313" s="251" t="s">
        <v>867</v>
      </c>
      <c r="U313" s="256"/>
      <c r="V313" s="202"/>
      <c r="W313" s="202"/>
      <c r="X313" s="202"/>
      <c r="Y313" s="202"/>
      <c r="Z313" s="213"/>
      <c r="AA313" s="202"/>
    </row>
    <row r="314" spans="1:27" s="24" customFormat="1" ht="30" customHeight="1">
      <c r="A314" s="260"/>
      <c r="B314" s="247"/>
      <c r="C314" s="261"/>
      <c r="D314" s="207"/>
      <c r="E314" s="262"/>
      <c r="F314" s="206"/>
      <c r="G314" s="249">
        <v>42747.013888888891</v>
      </c>
      <c r="H314" s="249">
        <v>42747.254861111112</v>
      </c>
      <c r="I314" s="206"/>
      <c r="J314" s="206"/>
      <c r="K314" s="206"/>
      <c r="L314" s="203">
        <f t="shared" si="330"/>
        <v>0</v>
      </c>
      <c r="M314" s="203">
        <f t="shared" si="331"/>
        <v>0</v>
      </c>
      <c r="N314" s="203">
        <f t="shared" si="332"/>
        <v>0</v>
      </c>
      <c r="O314" s="203">
        <f t="shared" si="333"/>
        <v>0.24097222222189885</v>
      </c>
      <c r="P314" s="206"/>
      <c r="Q314" s="206"/>
      <c r="R314" s="206"/>
      <c r="S314" s="250" t="s">
        <v>52</v>
      </c>
      <c r="T314" s="251" t="s">
        <v>867</v>
      </c>
      <c r="U314" s="256"/>
      <c r="V314" s="202"/>
      <c r="W314" s="202"/>
      <c r="X314" s="202"/>
      <c r="Y314" s="202"/>
      <c r="Z314" s="213"/>
      <c r="AA314" s="202"/>
    </row>
    <row r="315" spans="1:27" s="24" customFormat="1" ht="30" customHeight="1">
      <c r="A315" s="260"/>
      <c r="B315" s="247"/>
      <c r="C315" s="261"/>
      <c r="D315" s="207"/>
      <c r="E315" s="262"/>
      <c r="F315" s="206"/>
      <c r="G315" s="249">
        <v>42748.006249999999</v>
      </c>
      <c r="H315" s="249">
        <v>42748.234027777777</v>
      </c>
      <c r="I315" s="206"/>
      <c r="J315" s="206"/>
      <c r="K315" s="206"/>
      <c r="L315" s="203">
        <f t="shared" si="330"/>
        <v>0</v>
      </c>
      <c r="M315" s="203">
        <f t="shared" si="331"/>
        <v>0</v>
      </c>
      <c r="N315" s="203">
        <f t="shared" si="332"/>
        <v>0</v>
      </c>
      <c r="O315" s="203">
        <f t="shared" si="333"/>
        <v>0.22777777777810115</v>
      </c>
      <c r="P315" s="206"/>
      <c r="Q315" s="206"/>
      <c r="R315" s="206"/>
      <c r="S315" s="250" t="s">
        <v>52</v>
      </c>
      <c r="T315" s="251" t="s">
        <v>867</v>
      </c>
      <c r="U315" s="256"/>
      <c r="V315" s="202"/>
      <c r="W315" s="202"/>
      <c r="X315" s="202"/>
      <c r="Y315" s="202"/>
      <c r="Z315" s="213"/>
      <c r="AA315" s="202"/>
    </row>
    <row r="316" spans="1:27" s="24" customFormat="1" ht="30" customHeight="1">
      <c r="A316" s="260"/>
      <c r="B316" s="247"/>
      <c r="C316" s="261"/>
      <c r="D316" s="207"/>
      <c r="E316" s="262"/>
      <c r="F316" s="206"/>
      <c r="G316" s="249">
        <v>42750.982638888891</v>
      </c>
      <c r="H316" s="249">
        <v>42751.318055555559</v>
      </c>
      <c r="I316" s="206"/>
      <c r="J316" s="206"/>
      <c r="K316" s="206"/>
      <c r="L316" s="203">
        <f t="shared" si="330"/>
        <v>0</v>
      </c>
      <c r="M316" s="203">
        <f t="shared" si="331"/>
        <v>0</v>
      </c>
      <c r="N316" s="203">
        <f t="shared" si="332"/>
        <v>0</v>
      </c>
      <c r="O316" s="203">
        <f t="shared" si="333"/>
        <v>0.33541666666860692</v>
      </c>
      <c r="P316" s="206"/>
      <c r="Q316" s="206"/>
      <c r="R316" s="206"/>
      <c r="S316" s="250" t="s">
        <v>52</v>
      </c>
      <c r="T316" s="251" t="s">
        <v>907</v>
      </c>
      <c r="U316" s="256"/>
      <c r="V316" s="202"/>
      <c r="W316" s="202"/>
      <c r="X316" s="202"/>
      <c r="Y316" s="202"/>
      <c r="Z316" s="213"/>
      <c r="AA316" s="202"/>
    </row>
    <row r="317" spans="1:27" s="24" customFormat="1" ht="30" customHeight="1">
      <c r="A317" s="260"/>
      <c r="B317" s="247"/>
      <c r="C317" s="261"/>
      <c r="D317" s="207"/>
      <c r="E317" s="262"/>
      <c r="F317" s="206"/>
      <c r="G317" s="249">
        <v>42751.974999999999</v>
      </c>
      <c r="H317" s="249">
        <v>42752.347222222219</v>
      </c>
      <c r="I317" s="206"/>
      <c r="J317" s="206"/>
      <c r="K317" s="206"/>
      <c r="L317" s="203">
        <f t="shared" si="330"/>
        <v>0</v>
      </c>
      <c r="M317" s="203">
        <f t="shared" si="331"/>
        <v>0</v>
      </c>
      <c r="N317" s="203">
        <f t="shared" si="332"/>
        <v>0</v>
      </c>
      <c r="O317" s="203">
        <f t="shared" si="333"/>
        <v>0.37222222222044365</v>
      </c>
      <c r="P317" s="206"/>
      <c r="Q317" s="206"/>
      <c r="R317" s="206"/>
      <c r="S317" s="250" t="s">
        <v>52</v>
      </c>
      <c r="T317" s="251" t="s">
        <v>867</v>
      </c>
      <c r="U317" s="256"/>
      <c r="V317" s="202"/>
      <c r="W317" s="202"/>
      <c r="X317" s="202"/>
      <c r="Y317" s="202"/>
      <c r="Z317" s="213"/>
      <c r="AA317" s="202"/>
    </row>
    <row r="318" spans="1:27" s="24" customFormat="1" ht="30" customHeight="1">
      <c r="A318" s="260"/>
      <c r="B318" s="247"/>
      <c r="C318" s="261"/>
      <c r="D318" s="207"/>
      <c r="E318" s="262"/>
      <c r="F318" s="206"/>
      <c r="G318" s="249">
        <v>42753.966666666667</v>
      </c>
      <c r="H318" s="249">
        <v>42754.262499999997</v>
      </c>
      <c r="I318" s="206"/>
      <c r="J318" s="206"/>
      <c r="K318" s="206"/>
      <c r="L318" s="203">
        <f t="shared" si="330"/>
        <v>0</v>
      </c>
      <c r="M318" s="203">
        <f t="shared" si="331"/>
        <v>0</v>
      </c>
      <c r="N318" s="203">
        <f t="shared" si="332"/>
        <v>0</v>
      </c>
      <c r="O318" s="203">
        <f t="shared" si="333"/>
        <v>0.29583333332993789</v>
      </c>
      <c r="P318" s="206"/>
      <c r="Q318" s="206"/>
      <c r="R318" s="206"/>
      <c r="S318" s="250" t="s">
        <v>52</v>
      </c>
      <c r="T318" s="251" t="s">
        <v>872</v>
      </c>
      <c r="U318" s="256"/>
      <c r="V318" s="202"/>
      <c r="W318" s="202"/>
      <c r="X318" s="202"/>
      <c r="Y318" s="202"/>
      <c r="Z318" s="213"/>
      <c r="AA318" s="202"/>
    </row>
    <row r="319" spans="1:27" s="24" customFormat="1" ht="30" customHeight="1">
      <c r="A319" s="260"/>
      <c r="B319" s="247"/>
      <c r="C319" s="261"/>
      <c r="D319" s="207"/>
      <c r="E319" s="262"/>
      <c r="F319" s="206"/>
      <c r="G319" s="249">
        <v>42754.884722222225</v>
      </c>
      <c r="H319" s="249">
        <v>42755.263888888891</v>
      </c>
      <c r="I319" s="206"/>
      <c r="J319" s="206"/>
      <c r="K319" s="206"/>
      <c r="L319" s="203">
        <f t="shared" si="330"/>
        <v>0</v>
      </c>
      <c r="M319" s="203">
        <f t="shared" si="331"/>
        <v>0</v>
      </c>
      <c r="N319" s="203">
        <f t="shared" si="332"/>
        <v>0</v>
      </c>
      <c r="O319" s="203">
        <f t="shared" si="333"/>
        <v>0.37916666666569654</v>
      </c>
      <c r="P319" s="206"/>
      <c r="Q319" s="206"/>
      <c r="R319" s="206"/>
      <c r="S319" s="250" t="s">
        <v>52</v>
      </c>
      <c r="T319" s="251" t="s">
        <v>872</v>
      </c>
      <c r="U319" s="256"/>
      <c r="V319" s="202"/>
      <c r="W319" s="202"/>
      <c r="X319" s="202"/>
      <c r="Y319" s="202"/>
      <c r="Z319" s="213"/>
      <c r="AA319" s="202"/>
    </row>
    <row r="320" spans="1:27" s="24" customFormat="1" ht="30" customHeight="1">
      <c r="A320" s="260"/>
      <c r="B320" s="247"/>
      <c r="C320" s="261"/>
      <c r="D320" s="207"/>
      <c r="E320" s="262"/>
      <c r="F320" s="206"/>
      <c r="G320" s="249">
        <v>42756.007638888892</v>
      </c>
      <c r="H320" s="249">
        <v>42756.258333333331</v>
      </c>
      <c r="I320" s="206"/>
      <c r="J320" s="206"/>
      <c r="K320" s="206"/>
      <c r="L320" s="203">
        <f t="shared" si="330"/>
        <v>0</v>
      </c>
      <c r="M320" s="203">
        <f t="shared" si="331"/>
        <v>0</v>
      </c>
      <c r="N320" s="203">
        <f t="shared" si="332"/>
        <v>0</v>
      </c>
      <c r="O320" s="203">
        <f t="shared" si="333"/>
        <v>0.25069444443943212</v>
      </c>
      <c r="P320" s="206"/>
      <c r="Q320" s="206"/>
      <c r="R320" s="206"/>
      <c r="S320" s="250" t="s">
        <v>52</v>
      </c>
      <c r="T320" s="251" t="s">
        <v>872</v>
      </c>
      <c r="U320" s="256"/>
      <c r="V320" s="202"/>
      <c r="W320" s="202"/>
      <c r="X320" s="202"/>
      <c r="Y320" s="202"/>
      <c r="Z320" s="213"/>
      <c r="AA320" s="202"/>
    </row>
    <row r="321" spans="1:28" s="24" customFormat="1" ht="30" customHeight="1">
      <c r="A321" s="260"/>
      <c r="B321" s="247"/>
      <c r="C321" s="261"/>
      <c r="D321" s="207"/>
      <c r="E321" s="262"/>
      <c r="F321" s="206"/>
      <c r="G321" s="249">
        <v>42756.885416666664</v>
      </c>
      <c r="H321" s="249">
        <v>42757.260416666664</v>
      </c>
      <c r="I321" s="206"/>
      <c r="J321" s="206"/>
      <c r="K321" s="206"/>
      <c r="L321" s="203">
        <f t="shared" si="330"/>
        <v>0</v>
      </c>
      <c r="M321" s="203">
        <f t="shared" si="331"/>
        <v>0</v>
      </c>
      <c r="N321" s="203">
        <f t="shared" si="332"/>
        <v>0</v>
      </c>
      <c r="O321" s="203">
        <f t="shared" si="333"/>
        <v>0.375</v>
      </c>
      <c r="P321" s="206"/>
      <c r="Q321" s="206"/>
      <c r="R321" s="206"/>
      <c r="S321" s="250" t="s">
        <v>52</v>
      </c>
      <c r="T321" s="251" t="s">
        <v>872</v>
      </c>
      <c r="U321" s="256"/>
      <c r="V321" s="202"/>
      <c r="W321" s="202"/>
      <c r="X321" s="202"/>
      <c r="Y321" s="202"/>
      <c r="Z321" s="213"/>
      <c r="AA321" s="202"/>
    </row>
    <row r="322" spans="1:28" s="24" customFormat="1" ht="30" customHeight="1">
      <c r="A322" s="260"/>
      <c r="B322" s="247"/>
      <c r="C322" s="261"/>
      <c r="D322" s="207"/>
      <c r="E322" s="262"/>
      <c r="F322" s="206"/>
      <c r="G322" s="249">
        <v>42757.877083333333</v>
      </c>
      <c r="H322" s="249">
        <v>42758.302777777775</v>
      </c>
      <c r="I322" s="206"/>
      <c r="J322" s="206"/>
      <c r="K322" s="206"/>
      <c r="L322" s="203">
        <f t="shared" si="330"/>
        <v>0</v>
      </c>
      <c r="M322" s="203">
        <f t="shared" si="331"/>
        <v>0</v>
      </c>
      <c r="N322" s="203">
        <f t="shared" si="332"/>
        <v>0</v>
      </c>
      <c r="O322" s="203">
        <f t="shared" si="333"/>
        <v>0.4256944444423425</v>
      </c>
      <c r="P322" s="206"/>
      <c r="Q322" s="206"/>
      <c r="R322" s="206"/>
      <c r="S322" s="250" t="s">
        <v>52</v>
      </c>
      <c r="T322" s="251" t="s">
        <v>872</v>
      </c>
      <c r="U322" s="256"/>
      <c r="V322" s="202"/>
      <c r="W322" s="202"/>
      <c r="X322" s="202"/>
      <c r="Y322" s="202"/>
      <c r="Z322" s="213"/>
      <c r="AA322" s="202"/>
    </row>
    <row r="323" spans="1:28" s="24" customFormat="1" ht="30" customHeight="1">
      <c r="A323" s="260"/>
      <c r="B323" s="247"/>
      <c r="C323" s="261"/>
      <c r="D323" s="207"/>
      <c r="E323" s="262"/>
      <c r="F323" s="206"/>
      <c r="G323" s="249">
        <v>42758.868750000001</v>
      </c>
      <c r="H323" s="249">
        <v>42759.270833333336</v>
      </c>
      <c r="I323" s="206"/>
      <c r="J323" s="206"/>
      <c r="K323" s="206"/>
      <c r="L323" s="203">
        <f t="shared" si="330"/>
        <v>0</v>
      </c>
      <c r="M323" s="203">
        <f t="shared" si="331"/>
        <v>0</v>
      </c>
      <c r="N323" s="203">
        <f t="shared" si="332"/>
        <v>0</v>
      </c>
      <c r="O323" s="203">
        <f t="shared" si="333"/>
        <v>0.40208333333430346</v>
      </c>
      <c r="P323" s="206"/>
      <c r="Q323" s="206"/>
      <c r="R323" s="206"/>
      <c r="S323" s="250" t="s">
        <v>52</v>
      </c>
      <c r="T323" s="251" t="s">
        <v>867</v>
      </c>
      <c r="U323" s="256"/>
      <c r="V323" s="202"/>
      <c r="W323" s="202"/>
      <c r="X323" s="202"/>
      <c r="Y323" s="202"/>
      <c r="Z323" s="213"/>
      <c r="AA323" s="202"/>
    </row>
    <row r="324" spans="1:28" s="24" customFormat="1" ht="30" customHeight="1">
      <c r="A324" s="260"/>
      <c r="B324" s="247"/>
      <c r="C324" s="261"/>
      <c r="D324" s="207"/>
      <c r="E324" s="262"/>
      <c r="F324" s="206"/>
      <c r="G324" s="249">
        <v>42760.829861111109</v>
      </c>
      <c r="H324" s="249">
        <v>42761.382638888892</v>
      </c>
      <c r="I324" s="206"/>
      <c r="J324" s="206"/>
      <c r="K324" s="206"/>
      <c r="L324" s="203">
        <f t="shared" si="330"/>
        <v>0</v>
      </c>
      <c r="M324" s="203">
        <f t="shared" si="331"/>
        <v>0</v>
      </c>
      <c r="N324" s="203">
        <f t="shared" si="332"/>
        <v>0</v>
      </c>
      <c r="O324" s="203">
        <f t="shared" si="333"/>
        <v>0.55277777778246673</v>
      </c>
      <c r="P324" s="206"/>
      <c r="Q324" s="206"/>
      <c r="R324" s="206"/>
      <c r="S324" s="250" t="s">
        <v>52</v>
      </c>
      <c r="T324" s="251" t="s">
        <v>867</v>
      </c>
      <c r="U324" s="256"/>
      <c r="V324" s="202"/>
      <c r="W324" s="202"/>
      <c r="X324" s="202"/>
      <c r="Y324" s="202"/>
      <c r="Z324" s="213"/>
      <c r="AA324" s="202"/>
    </row>
    <row r="325" spans="1:28" s="24" customFormat="1" ht="30" customHeight="1">
      <c r="A325" s="260"/>
      <c r="B325" s="247"/>
      <c r="C325" s="261"/>
      <c r="D325" s="207"/>
      <c r="E325" s="262"/>
      <c r="F325" s="206" t="s">
        <v>49</v>
      </c>
      <c r="G325" s="249">
        <v>42761.623611111114</v>
      </c>
      <c r="H325" s="249">
        <v>42762.371527777781</v>
      </c>
      <c r="I325" s="206" t="s">
        <v>49</v>
      </c>
      <c r="J325" s="206" t="s">
        <v>49</v>
      </c>
      <c r="K325" s="206" t="s">
        <v>49</v>
      </c>
      <c r="L325" s="203">
        <f t="shared" si="330"/>
        <v>0</v>
      </c>
      <c r="M325" s="203">
        <f t="shared" si="331"/>
        <v>0</v>
      </c>
      <c r="N325" s="203">
        <f t="shared" si="332"/>
        <v>0</v>
      </c>
      <c r="O325" s="203">
        <f t="shared" si="333"/>
        <v>0.74791666666715173</v>
      </c>
      <c r="P325" s="206" t="s">
        <v>49</v>
      </c>
      <c r="Q325" s="206" t="s">
        <v>49</v>
      </c>
      <c r="R325" s="206" t="s">
        <v>49</v>
      </c>
      <c r="S325" s="250" t="s">
        <v>52</v>
      </c>
      <c r="T325" s="251" t="s">
        <v>875</v>
      </c>
      <c r="U325" s="256"/>
      <c r="V325" s="202"/>
      <c r="W325" s="202"/>
      <c r="X325" s="202"/>
      <c r="Y325" s="202"/>
      <c r="Z325" s="213"/>
      <c r="AA325" s="202"/>
    </row>
    <row r="326" spans="1:28" s="24" customFormat="1" ht="30" customHeight="1">
      <c r="A326" s="260"/>
      <c r="B326" s="247"/>
      <c r="C326" s="261"/>
      <c r="D326" s="207"/>
      <c r="E326" s="262"/>
      <c r="F326" s="206"/>
      <c r="G326" s="249">
        <v>42763.01666666667</v>
      </c>
      <c r="H326" s="249">
        <v>42763.256944444445</v>
      </c>
      <c r="I326" s="206"/>
      <c r="J326" s="206"/>
      <c r="K326" s="206"/>
      <c r="L326" s="203">
        <f t="shared" si="330"/>
        <v>0</v>
      </c>
      <c r="M326" s="203">
        <f t="shared" si="331"/>
        <v>0</v>
      </c>
      <c r="N326" s="203">
        <f t="shared" si="332"/>
        <v>0</v>
      </c>
      <c r="O326" s="203">
        <f t="shared" si="333"/>
        <v>0.24027777777519077</v>
      </c>
      <c r="P326" s="206"/>
      <c r="Q326" s="206"/>
      <c r="R326" s="206"/>
      <c r="S326" s="250" t="s">
        <v>52</v>
      </c>
      <c r="T326" s="251" t="s">
        <v>875</v>
      </c>
      <c r="U326" s="256"/>
      <c r="V326" s="202"/>
      <c r="W326" s="202"/>
      <c r="X326" s="202"/>
      <c r="Y326" s="202"/>
      <c r="Z326" s="213"/>
      <c r="AA326" s="202"/>
    </row>
    <row r="327" spans="1:28" s="24" customFormat="1" ht="30" customHeight="1">
      <c r="A327" s="260"/>
      <c r="B327" s="247"/>
      <c r="C327" s="261"/>
      <c r="D327" s="207"/>
      <c r="E327" s="262"/>
      <c r="F327" s="206"/>
      <c r="G327" s="249">
        <v>42763.975694444445</v>
      </c>
      <c r="H327" s="249">
        <v>42764.261111111111</v>
      </c>
      <c r="I327" s="206"/>
      <c r="J327" s="206"/>
      <c r="K327" s="206"/>
      <c r="L327" s="203">
        <f t="shared" si="330"/>
        <v>0</v>
      </c>
      <c r="M327" s="203">
        <f t="shared" si="331"/>
        <v>0</v>
      </c>
      <c r="N327" s="203">
        <f t="shared" si="332"/>
        <v>0</v>
      </c>
      <c r="O327" s="203">
        <f t="shared" si="333"/>
        <v>0.28541666666569654</v>
      </c>
      <c r="P327" s="206"/>
      <c r="Q327" s="206"/>
      <c r="R327" s="206"/>
      <c r="S327" s="250" t="s">
        <v>52</v>
      </c>
      <c r="T327" s="251" t="s">
        <v>875</v>
      </c>
      <c r="U327" s="256"/>
      <c r="V327" s="202"/>
      <c r="W327" s="202"/>
      <c r="X327" s="202"/>
      <c r="Y327" s="202"/>
      <c r="Z327" s="213"/>
      <c r="AA327" s="202"/>
    </row>
    <row r="328" spans="1:28" s="24" customFormat="1" ht="30" customHeight="1">
      <c r="A328" s="260"/>
      <c r="B328" s="247"/>
      <c r="C328" s="261"/>
      <c r="D328" s="207"/>
      <c r="E328" s="262"/>
      <c r="F328" s="206"/>
      <c r="G328" s="249">
        <v>42765.918749999997</v>
      </c>
      <c r="H328" s="249">
        <v>42766.227083333331</v>
      </c>
      <c r="I328" s="206"/>
      <c r="J328" s="206"/>
      <c r="K328" s="206"/>
      <c r="L328" s="203">
        <f t="shared" si="330"/>
        <v>0</v>
      </c>
      <c r="M328" s="203">
        <f t="shared" si="331"/>
        <v>0</v>
      </c>
      <c r="N328" s="203">
        <f t="shared" si="332"/>
        <v>0</v>
      </c>
      <c r="O328" s="203">
        <f t="shared" si="333"/>
        <v>0.30833333333430346</v>
      </c>
      <c r="P328" s="206"/>
      <c r="Q328" s="206"/>
      <c r="R328" s="206"/>
      <c r="S328" s="250" t="s">
        <v>52</v>
      </c>
      <c r="T328" s="251" t="s">
        <v>909</v>
      </c>
      <c r="U328" s="256"/>
      <c r="V328" s="202"/>
      <c r="W328" s="202"/>
      <c r="X328" s="202"/>
      <c r="Y328" s="202"/>
      <c r="Z328" s="213"/>
      <c r="AA328" s="202"/>
    </row>
    <row r="329" spans="1:28" s="25" customFormat="1" ht="30" customHeight="1">
      <c r="A329" s="252"/>
      <c r="B329" s="217"/>
      <c r="C329" s="253" t="s">
        <v>53</v>
      </c>
      <c r="D329" s="268"/>
      <c r="E329" s="219"/>
      <c r="F329" s="218" t="s">
        <v>49</v>
      </c>
      <c r="G329" s="209"/>
      <c r="H329" s="209"/>
      <c r="I329" s="218" t="s">
        <v>49</v>
      </c>
      <c r="J329" s="218" t="s">
        <v>49</v>
      </c>
      <c r="K329" s="218" t="s">
        <v>49</v>
      </c>
      <c r="L329" s="255">
        <f>SUM(L304:L328)</f>
        <v>0</v>
      </c>
      <c r="M329" s="255">
        <f>SUM(M304:M328)</f>
        <v>0</v>
      </c>
      <c r="N329" s="255">
        <f>SUM(N304:N328)</f>
        <v>0</v>
      </c>
      <c r="O329" s="255">
        <f>SUM(O304:O328)</f>
        <v>9.3388888888803194</v>
      </c>
      <c r="P329" s="218" t="s">
        <v>49</v>
      </c>
      <c r="Q329" s="218" t="s">
        <v>49</v>
      </c>
      <c r="R329" s="218" t="s">
        <v>49</v>
      </c>
      <c r="S329" s="276"/>
      <c r="T329" s="266"/>
      <c r="U329" s="217"/>
      <c r="V329" s="213">
        <f>$AB$11-((N329*24))</f>
        <v>744</v>
      </c>
      <c r="W329" s="214">
        <v>469</v>
      </c>
      <c r="X329" s="207">
        <v>260.05099999999999</v>
      </c>
      <c r="Y329" s="215">
        <f>W329*X329</f>
        <v>121963.91899999999</v>
      </c>
      <c r="Z329" s="213">
        <f>(Y329*(V329-L329*24))/V329</f>
        <v>121963.91900000001</v>
      </c>
      <c r="AA329" s="216">
        <f>(Z329/Y329)*100</f>
        <v>100.00000000000003</v>
      </c>
      <c r="AB329" s="24"/>
    </row>
    <row r="330" spans="1:28" s="24" customFormat="1" ht="30" customHeight="1">
      <c r="A330" s="260">
        <v>37</v>
      </c>
      <c r="B330" s="247" t="s">
        <v>118</v>
      </c>
      <c r="C330" s="261" t="s">
        <v>119</v>
      </c>
      <c r="D330" s="207">
        <v>260.05099999999999</v>
      </c>
      <c r="E330" s="262" t="s">
        <v>569</v>
      </c>
      <c r="F330" s="206" t="s">
        <v>49</v>
      </c>
      <c r="G330" s="249">
        <v>42737.970833333333</v>
      </c>
      <c r="H330" s="249">
        <v>42738.317361111112</v>
      </c>
      <c r="I330" s="206" t="s">
        <v>49</v>
      </c>
      <c r="J330" s="206" t="s">
        <v>49</v>
      </c>
      <c r="K330" s="206" t="s">
        <v>49</v>
      </c>
      <c r="L330" s="203">
        <f t="shared" ref="L330" si="334">IF(RIGHT(S330)="T",(+H330-G330),0)</f>
        <v>0</v>
      </c>
      <c r="M330" s="203">
        <f t="shared" ref="M330" si="335">IF(RIGHT(S330)="U",(+H330-G330),0)</f>
        <v>0</v>
      </c>
      <c r="N330" s="203">
        <f t="shared" ref="N330" si="336">IF(RIGHT(S330)="C",(+H330-G330),0)</f>
        <v>0</v>
      </c>
      <c r="O330" s="203">
        <f t="shared" ref="O330" si="337">IF(RIGHT(S330)="D",(+H330-G330),0)</f>
        <v>0.34652777777955635</v>
      </c>
      <c r="P330" s="206" t="s">
        <v>49</v>
      </c>
      <c r="Q330" s="206" t="s">
        <v>49</v>
      </c>
      <c r="R330" s="206" t="s">
        <v>49</v>
      </c>
      <c r="S330" s="250" t="s">
        <v>52</v>
      </c>
      <c r="T330" s="251" t="s">
        <v>887</v>
      </c>
      <c r="U330" s="256"/>
      <c r="V330" s="202"/>
      <c r="W330" s="202"/>
      <c r="X330" s="202"/>
      <c r="Y330" s="202"/>
      <c r="Z330" s="213"/>
      <c r="AA330" s="202"/>
    </row>
    <row r="331" spans="1:28" s="24" customFormat="1" ht="30" customHeight="1">
      <c r="A331" s="260"/>
      <c r="B331" s="247"/>
      <c r="C331" s="261"/>
      <c r="D331" s="207"/>
      <c r="E331" s="262"/>
      <c r="F331" s="206"/>
      <c r="G331" s="249">
        <v>42748.936111111114</v>
      </c>
      <c r="H331" s="249">
        <v>42749.279861111114</v>
      </c>
      <c r="I331" s="206"/>
      <c r="J331" s="206"/>
      <c r="K331" s="206"/>
      <c r="L331" s="203">
        <f t="shared" ref="L331:L337" si="338">IF(RIGHT(S331)="T",(+H331-G331),0)</f>
        <v>0</v>
      </c>
      <c r="M331" s="203">
        <f t="shared" ref="M331:M337" si="339">IF(RIGHT(S331)="U",(+H331-G331),0)</f>
        <v>0</v>
      </c>
      <c r="N331" s="203">
        <f t="shared" ref="N331:N337" si="340">IF(RIGHT(S331)="C",(+H331-G331),0)</f>
        <v>0</v>
      </c>
      <c r="O331" s="203">
        <f t="shared" ref="O331:O337" si="341">IF(RIGHT(S331)="D",(+H331-G331),0)</f>
        <v>0.34375</v>
      </c>
      <c r="P331" s="206"/>
      <c r="Q331" s="206"/>
      <c r="R331" s="206"/>
      <c r="S331" s="250" t="s">
        <v>52</v>
      </c>
      <c r="T331" s="251" t="s">
        <v>867</v>
      </c>
      <c r="U331" s="256"/>
      <c r="V331" s="202"/>
      <c r="W331" s="202"/>
      <c r="X331" s="202"/>
      <c r="Y331" s="202"/>
      <c r="Z331" s="213"/>
      <c r="AA331" s="202"/>
    </row>
    <row r="332" spans="1:28" s="24" customFormat="1" ht="30" customHeight="1">
      <c r="A332" s="260"/>
      <c r="B332" s="247"/>
      <c r="C332" s="261"/>
      <c r="D332" s="207"/>
      <c r="E332" s="262"/>
      <c r="F332" s="206"/>
      <c r="G332" s="249">
        <v>42749.881249999999</v>
      </c>
      <c r="H332" s="249">
        <v>42750.305555555555</v>
      </c>
      <c r="I332" s="206"/>
      <c r="J332" s="206"/>
      <c r="K332" s="206"/>
      <c r="L332" s="203">
        <f t="shared" si="338"/>
        <v>0</v>
      </c>
      <c r="M332" s="203">
        <f t="shared" si="339"/>
        <v>0</v>
      </c>
      <c r="N332" s="203">
        <f t="shared" si="340"/>
        <v>0</v>
      </c>
      <c r="O332" s="203">
        <f t="shared" si="341"/>
        <v>0.42430555555620231</v>
      </c>
      <c r="P332" s="206"/>
      <c r="Q332" s="206"/>
      <c r="R332" s="206"/>
      <c r="S332" s="250" t="s">
        <v>52</v>
      </c>
      <c r="T332" s="251" t="s">
        <v>867</v>
      </c>
      <c r="U332" s="256"/>
      <c r="V332" s="202"/>
      <c r="W332" s="202"/>
      <c r="X332" s="202"/>
      <c r="Y332" s="202"/>
      <c r="Z332" s="213"/>
      <c r="AA332" s="202"/>
    </row>
    <row r="333" spans="1:28" s="24" customFormat="1" ht="30" customHeight="1">
      <c r="A333" s="260"/>
      <c r="B333" s="247"/>
      <c r="C333" s="261"/>
      <c r="D333" s="207"/>
      <c r="E333" s="262"/>
      <c r="F333" s="206"/>
      <c r="G333" s="249">
        <v>42753.004166666666</v>
      </c>
      <c r="H333" s="249">
        <v>42753.286111111112</v>
      </c>
      <c r="I333" s="206"/>
      <c r="J333" s="206"/>
      <c r="K333" s="206"/>
      <c r="L333" s="203">
        <f t="shared" si="338"/>
        <v>0</v>
      </c>
      <c r="M333" s="203">
        <f t="shared" si="339"/>
        <v>0</v>
      </c>
      <c r="N333" s="203">
        <f t="shared" si="340"/>
        <v>0</v>
      </c>
      <c r="O333" s="203">
        <f t="shared" si="341"/>
        <v>0.28194444444670808</v>
      </c>
      <c r="P333" s="206"/>
      <c r="Q333" s="206"/>
      <c r="R333" s="206"/>
      <c r="S333" s="250" t="s">
        <v>52</v>
      </c>
      <c r="T333" s="251" t="s">
        <v>870</v>
      </c>
      <c r="U333" s="256"/>
      <c r="V333" s="202"/>
      <c r="W333" s="202"/>
      <c r="X333" s="202"/>
      <c r="Y333" s="202"/>
      <c r="Z333" s="213"/>
      <c r="AA333" s="202"/>
    </row>
    <row r="334" spans="1:28" s="24" customFormat="1" ht="30" customHeight="1">
      <c r="A334" s="260"/>
      <c r="B334" s="247"/>
      <c r="C334" s="261"/>
      <c r="D334" s="207"/>
      <c r="E334" s="262"/>
      <c r="F334" s="206"/>
      <c r="G334" s="249">
        <v>42759.693749999999</v>
      </c>
      <c r="H334" s="249">
        <v>42759.722222222219</v>
      </c>
      <c r="I334" s="206"/>
      <c r="J334" s="206"/>
      <c r="K334" s="206"/>
      <c r="L334" s="203">
        <f t="shared" si="338"/>
        <v>2.8472222220443655E-2</v>
      </c>
      <c r="M334" s="203">
        <f t="shared" si="339"/>
        <v>0</v>
      </c>
      <c r="N334" s="203">
        <f t="shared" si="340"/>
        <v>0</v>
      </c>
      <c r="O334" s="203">
        <f t="shared" si="341"/>
        <v>0</v>
      </c>
      <c r="P334" s="206"/>
      <c r="Q334" s="206"/>
      <c r="R334" s="206"/>
      <c r="S334" s="250" t="s">
        <v>494</v>
      </c>
      <c r="T334" s="251" t="s">
        <v>910</v>
      </c>
      <c r="U334" s="256"/>
      <c r="V334" s="202"/>
      <c r="W334" s="202"/>
      <c r="X334" s="202"/>
      <c r="Y334" s="202"/>
      <c r="Z334" s="213"/>
      <c r="AA334" s="202"/>
    </row>
    <row r="335" spans="1:28" s="24" customFormat="1" ht="30" customHeight="1">
      <c r="A335" s="260"/>
      <c r="B335" s="247"/>
      <c r="C335" s="261"/>
      <c r="D335" s="207"/>
      <c r="E335" s="262"/>
      <c r="F335" s="206"/>
      <c r="G335" s="249">
        <v>42759.881944444445</v>
      </c>
      <c r="H335" s="249">
        <v>42760.288194444445</v>
      </c>
      <c r="I335" s="206"/>
      <c r="J335" s="206"/>
      <c r="K335" s="206"/>
      <c r="L335" s="203">
        <f t="shared" si="338"/>
        <v>0</v>
      </c>
      <c r="M335" s="203">
        <f t="shared" si="339"/>
        <v>0</v>
      </c>
      <c r="N335" s="203">
        <f t="shared" si="340"/>
        <v>0</v>
      </c>
      <c r="O335" s="203">
        <f t="shared" si="341"/>
        <v>0.40625</v>
      </c>
      <c r="P335" s="206"/>
      <c r="Q335" s="206"/>
      <c r="R335" s="206"/>
      <c r="S335" s="250" t="s">
        <v>52</v>
      </c>
      <c r="T335" s="251" t="s">
        <v>872</v>
      </c>
      <c r="U335" s="256"/>
      <c r="V335" s="202"/>
      <c r="W335" s="202"/>
      <c r="X335" s="202"/>
      <c r="Y335" s="202"/>
      <c r="Z335" s="213"/>
      <c r="AA335" s="202"/>
    </row>
    <row r="336" spans="1:28" s="24" customFormat="1" ht="30" customHeight="1">
      <c r="A336" s="260"/>
      <c r="B336" s="247"/>
      <c r="C336" s="261"/>
      <c r="D336" s="207"/>
      <c r="E336" s="262"/>
      <c r="F336" s="206"/>
      <c r="G336" s="249">
        <v>42764.970833333333</v>
      </c>
      <c r="H336" s="249">
        <v>42765.28402777778</v>
      </c>
      <c r="I336" s="206"/>
      <c r="J336" s="206"/>
      <c r="K336" s="206"/>
      <c r="L336" s="203">
        <f t="shared" si="338"/>
        <v>0</v>
      </c>
      <c r="M336" s="203">
        <f t="shared" si="339"/>
        <v>0</v>
      </c>
      <c r="N336" s="203">
        <f t="shared" si="340"/>
        <v>0</v>
      </c>
      <c r="O336" s="203">
        <f t="shared" si="341"/>
        <v>0.31319444444670808</v>
      </c>
      <c r="P336" s="206"/>
      <c r="Q336" s="206"/>
      <c r="R336" s="206"/>
      <c r="S336" s="250" t="s">
        <v>52</v>
      </c>
      <c r="T336" s="251" t="s">
        <v>909</v>
      </c>
      <c r="U336" s="256"/>
      <c r="V336" s="202"/>
      <c r="W336" s="202"/>
      <c r="X336" s="202"/>
      <c r="Y336" s="202"/>
      <c r="Z336" s="213"/>
      <c r="AA336" s="202"/>
    </row>
    <row r="337" spans="1:44" s="24" customFormat="1" ht="30" customHeight="1">
      <c r="A337" s="260"/>
      <c r="B337" s="247"/>
      <c r="C337" s="261"/>
      <c r="D337" s="207"/>
      <c r="E337" s="262"/>
      <c r="F337" s="206" t="s">
        <v>49</v>
      </c>
      <c r="G337" s="83"/>
      <c r="H337" s="83"/>
      <c r="I337" s="206" t="s">
        <v>49</v>
      </c>
      <c r="J337" s="206" t="s">
        <v>49</v>
      </c>
      <c r="K337" s="206" t="s">
        <v>49</v>
      </c>
      <c r="L337" s="203">
        <f t="shared" si="338"/>
        <v>0</v>
      </c>
      <c r="M337" s="203">
        <f t="shared" si="339"/>
        <v>0</v>
      </c>
      <c r="N337" s="203">
        <f t="shared" si="340"/>
        <v>0</v>
      </c>
      <c r="O337" s="203">
        <f t="shared" si="341"/>
        <v>0</v>
      </c>
      <c r="P337" s="206" t="s">
        <v>49</v>
      </c>
      <c r="Q337" s="206" t="s">
        <v>49</v>
      </c>
      <c r="R337" s="206" t="s">
        <v>49</v>
      </c>
      <c r="S337" s="83"/>
      <c r="T337" s="126"/>
      <c r="U337" s="256"/>
      <c r="V337" s="202"/>
      <c r="W337" s="202"/>
      <c r="X337" s="202"/>
      <c r="Y337" s="202"/>
      <c r="Z337" s="213"/>
      <c r="AA337" s="202"/>
    </row>
    <row r="338" spans="1:44" s="25" customFormat="1" ht="30" customHeight="1">
      <c r="A338" s="252"/>
      <c r="B338" s="217"/>
      <c r="C338" s="253" t="s">
        <v>53</v>
      </c>
      <c r="D338" s="217"/>
      <c r="E338" s="219"/>
      <c r="F338" s="218" t="s">
        <v>49</v>
      </c>
      <c r="G338" s="254"/>
      <c r="H338" s="254"/>
      <c r="I338" s="218" t="s">
        <v>49</v>
      </c>
      <c r="J338" s="218" t="s">
        <v>49</v>
      </c>
      <c r="K338" s="218" t="s">
        <v>49</v>
      </c>
      <c r="L338" s="255">
        <f>SUM(L330:L337)</f>
        <v>2.8472222220443655E-2</v>
      </c>
      <c r="M338" s="255">
        <f>SUM(M330:M337)</f>
        <v>0</v>
      </c>
      <c r="N338" s="255">
        <f>SUM(N330:N337)</f>
        <v>0</v>
      </c>
      <c r="O338" s="255">
        <f>SUM(O330:O337)</f>
        <v>2.1159722222291748</v>
      </c>
      <c r="P338" s="218" t="s">
        <v>49</v>
      </c>
      <c r="Q338" s="218" t="s">
        <v>49</v>
      </c>
      <c r="R338" s="218" t="s">
        <v>49</v>
      </c>
      <c r="S338" s="276"/>
      <c r="T338" s="266"/>
      <c r="U338" s="217"/>
      <c r="V338" s="213">
        <f>$AB$11-((N338*24))</f>
        <v>744</v>
      </c>
      <c r="W338" s="214">
        <v>469</v>
      </c>
      <c r="X338" s="207">
        <v>260.05099999999999</v>
      </c>
      <c r="Y338" s="215">
        <f>W338*X338</f>
        <v>121963.91899999999</v>
      </c>
      <c r="Z338" s="213">
        <f>(Y338*(V338-L338*24))/V338</f>
        <v>121851.90016759212</v>
      </c>
      <c r="AA338" s="216">
        <f>(Z338/Y338)*100</f>
        <v>99.908154121869543</v>
      </c>
      <c r="AB338" s="24"/>
    </row>
    <row r="339" spans="1:44" s="24" customFormat="1" ht="30" customHeight="1">
      <c r="A339" s="260">
        <v>38</v>
      </c>
      <c r="B339" s="247" t="s">
        <v>120</v>
      </c>
      <c r="C339" s="261" t="s">
        <v>121</v>
      </c>
      <c r="D339" s="207">
        <v>45.94</v>
      </c>
      <c r="E339" s="262" t="s">
        <v>569</v>
      </c>
      <c r="F339" s="206" t="s">
        <v>49</v>
      </c>
      <c r="G339" s="249"/>
      <c r="H339" s="249"/>
      <c r="I339" s="206" t="s">
        <v>49</v>
      </c>
      <c r="J339" s="206" t="s">
        <v>49</v>
      </c>
      <c r="K339" s="206" t="s">
        <v>49</v>
      </c>
      <c r="L339" s="203">
        <f>IF(RIGHT(S339)="T",(+H339-G339),0)</f>
        <v>0</v>
      </c>
      <c r="M339" s="203">
        <f>IF(RIGHT(S339)="U",(+H339-G339),0)</f>
        <v>0</v>
      </c>
      <c r="N339" s="203">
        <f>IF(RIGHT(S339)="C",(+H339-G339),0)</f>
        <v>0</v>
      </c>
      <c r="O339" s="203">
        <f>IF(RIGHT(S339)="D",(+H339-G339),0)</f>
        <v>0</v>
      </c>
      <c r="P339" s="206" t="s">
        <v>49</v>
      </c>
      <c r="Q339" s="206" t="s">
        <v>49</v>
      </c>
      <c r="R339" s="206" t="s">
        <v>49</v>
      </c>
      <c r="S339" s="114"/>
      <c r="T339" s="251"/>
      <c r="U339" s="256"/>
      <c r="V339" s="202"/>
      <c r="W339" s="202"/>
      <c r="X339" s="202"/>
      <c r="Y339" s="202"/>
      <c r="Z339" s="213"/>
      <c r="AA339" s="202"/>
    </row>
    <row r="340" spans="1:44" s="24" customFormat="1" ht="30" customHeight="1">
      <c r="A340" s="260"/>
      <c r="B340" s="247"/>
      <c r="C340" s="261"/>
      <c r="D340" s="207"/>
      <c r="E340" s="262"/>
      <c r="F340" s="206"/>
      <c r="G340" s="249"/>
      <c r="H340" s="249"/>
      <c r="I340" s="206"/>
      <c r="J340" s="206"/>
      <c r="K340" s="206"/>
      <c r="L340" s="203">
        <f t="shared" ref="L340" si="342">IF(RIGHT(S340)="T",(+H340-G340),0)</f>
        <v>0</v>
      </c>
      <c r="M340" s="203">
        <f t="shared" ref="M340" si="343">IF(RIGHT(S340)="U",(+H340-G340),0)</f>
        <v>0</v>
      </c>
      <c r="N340" s="203">
        <f t="shared" ref="N340" si="344">IF(RIGHT(S340)="C",(+H340-G340),0)</f>
        <v>0</v>
      </c>
      <c r="O340" s="203">
        <f t="shared" ref="O340" si="345">IF(RIGHT(S340)="D",(+H340-G340),0)</f>
        <v>0</v>
      </c>
      <c r="P340" s="206"/>
      <c r="Q340" s="206"/>
      <c r="R340" s="206"/>
      <c r="S340" s="114"/>
      <c r="T340" s="251"/>
      <c r="U340" s="256"/>
      <c r="V340" s="202"/>
      <c r="W340" s="202"/>
      <c r="X340" s="202"/>
      <c r="Y340" s="202"/>
      <c r="Z340" s="213"/>
      <c r="AA340" s="202"/>
    </row>
    <row r="341" spans="1:44" s="25" customFormat="1" ht="30" customHeight="1">
      <c r="A341" s="252"/>
      <c r="B341" s="217"/>
      <c r="C341" s="253" t="s">
        <v>53</v>
      </c>
      <c r="D341" s="217"/>
      <c r="E341" s="219"/>
      <c r="F341" s="218" t="s">
        <v>49</v>
      </c>
      <c r="G341" s="254"/>
      <c r="H341" s="254"/>
      <c r="I341" s="218" t="s">
        <v>49</v>
      </c>
      <c r="J341" s="218" t="s">
        <v>49</v>
      </c>
      <c r="K341" s="218" t="s">
        <v>49</v>
      </c>
      <c r="L341" s="255">
        <f>SUM(L339:L340)</f>
        <v>0</v>
      </c>
      <c r="M341" s="255">
        <f>SUM(M339:M340)</f>
        <v>0</v>
      </c>
      <c r="N341" s="255">
        <f>SUM(N339:N340)</f>
        <v>0</v>
      </c>
      <c r="O341" s="255">
        <f>SUM(O339:O340)</f>
        <v>0</v>
      </c>
      <c r="P341" s="218" t="s">
        <v>49</v>
      </c>
      <c r="Q341" s="218" t="s">
        <v>49</v>
      </c>
      <c r="R341" s="218" t="s">
        <v>49</v>
      </c>
      <c r="S341" s="276"/>
      <c r="T341" s="266"/>
      <c r="U341" s="217"/>
      <c r="V341" s="213">
        <f>$AB$11-((N341*24))</f>
        <v>744</v>
      </c>
      <c r="W341" s="214">
        <v>515</v>
      </c>
      <c r="X341" s="207">
        <v>45.94</v>
      </c>
      <c r="Y341" s="215">
        <f>W341*X341</f>
        <v>23659.1</v>
      </c>
      <c r="Z341" s="213">
        <f>(Y341*(V341-L341*24))/V341</f>
        <v>23659.1</v>
      </c>
      <c r="AA341" s="216">
        <f>(Z341/Y341)*100</f>
        <v>100</v>
      </c>
      <c r="AB341" s="24"/>
    </row>
    <row r="342" spans="1:44" s="23" customFormat="1" ht="30" customHeight="1">
      <c r="A342" s="65">
        <v>39</v>
      </c>
      <c r="B342" s="221" t="s">
        <v>122</v>
      </c>
      <c r="C342" s="211" t="s">
        <v>123</v>
      </c>
      <c r="D342" s="207">
        <v>45.94</v>
      </c>
      <c r="E342" s="262" t="s">
        <v>569</v>
      </c>
      <c r="F342" s="206" t="s">
        <v>49</v>
      </c>
      <c r="G342" s="249"/>
      <c r="H342" s="249"/>
      <c r="I342" s="211"/>
      <c r="J342" s="211"/>
      <c r="K342" s="211"/>
      <c r="L342" s="203">
        <f>IF(RIGHT(S342)="T",(+H342-G342),0)</f>
        <v>0</v>
      </c>
      <c r="M342" s="203">
        <f>IF(RIGHT(S342)="U",(+H342-G342),0)</f>
        <v>0</v>
      </c>
      <c r="N342" s="203">
        <f>IF(RIGHT(S342)="C",(+H342-G342),0)</f>
        <v>0</v>
      </c>
      <c r="O342" s="203">
        <f>IF(RIGHT(S342)="D",(+H342-G342),0)</f>
        <v>0</v>
      </c>
      <c r="P342" s="204"/>
      <c r="Q342" s="204"/>
      <c r="R342" s="204"/>
      <c r="S342" s="114"/>
      <c r="T342" s="251"/>
      <c r="U342" s="204"/>
      <c r="V342" s="205"/>
      <c r="W342" s="205"/>
      <c r="X342" s="205"/>
      <c r="Y342" s="205"/>
      <c r="Z342" s="213"/>
      <c r="AA342" s="205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</row>
    <row r="343" spans="1:44" s="23" customFormat="1" ht="30" customHeight="1">
      <c r="A343" s="65"/>
      <c r="B343" s="221"/>
      <c r="C343" s="211"/>
      <c r="D343" s="207"/>
      <c r="E343" s="262"/>
      <c r="F343" s="206"/>
      <c r="G343" s="324"/>
      <c r="H343" s="324"/>
      <c r="I343" s="211"/>
      <c r="J343" s="211"/>
      <c r="K343" s="211"/>
      <c r="L343" s="203">
        <f t="shared" ref="L343" si="346">IF(RIGHT(S343)="T",(+H343-G343),0)</f>
        <v>0</v>
      </c>
      <c r="M343" s="203">
        <f t="shared" ref="M343" si="347">IF(RIGHT(S343)="U",(+H343-G343),0)</f>
        <v>0</v>
      </c>
      <c r="N343" s="203">
        <f t="shared" ref="N343" si="348">IF(RIGHT(S343)="C",(+H343-G343),0)</f>
        <v>0</v>
      </c>
      <c r="O343" s="203">
        <f t="shared" ref="O343" si="349">IF(RIGHT(S343)="D",(+H343-G343),0)</f>
        <v>0</v>
      </c>
      <c r="P343" s="204"/>
      <c r="Q343" s="204"/>
      <c r="R343" s="204"/>
      <c r="S343" s="325"/>
      <c r="T343" s="326"/>
      <c r="U343" s="204"/>
      <c r="V343" s="205"/>
      <c r="W343" s="205"/>
      <c r="X343" s="205"/>
      <c r="Y343" s="205"/>
      <c r="Z343" s="213"/>
      <c r="AA343" s="205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</row>
    <row r="344" spans="1:44" s="25" customFormat="1" ht="30" customHeight="1">
      <c r="A344" s="252"/>
      <c r="B344" s="217"/>
      <c r="C344" s="253" t="s">
        <v>53</v>
      </c>
      <c r="D344" s="217"/>
      <c r="E344" s="219"/>
      <c r="F344" s="218" t="s">
        <v>49</v>
      </c>
      <c r="G344" s="254"/>
      <c r="H344" s="254"/>
      <c r="I344" s="218" t="s">
        <v>49</v>
      </c>
      <c r="J344" s="218" t="s">
        <v>49</v>
      </c>
      <c r="K344" s="218" t="s">
        <v>49</v>
      </c>
      <c r="L344" s="255">
        <f>SUM(L342:L343)</f>
        <v>0</v>
      </c>
      <c r="M344" s="255">
        <f t="shared" ref="M344:O344" si="350">SUM(M342:M343)</f>
        <v>0</v>
      </c>
      <c r="N344" s="255">
        <f t="shared" si="350"/>
        <v>0</v>
      </c>
      <c r="O344" s="255">
        <f t="shared" si="350"/>
        <v>0</v>
      </c>
      <c r="P344" s="218" t="s">
        <v>49</v>
      </c>
      <c r="Q344" s="218" t="s">
        <v>49</v>
      </c>
      <c r="R344" s="218" t="s">
        <v>49</v>
      </c>
      <c r="S344" s="276"/>
      <c r="T344" s="266"/>
      <c r="U344" s="217"/>
      <c r="V344" s="213">
        <f>$AB$11-((N344*24))</f>
        <v>744</v>
      </c>
      <c r="W344" s="214">
        <v>515</v>
      </c>
      <c r="X344" s="207">
        <v>45.94</v>
      </c>
      <c r="Y344" s="215">
        <f>W344*X344</f>
        <v>23659.1</v>
      </c>
      <c r="Z344" s="213">
        <f>(Y344*(V344-L344*24))/V344</f>
        <v>23659.1</v>
      </c>
      <c r="AA344" s="216">
        <f>(Z344/Y344)*100</f>
        <v>100</v>
      </c>
      <c r="AB344" s="24"/>
    </row>
    <row r="345" spans="1:44" s="23" customFormat="1" ht="30" customHeight="1">
      <c r="A345" s="65">
        <v>40</v>
      </c>
      <c r="B345" s="221" t="s">
        <v>124</v>
      </c>
      <c r="C345" s="211" t="s">
        <v>125</v>
      </c>
      <c r="D345" s="207">
        <v>240</v>
      </c>
      <c r="E345" s="262" t="s">
        <v>569</v>
      </c>
      <c r="F345" s="206" t="s">
        <v>49</v>
      </c>
      <c r="G345" s="83"/>
      <c r="H345" s="83"/>
      <c r="I345" s="211"/>
      <c r="J345" s="211"/>
      <c r="K345" s="211"/>
      <c r="L345" s="203">
        <f>IF(RIGHT(S345)="T",(+H345-G345),0)</f>
        <v>0</v>
      </c>
      <c r="M345" s="203">
        <f>IF(RIGHT(S345)="U",(+H345-G345),0)</f>
        <v>0</v>
      </c>
      <c r="N345" s="203">
        <f>IF(RIGHT(S345)="C",(+H345-G345),0)</f>
        <v>0</v>
      </c>
      <c r="O345" s="203">
        <f>IF(RIGHT(S345)="D",(+H345-G345),0)</f>
        <v>0</v>
      </c>
      <c r="P345" s="204"/>
      <c r="Q345" s="204"/>
      <c r="R345" s="204"/>
      <c r="S345" s="83"/>
      <c r="T345" s="126"/>
      <c r="U345" s="204"/>
      <c r="V345" s="213"/>
      <c r="W345" s="214"/>
      <c r="X345" s="207"/>
      <c r="Y345" s="215"/>
      <c r="Z345" s="213"/>
      <c r="AA345" s="216"/>
      <c r="AB345" s="32"/>
      <c r="AC345" s="33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</row>
    <row r="346" spans="1:44" s="23" customFormat="1" ht="30" customHeight="1">
      <c r="A346" s="65"/>
      <c r="B346" s="221"/>
      <c r="C346" s="211"/>
      <c r="D346" s="207"/>
      <c r="E346" s="233"/>
      <c r="F346" s="206"/>
      <c r="G346" s="83"/>
      <c r="H346" s="125"/>
      <c r="I346" s="211"/>
      <c r="J346" s="211"/>
      <c r="K346" s="211"/>
      <c r="L346" s="203">
        <f t="shared" ref="L346" si="351">IF(RIGHT(S346)="T",(+H346-G346),0)</f>
        <v>0</v>
      </c>
      <c r="M346" s="203">
        <f t="shared" ref="M346" si="352">IF(RIGHT(S346)="U",(+H346-G346),0)</f>
        <v>0</v>
      </c>
      <c r="N346" s="203">
        <f t="shared" ref="N346" si="353">IF(RIGHT(S346)="C",(+H346-G346),0)</f>
        <v>0</v>
      </c>
      <c r="O346" s="203">
        <f t="shared" ref="O346" si="354">IF(RIGHT(S346)="D",(+H346-G346),0)</f>
        <v>0</v>
      </c>
      <c r="P346" s="204"/>
      <c r="Q346" s="204"/>
      <c r="R346" s="204"/>
      <c r="S346" s="83"/>
      <c r="T346" s="126"/>
      <c r="U346" s="204"/>
      <c r="V346" s="213"/>
      <c r="W346" s="214"/>
      <c r="X346" s="207"/>
      <c r="Y346" s="215"/>
      <c r="Z346" s="213"/>
      <c r="AA346" s="216"/>
      <c r="AB346" s="32"/>
      <c r="AC346" s="33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</row>
    <row r="347" spans="1:44" s="25" customFormat="1" ht="30" customHeight="1">
      <c r="A347" s="252"/>
      <c r="B347" s="217"/>
      <c r="C347" s="253" t="s">
        <v>53</v>
      </c>
      <c r="D347" s="217"/>
      <c r="E347" s="219"/>
      <c r="F347" s="218" t="s">
        <v>49</v>
      </c>
      <c r="G347" s="254"/>
      <c r="H347" s="254"/>
      <c r="I347" s="218" t="s">
        <v>49</v>
      </c>
      <c r="J347" s="218" t="s">
        <v>49</v>
      </c>
      <c r="K347" s="321"/>
      <c r="L347" s="255">
        <f>SUM(L345:L346)</f>
        <v>0</v>
      </c>
      <c r="M347" s="255">
        <f>SUM(M345:M346)</f>
        <v>0</v>
      </c>
      <c r="N347" s="255">
        <f>SUM(N345:N346)</f>
        <v>0</v>
      </c>
      <c r="O347" s="255">
        <f>SUM(O345:O346)</f>
        <v>0</v>
      </c>
      <c r="P347" s="218" t="s">
        <v>49</v>
      </c>
      <c r="Q347" s="218" t="s">
        <v>49</v>
      </c>
      <c r="R347" s="218" t="s">
        <v>49</v>
      </c>
      <c r="S347" s="276"/>
      <c r="T347" s="266"/>
      <c r="U347" s="217"/>
      <c r="V347" s="213">
        <f>$AB$11-((N347*24))</f>
        <v>744</v>
      </c>
      <c r="W347" s="214">
        <v>291</v>
      </c>
      <c r="X347" s="207">
        <v>240</v>
      </c>
      <c r="Y347" s="215">
        <f>W347*X347</f>
        <v>69840</v>
      </c>
      <c r="Z347" s="213">
        <f>(Y347*(V347-L347*24))/V347</f>
        <v>69840</v>
      </c>
      <c r="AA347" s="216">
        <f>(Z347/Y347)*100</f>
        <v>100</v>
      </c>
      <c r="AB347" s="24"/>
    </row>
    <row r="348" spans="1:44" s="23" customFormat="1" ht="30" customHeight="1">
      <c r="A348" s="65">
        <v>41</v>
      </c>
      <c r="B348" s="221" t="s">
        <v>126</v>
      </c>
      <c r="C348" s="211" t="s">
        <v>127</v>
      </c>
      <c r="D348" s="207">
        <v>72.599999999999994</v>
      </c>
      <c r="E348" s="262" t="s">
        <v>569</v>
      </c>
      <c r="F348" s="206" t="s">
        <v>49</v>
      </c>
      <c r="G348" s="83"/>
      <c r="H348" s="125"/>
      <c r="I348" s="211"/>
      <c r="J348" s="211"/>
      <c r="K348" s="211"/>
      <c r="L348" s="203">
        <f>IF(RIGHT(S348)="T",(+H348-G348),0)</f>
        <v>0</v>
      </c>
      <c r="M348" s="203">
        <f>IF(RIGHT(S348)="U",(+H348-G348),0)</f>
        <v>0</v>
      </c>
      <c r="N348" s="203">
        <f>IF(RIGHT(S348)="C",(+H348-G348),0)</f>
        <v>0</v>
      </c>
      <c r="O348" s="203">
        <f>IF(RIGHT(S348)="D",(+H348-G348),0)</f>
        <v>0</v>
      </c>
      <c r="P348" s="204"/>
      <c r="Q348" s="204"/>
      <c r="R348" s="204"/>
      <c r="S348" s="83"/>
      <c r="T348" s="126"/>
      <c r="U348" s="204"/>
      <c r="V348" s="213"/>
      <c r="W348" s="214"/>
      <c r="X348" s="207"/>
      <c r="Y348" s="215"/>
      <c r="Z348" s="213"/>
      <c r="AA348" s="216"/>
      <c r="AB348" s="32"/>
      <c r="AC348" s="33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</row>
    <row r="349" spans="1:44" s="23" customFormat="1" ht="30" customHeight="1">
      <c r="A349" s="65"/>
      <c r="B349" s="221"/>
      <c r="C349" s="211"/>
      <c r="D349" s="207"/>
      <c r="E349" s="223"/>
      <c r="F349" s="206" t="s">
        <v>49</v>
      </c>
      <c r="G349" s="249"/>
      <c r="H349" s="249"/>
      <c r="I349" s="211"/>
      <c r="J349" s="211"/>
      <c r="K349" s="211"/>
      <c r="L349" s="203">
        <f>IF(RIGHT(S349)="T",(+H349-G349),0)</f>
        <v>0</v>
      </c>
      <c r="M349" s="203">
        <f>IF(RIGHT(S349)="U",(+H349-G349),0)</f>
        <v>0</v>
      </c>
      <c r="N349" s="203">
        <f>IF(RIGHT(S349)="C",(+H349-G349),0)</f>
        <v>0</v>
      </c>
      <c r="O349" s="203">
        <f>IF(RIGHT(S349)="D",(+H349-G349),0)</f>
        <v>0</v>
      </c>
      <c r="P349" s="204"/>
      <c r="Q349" s="204"/>
      <c r="R349" s="204"/>
      <c r="S349" s="114"/>
      <c r="T349" s="251"/>
      <c r="U349" s="204"/>
      <c r="V349" s="213"/>
      <c r="W349" s="214"/>
      <c r="X349" s="207"/>
      <c r="Y349" s="215"/>
      <c r="Z349" s="213"/>
      <c r="AA349" s="216"/>
      <c r="AB349" s="32"/>
      <c r="AC349" s="33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</row>
    <row r="350" spans="1:44" s="25" customFormat="1" ht="30" customHeight="1">
      <c r="A350" s="252"/>
      <c r="B350" s="217"/>
      <c r="C350" s="253" t="s">
        <v>53</v>
      </c>
      <c r="D350" s="217"/>
      <c r="E350" s="219"/>
      <c r="F350" s="218" t="s">
        <v>49</v>
      </c>
      <c r="G350" s="254"/>
      <c r="H350" s="254"/>
      <c r="I350" s="218" t="s">
        <v>49</v>
      </c>
      <c r="J350" s="218" t="s">
        <v>49</v>
      </c>
      <c r="K350" s="321"/>
      <c r="L350" s="255">
        <f t="shared" ref="L350" si="355">SUM(L348:L349)</f>
        <v>0</v>
      </c>
      <c r="M350" s="255">
        <f>SUM(M348:M349)</f>
        <v>0</v>
      </c>
      <c r="N350" s="255">
        <f t="shared" ref="N350:O350" si="356">SUM(N348:N349)</f>
        <v>0</v>
      </c>
      <c r="O350" s="255">
        <f t="shared" si="356"/>
        <v>0</v>
      </c>
      <c r="P350" s="218" t="s">
        <v>49</v>
      </c>
      <c r="Q350" s="218" t="s">
        <v>49</v>
      </c>
      <c r="R350" s="218" t="s">
        <v>49</v>
      </c>
      <c r="S350" s="276"/>
      <c r="T350" s="266"/>
      <c r="U350" s="217"/>
      <c r="V350" s="213">
        <f>$AB$11-((N350*24))</f>
        <v>744</v>
      </c>
      <c r="W350" s="214">
        <v>515</v>
      </c>
      <c r="X350" s="207">
        <v>72.599999999999994</v>
      </c>
      <c r="Y350" s="215">
        <f>W350*X350</f>
        <v>37389</v>
      </c>
      <c r="Z350" s="213">
        <f>(Y350*(V350-L350*24))/V350</f>
        <v>37389</v>
      </c>
      <c r="AA350" s="216">
        <f>(Z350/Y350)*100</f>
        <v>100</v>
      </c>
      <c r="AB350" s="24"/>
    </row>
    <row r="351" spans="1:44" s="24" customFormat="1" ht="30" customHeight="1">
      <c r="A351" s="260">
        <v>42</v>
      </c>
      <c r="B351" s="247" t="s">
        <v>128</v>
      </c>
      <c r="C351" s="261" t="s">
        <v>129</v>
      </c>
      <c r="D351" s="207">
        <v>73.2</v>
      </c>
      <c r="E351" s="262" t="s">
        <v>569</v>
      </c>
      <c r="F351" s="206" t="s">
        <v>49</v>
      </c>
      <c r="G351" s="83"/>
      <c r="H351" s="125"/>
      <c r="I351" s="206" t="s">
        <v>49</v>
      </c>
      <c r="J351" s="206" t="s">
        <v>49</v>
      </c>
      <c r="K351" s="211"/>
      <c r="L351" s="203">
        <f>IF(RIGHT(S351)="T",(+H351-G351),0)</f>
        <v>0</v>
      </c>
      <c r="M351" s="203">
        <f>IF(RIGHT(S351)="U",(+H351-G351),0)</f>
        <v>0</v>
      </c>
      <c r="N351" s="203">
        <f>IF(RIGHT(S351)="C",(+H351-G351),0)</f>
        <v>0</v>
      </c>
      <c r="O351" s="203">
        <f>IF(RIGHT(S351)="D",(+H351-G351),0)</f>
        <v>0</v>
      </c>
      <c r="P351" s="206" t="s">
        <v>49</v>
      </c>
      <c r="Q351" s="206" t="s">
        <v>49</v>
      </c>
      <c r="R351" s="206" t="s">
        <v>49</v>
      </c>
      <c r="S351" s="83"/>
      <c r="T351" s="126"/>
      <c r="U351" s="256"/>
      <c r="V351" s="202"/>
      <c r="W351" s="202"/>
      <c r="X351" s="202"/>
      <c r="Y351" s="202"/>
      <c r="Z351" s="213"/>
      <c r="AA351" s="202"/>
    </row>
    <row r="352" spans="1:44" s="24" customFormat="1" ht="30" customHeight="1">
      <c r="A352" s="260"/>
      <c r="B352" s="247"/>
      <c r="C352" s="261"/>
      <c r="D352" s="207"/>
      <c r="E352" s="262"/>
      <c r="F352" s="206"/>
      <c r="G352" s="249"/>
      <c r="H352" s="249"/>
      <c r="I352" s="206"/>
      <c r="J352" s="206"/>
      <c r="K352" s="211"/>
      <c r="L352" s="203">
        <f>IF(RIGHT(S352)="T",(+H352-G352),0)</f>
        <v>0</v>
      </c>
      <c r="M352" s="203">
        <f>IF(RIGHT(S352)="U",(+H352-G352),0)</f>
        <v>0</v>
      </c>
      <c r="N352" s="203">
        <f>IF(RIGHT(S352)="C",(+H352-G352),0)</f>
        <v>0</v>
      </c>
      <c r="O352" s="203">
        <f>IF(RIGHT(S352)="D",(+H352-G352),0)</f>
        <v>0</v>
      </c>
      <c r="P352" s="206"/>
      <c r="Q352" s="206"/>
      <c r="R352" s="206"/>
      <c r="S352" s="114"/>
      <c r="T352" s="251"/>
      <c r="U352" s="256"/>
      <c r="V352" s="202"/>
      <c r="W352" s="202"/>
      <c r="X352" s="202"/>
      <c r="Y352" s="202"/>
      <c r="Z352" s="213"/>
      <c r="AA352" s="202"/>
    </row>
    <row r="353" spans="1:28" s="25" customFormat="1" ht="30" customHeight="1">
      <c r="A353" s="252"/>
      <c r="B353" s="217"/>
      <c r="C353" s="253" t="s">
        <v>53</v>
      </c>
      <c r="D353" s="217"/>
      <c r="E353" s="219"/>
      <c r="F353" s="218" t="s">
        <v>49</v>
      </c>
      <c r="G353" s="254"/>
      <c r="H353" s="254"/>
      <c r="I353" s="218" t="s">
        <v>49</v>
      </c>
      <c r="J353" s="218" t="s">
        <v>49</v>
      </c>
      <c r="K353" s="321"/>
      <c r="L353" s="255">
        <f>SUM(L351:L352)</f>
        <v>0</v>
      </c>
      <c r="M353" s="255">
        <f t="shared" ref="M353:O353" si="357">SUM(M351:M352)</f>
        <v>0</v>
      </c>
      <c r="N353" s="255">
        <f t="shared" si="357"/>
        <v>0</v>
      </c>
      <c r="O353" s="255">
        <f t="shared" si="357"/>
        <v>0</v>
      </c>
      <c r="P353" s="218" t="s">
        <v>49</v>
      </c>
      <c r="Q353" s="218" t="s">
        <v>49</v>
      </c>
      <c r="R353" s="218" t="s">
        <v>49</v>
      </c>
      <c r="S353" s="276"/>
      <c r="T353" s="266"/>
      <c r="U353" s="217"/>
      <c r="V353" s="213">
        <f>$AB$11-((N353*24))</f>
        <v>744</v>
      </c>
      <c r="W353" s="214">
        <v>515</v>
      </c>
      <c r="X353" s="207">
        <v>73.2</v>
      </c>
      <c r="Y353" s="215">
        <f>W353*X353</f>
        <v>37698</v>
      </c>
      <c r="Z353" s="213">
        <f>(Y353*(V353-L353*24))/V353</f>
        <v>37698</v>
      </c>
      <c r="AA353" s="216">
        <f>(Z353/Y353)*100</f>
        <v>100</v>
      </c>
      <c r="AB353" s="24"/>
    </row>
    <row r="354" spans="1:28" s="24" customFormat="1" ht="30" customHeight="1">
      <c r="A354" s="260">
        <v>43</v>
      </c>
      <c r="B354" s="247" t="s">
        <v>130</v>
      </c>
      <c r="C354" s="261" t="s">
        <v>131</v>
      </c>
      <c r="D354" s="327">
        <v>385.69</v>
      </c>
      <c r="E354" s="262" t="s">
        <v>569</v>
      </c>
      <c r="F354" s="206" t="s">
        <v>49</v>
      </c>
      <c r="G354" s="249">
        <v>42738.875</v>
      </c>
      <c r="H354" s="249">
        <v>42739.393750000003</v>
      </c>
      <c r="I354" s="206" t="s">
        <v>49</v>
      </c>
      <c r="J354" s="206" t="s">
        <v>49</v>
      </c>
      <c r="K354" s="211"/>
      <c r="L354" s="203">
        <f>IF(RIGHT(S354)="T",(+H354-G354),0)</f>
        <v>0</v>
      </c>
      <c r="M354" s="203">
        <f>IF(RIGHT(S354)="U",(+H354-G354),0)</f>
        <v>0</v>
      </c>
      <c r="N354" s="203">
        <f>IF(RIGHT(S354)="C",(+H354-G354),0)</f>
        <v>0</v>
      </c>
      <c r="O354" s="203">
        <f>IF(RIGHT(S354)="D",(+H354-G354),0)</f>
        <v>0.51875000000291038</v>
      </c>
      <c r="P354" s="206" t="s">
        <v>49</v>
      </c>
      <c r="Q354" s="206" t="s">
        <v>49</v>
      </c>
      <c r="R354" s="206" t="s">
        <v>49</v>
      </c>
      <c r="S354" s="250" t="s">
        <v>52</v>
      </c>
      <c r="T354" s="251" t="s">
        <v>911</v>
      </c>
      <c r="U354" s="256"/>
      <c r="V354" s="202"/>
      <c r="W354" s="202"/>
      <c r="X354" s="202"/>
      <c r="Y354" s="202"/>
      <c r="Z354" s="213"/>
      <c r="AA354" s="202"/>
    </row>
    <row r="355" spans="1:28" s="24" customFormat="1" ht="30" customHeight="1">
      <c r="A355" s="260"/>
      <c r="B355" s="247"/>
      <c r="C355" s="261"/>
      <c r="D355" s="327"/>
      <c r="E355" s="262"/>
      <c r="F355" s="206"/>
      <c r="G355" s="249">
        <v>42739.875694444447</v>
      </c>
      <c r="H355" s="249">
        <v>42740.270138888889</v>
      </c>
      <c r="I355" s="206"/>
      <c r="J355" s="206"/>
      <c r="K355" s="211"/>
      <c r="L355" s="203">
        <f t="shared" ref="L355:L363" si="358">IF(RIGHT(S355)="T",(+H355-G355),0)</f>
        <v>0</v>
      </c>
      <c r="M355" s="203">
        <f t="shared" ref="M355:M363" si="359">IF(RIGHT(S355)="U",(+H355-G355),0)</f>
        <v>0</v>
      </c>
      <c r="N355" s="203">
        <f t="shared" ref="N355:N363" si="360">IF(RIGHT(S355)="C",(+H355-G355),0)</f>
        <v>0</v>
      </c>
      <c r="O355" s="203">
        <f t="shared" ref="O355:O363" si="361">IF(RIGHT(S355)="D",(+H355-G355),0)</f>
        <v>0.3944444444423425</v>
      </c>
      <c r="P355" s="206"/>
      <c r="Q355" s="206"/>
      <c r="R355" s="206"/>
      <c r="S355" s="250" t="s">
        <v>52</v>
      </c>
      <c r="T355" s="251" t="s">
        <v>911</v>
      </c>
      <c r="U355" s="256"/>
      <c r="V355" s="202"/>
      <c r="W355" s="202"/>
      <c r="X355" s="202"/>
      <c r="Y355" s="202"/>
      <c r="Z355" s="213"/>
      <c r="AA355" s="202"/>
    </row>
    <row r="356" spans="1:28" s="24" customFormat="1" ht="30" customHeight="1">
      <c r="A356" s="260"/>
      <c r="B356" s="247"/>
      <c r="C356" s="261"/>
      <c r="D356" s="327"/>
      <c r="E356" s="262"/>
      <c r="F356" s="206"/>
      <c r="G356" s="249">
        <v>42740.87777777778</v>
      </c>
      <c r="H356" s="249">
        <v>42741.289583333331</v>
      </c>
      <c r="I356" s="206"/>
      <c r="J356" s="206"/>
      <c r="K356" s="211"/>
      <c r="L356" s="203">
        <f t="shared" si="358"/>
        <v>0</v>
      </c>
      <c r="M356" s="203">
        <f t="shared" si="359"/>
        <v>0</v>
      </c>
      <c r="N356" s="203">
        <f t="shared" si="360"/>
        <v>0</v>
      </c>
      <c r="O356" s="203">
        <f t="shared" si="361"/>
        <v>0.41180555555183673</v>
      </c>
      <c r="P356" s="206"/>
      <c r="Q356" s="206"/>
      <c r="R356" s="206"/>
      <c r="S356" s="250" t="s">
        <v>52</v>
      </c>
      <c r="T356" s="251" t="s">
        <v>911</v>
      </c>
      <c r="U356" s="256"/>
      <c r="V356" s="202"/>
      <c r="W356" s="202"/>
      <c r="X356" s="202"/>
      <c r="Y356" s="202"/>
      <c r="Z356" s="213"/>
      <c r="AA356" s="202"/>
    </row>
    <row r="357" spans="1:28" s="24" customFormat="1" ht="30" customHeight="1">
      <c r="A357" s="260"/>
      <c r="B357" s="247"/>
      <c r="C357" s="261"/>
      <c r="D357" s="327"/>
      <c r="E357" s="262"/>
      <c r="F357" s="206"/>
      <c r="G357" s="249">
        <v>42744.072222222225</v>
      </c>
      <c r="H357" s="249">
        <v>42744.290277777778</v>
      </c>
      <c r="I357" s="206"/>
      <c r="J357" s="206"/>
      <c r="K357" s="211"/>
      <c r="L357" s="203">
        <f t="shared" si="358"/>
        <v>0</v>
      </c>
      <c r="M357" s="203">
        <f t="shared" si="359"/>
        <v>0</v>
      </c>
      <c r="N357" s="203">
        <f t="shared" si="360"/>
        <v>0</v>
      </c>
      <c r="O357" s="203">
        <f t="shared" si="361"/>
        <v>0.21805555555329192</v>
      </c>
      <c r="P357" s="206"/>
      <c r="Q357" s="206"/>
      <c r="R357" s="206"/>
      <c r="S357" s="250" t="s">
        <v>52</v>
      </c>
      <c r="T357" s="251" t="s">
        <v>912</v>
      </c>
      <c r="U357" s="256"/>
      <c r="V357" s="202"/>
      <c r="W357" s="202"/>
      <c r="X357" s="202"/>
      <c r="Y357" s="202"/>
      <c r="Z357" s="213"/>
      <c r="AA357" s="202"/>
    </row>
    <row r="358" spans="1:28" s="24" customFormat="1" ht="30" customHeight="1">
      <c r="A358" s="260"/>
      <c r="B358" s="247"/>
      <c r="C358" s="261"/>
      <c r="D358" s="327"/>
      <c r="E358" s="262"/>
      <c r="F358" s="206"/>
      <c r="G358" s="249">
        <v>42745.043749999997</v>
      </c>
      <c r="H358" s="249">
        <v>42745.274305555555</v>
      </c>
      <c r="I358" s="206"/>
      <c r="J358" s="206"/>
      <c r="K358" s="211"/>
      <c r="L358" s="203">
        <f t="shared" si="358"/>
        <v>0</v>
      </c>
      <c r="M358" s="203">
        <f t="shared" si="359"/>
        <v>0</v>
      </c>
      <c r="N358" s="203">
        <f t="shared" si="360"/>
        <v>0</v>
      </c>
      <c r="O358" s="203">
        <f t="shared" si="361"/>
        <v>0.2305555555576575</v>
      </c>
      <c r="P358" s="206"/>
      <c r="Q358" s="206"/>
      <c r="R358" s="206"/>
      <c r="S358" s="250" t="s">
        <v>52</v>
      </c>
      <c r="T358" s="251" t="s">
        <v>914</v>
      </c>
      <c r="U358" s="256"/>
      <c r="V358" s="202"/>
      <c r="W358" s="202"/>
      <c r="X358" s="202"/>
      <c r="Y358" s="202"/>
      <c r="Z358" s="213"/>
      <c r="AA358" s="202"/>
    </row>
    <row r="359" spans="1:28" s="24" customFormat="1" ht="30" customHeight="1">
      <c r="A359" s="260"/>
      <c r="B359" s="247"/>
      <c r="C359" s="261"/>
      <c r="D359" s="327"/>
      <c r="E359" s="262"/>
      <c r="F359" s="206"/>
      <c r="G359" s="249">
        <v>42750.999305555553</v>
      </c>
      <c r="H359" s="249">
        <v>42751.709027777775</v>
      </c>
      <c r="I359" s="206"/>
      <c r="J359" s="206"/>
      <c r="K359" s="211"/>
      <c r="L359" s="203">
        <f t="shared" si="358"/>
        <v>0</v>
      </c>
      <c r="M359" s="203">
        <f t="shared" si="359"/>
        <v>0</v>
      </c>
      <c r="N359" s="203">
        <f t="shared" si="360"/>
        <v>0</v>
      </c>
      <c r="O359" s="203">
        <f t="shared" si="361"/>
        <v>0.70972222222189885</v>
      </c>
      <c r="P359" s="206"/>
      <c r="Q359" s="206"/>
      <c r="R359" s="206"/>
      <c r="S359" s="250" t="s">
        <v>52</v>
      </c>
      <c r="T359" s="251" t="s">
        <v>916</v>
      </c>
      <c r="U359" s="256"/>
      <c r="V359" s="202"/>
      <c r="W359" s="202"/>
      <c r="X359" s="202"/>
      <c r="Y359" s="202"/>
      <c r="Z359" s="213"/>
      <c r="AA359" s="202"/>
    </row>
    <row r="360" spans="1:28" s="24" customFormat="1" ht="30" customHeight="1">
      <c r="A360" s="260"/>
      <c r="B360" s="247"/>
      <c r="C360" s="261"/>
      <c r="D360" s="327"/>
      <c r="E360" s="262"/>
      <c r="F360" s="206"/>
      <c r="G360" s="249">
        <v>42754.884722222225</v>
      </c>
      <c r="H360" s="249">
        <v>42755.26666666667</v>
      </c>
      <c r="I360" s="206"/>
      <c r="J360" s="206"/>
      <c r="K360" s="211"/>
      <c r="L360" s="203">
        <f t="shared" si="358"/>
        <v>0</v>
      </c>
      <c r="M360" s="203">
        <f t="shared" si="359"/>
        <v>0</v>
      </c>
      <c r="N360" s="203">
        <f t="shared" si="360"/>
        <v>0</v>
      </c>
      <c r="O360" s="203">
        <f t="shared" si="361"/>
        <v>0.38194444444525288</v>
      </c>
      <c r="P360" s="206"/>
      <c r="Q360" s="206"/>
      <c r="R360" s="206"/>
      <c r="S360" s="250" t="s">
        <v>52</v>
      </c>
      <c r="T360" s="251" t="s">
        <v>918</v>
      </c>
      <c r="U360" s="256"/>
      <c r="V360" s="202"/>
      <c r="W360" s="202"/>
      <c r="X360" s="202"/>
      <c r="Y360" s="202"/>
      <c r="Z360" s="213"/>
      <c r="AA360" s="202"/>
    </row>
    <row r="361" spans="1:28" s="24" customFormat="1" ht="30" customHeight="1">
      <c r="A361" s="260"/>
      <c r="B361" s="247"/>
      <c r="C361" s="261"/>
      <c r="D361" s="327"/>
      <c r="E361" s="262"/>
      <c r="F361" s="206"/>
      <c r="G361" s="249">
        <v>42756.005555555559</v>
      </c>
      <c r="H361" s="249">
        <v>42756.254861111112</v>
      </c>
      <c r="I361" s="206"/>
      <c r="J361" s="206"/>
      <c r="K361" s="211"/>
      <c r="L361" s="203">
        <f t="shared" si="358"/>
        <v>0</v>
      </c>
      <c r="M361" s="203">
        <f t="shared" si="359"/>
        <v>0</v>
      </c>
      <c r="N361" s="203">
        <f t="shared" si="360"/>
        <v>0</v>
      </c>
      <c r="O361" s="203">
        <f t="shared" si="361"/>
        <v>0.24930555555329192</v>
      </c>
      <c r="P361" s="206"/>
      <c r="Q361" s="206"/>
      <c r="R361" s="206"/>
      <c r="S361" s="250" t="s">
        <v>52</v>
      </c>
      <c r="T361" s="251" t="s">
        <v>918</v>
      </c>
      <c r="U361" s="256"/>
      <c r="V361" s="202"/>
      <c r="W361" s="202"/>
      <c r="X361" s="202"/>
      <c r="Y361" s="202"/>
      <c r="Z361" s="213"/>
      <c r="AA361" s="202"/>
    </row>
    <row r="362" spans="1:28" s="24" customFormat="1" ht="30" customHeight="1">
      <c r="A362" s="260"/>
      <c r="B362" s="247"/>
      <c r="C362" s="261"/>
      <c r="D362" s="327"/>
      <c r="E362" s="262"/>
      <c r="F362" s="206"/>
      <c r="G362" s="249">
        <v>42762.105555555558</v>
      </c>
      <c r="H362" s="249">
        <v>42762.109027777777</v>
      </c>
      <c r="I362" s="206"/>
      <c r="J362" s="206"/>
      <c r="K362" s="211"/>
      <c r="L362" s="203">
        <f t="shared" si="358"/>
        <v>0</v>
      </c>
      <c r="M362" s="203">
        <f t="shared" si="359"/>
        <v>0</v>
      </c>
      <c r="N362" s="203">
        <f t="shared" si="360"/>
        <v>3.4722222189884633E-3</v>
      </c>
      <c r="O362" s="203">
        <f t="shared" si="361"/>
        <v>0</v>
      </c>
      <c r="P362" s="206"/>
      <c r="Q362" s="206"/>
      <c r="R362" s="206"/>
      <c r="S362" s="250" t="s">
        <v>489</v>
      </c>
      <c r="T362" s="251" t="s">
        <v>919</v>
      </c>
      <c r="U362" s="256"/>
      <c r="V362" s="202"/>
      <c r="W362" s="202"/>
      <c r="X362" s="202"/>
      <c r="Y362" s="202"/>
      <c r="Z362" s="213"/>
      <c r="AA362" s="202"/>
    </row>
    <row r="363" spans="1:28" s="24" customFormat="1" ht="30" customHeight="1">
      <c r="A363" s="260"/>
      <c r="B363" s="247"/>
      <c r="C363" s="261"/>
      <c r="D363" s="327"/>
      <c r="E363" s="262"/>
      <c r="F363" s="206"/>
      <c r="G363" s="249">
        <v>42762.109027777777</v>
      </c>
      <c r="H363" s="249">
        <v>42762.169444444444</v>
      </c>
      <c r="I363" s="206"/>
      <c r="J363" s="206"/>
      <c r="K363" s="211"/>
      <c r="L363" s="203">
        <f t="shared" si="358"/>
        <v>0</v>
      </c>
      <c r="M363" s="203">
        <f t="shared" si="359"/>
        <v>0</v>
      </c>
      <c r="N363" s="203">
        <f t="shared" si="360"/>
        <v>0</v>
      </c>
      <c r="O363" s="203">
        <f t="shared" si="361"/>
        <v>6.0416666667151731E-2</v>
      </c>
      <c r="P363" s="206"/>
      <c r="Q363" s="206"/>
      <c r="R363" s="206"/>
      <c r="S363" s="250" t="s">
        <v>52</v>
      </c>
      <c r="T363" s="251" t="s">
        <v>856</v>
      </c>
      <c r="U363" s="256"/>
      <c r="V363" s="202"/>
      <c r="W363" s="202"/>
      <c r="X363" s="202"/>
      <c r="Y363" s="202"/>
      <c r="Z363" s="213"/>
      <c r="AA363" s="202"/>
    </row>
    <row r="364" spans="1:28" s="25" customFormat="1" ht="30" customHeight="1">
      <c r="A364" s="252"/>
      <c r="B364" s="217"/>
      <c r="C364" s="253" t="s">
        <v>53</v>
      </c>
      <c r="D364" s="217"/>
      <c r="E364" s="233"/>
      <c r="F364" s="218" t="s">
        <v>49</v>
      </c>
      <c r="G364" s="209"/>
      <c r="H364" s="209"/>
      <c r="I364" s="218" t="s">
        <v>49</v>
      </c>
      <c r="J364" s="218" t="s">
        <v>49</v>
      </c>
      <c r="K364" s="321"/>
      <c r="L364" s="255">
        <f>SUM(L354:L363)</f>
        <v>0</v>
      </c>
      <c r="M364" s="255">
        <f>SUM(M354:M363)</f>
        <v>0</v>
      </c>
      <c r="N364" s="255">
        <f>SUM(N354:N363)</f>
        <v>3.4722222189884633E-3</v>
      </c>
      <c r="O364" s="255">
        <f>SUM(O354:O363)</f>
        <v>3.1749999999956344</v>
      </c>
      <c r="P364" s="218" t="s">
        <v>49</v>
      </c>
      <c r="Q364" s="218" t="s">
        <v>49</v>
      </c>
      <c r="R364" s="218" t="s">
        <v>49</v>
      </c>
      <c r="S364" s="276"/>
      <c r="T364" s="266"/>
      <c r="U364" s="217"/>
      <c r="V364" s="213">
        <f>$AB$11-((N364*24))</f>
        <v>743.91666666674428</v>
      </c>
      <c r="W364" s="214">
        <v>342</v>
      </c>
      <c r="X364" s="207">
        <v>385.69</v>
      </c>
      <c r="Y364" s="215">
        <f>W364*X364</f>
        <v>131905.98000000001</v>
      </c>
      <c r="Z364" s="213">
        <f>(Y364*(V364-L364*24))/V364</f>
        <v>131905.98000000001</v>
      </c>
      <c r="AA364" s="216">
        <f>(Z364/Y364)*100</f>
        <v>100</v>
      </c>
      <c r="AB364" s="24"/>
    </row>
    <row r="365" spans="1:28" s="24" customFormat="1" ht="30" customHeight="1">
      <c r="A365" s="260">
        <v>44</v>
      </c>
      <c r="B365" s="247" t="s">
        <v>132</v>
      </c>
      <c r="C365" s="261" t="s">
        <v>133</v>
      </c>
      <c r="D365" s="327">
        <v>370.77199999999999</v>
      </c>
      <c r="E365" s="262" t="s">
        <v>569</v>
      </c>
      <c r="F365" s="206" t="s">
        <v>49</v>
      </c>
      <c r="G365" s="249">
        <v>42749.882638888892</v>
      </c>
      <c r="H365" s="249">
        <v>42750.311111111114</v>
      </c>
      <c r="I365" s="206" t="s">
        <v>49</v>
      </c>
      <c r="J365" s="206" t="s">
        <v>49</v>
      </c>
      <c r="K365" s="211"/>
      <c r="L365" s="203">
        <f t="shared" ref="L365" si="362">IF(RIGHT(S365)="T",(+H365-G365),0)</f>
        <v>0</v>
      </c>
      <c r="M365" s="203">
        <f t="shared" ref="M365" si="363">IF(RIGHT(S365)="U",(+H365-G365),0)</f>
        <v>0</v>
      </c>
      <c r="N365" s="203">
        <f t="shared" ref="N365" si="364">IF(RIGHT(S365)="C",(+H365-G365),0)</f>
        <v>0</v>
      </c>
      <c r="O365" s="203">
        <f t="shared" ref="O365" si="365">IF(RIGHT(S365)="D",(+H365-G365),0)</f>
        <v>0.42847222222189885</v>
      </c>
      <c r="P365" s="206" t="s">
        <v>49</v>
      </c>
      <c r="Q365" s="206" t="s">
        <v>49</v>
      </c>
      <c r="R365" s="206" t="s">
        <v>49</v>
      </c>
      <c r="S365" s="250" t="s">
        <v>52</v>
      </c>
      <c r="T365" s="251" t="s">
        <v>791</v>
      </c>
      <c r="U365" s="256"/>
      <c r="V365" s="202"/>
      <c r="W365" s="202"/>
      <c r="X365" s="202"/>
      <c r="Y365" s="202"/>
      <c r="Z365" s="213"/>
      <c r="AA365" s="202"/>
    </row>
    <row r="366" spans="1:28" s="24" customFormat="1" ht="30" customHeight="1">
      <c r="A366" s="260"/>
      <c r="B366" s="247"/>
      <c r="C366" s="261"/>
      <c r="D366" s="327"/>
      <c r="E366" s="262"/>
      <c r="F366" s="206"/>
      <c r="G366" s="249">
        <v>42756.880555555559</v>
      </c>
      <c r="H366" s="249">
        <v>42757.245833333334</v>
      </c>
      <c r="I366" s="206"/>
      <c r="J366" s="206"/>
      <c r="K366" s="211"/>
      <c r="L366" s="203">
        <f t="shared" ref="L366:L369" si="366">IF(RIGHT(S366)="T",(+H366-G366),0)</f>
        <v>0</v>
      </c>
      <c r="M366" s="203">
        <f t="shared" ref="M366:M369" si="367">IF(RIGHT(S366)="U",(+H366-G366),0)</f>
        <v>0</v>
      </c>
      <c r="N366" s="203">
        <f t="shared" ref="N366:N369" si="368">IF(RIGHT(S366)="C",(+H366-G366),0)</f>
        <v>0</v>
      </c>
      <c r="O366" s="203">
        <f t="shared" ref="O366:O369" si="369">IF(RIGHT(S366)="D",(+H366-G366),0)</f>
        <v>0.36527777777519077</v>
      </c>
      <c r="P366" s="206"/>
      <c r="Q366" s="206"/>
      <c r="R366" s="206"/>
      <c r="S366" s="250" t="s">
        <v>52</v>
      </c>
      <c r="T366" s="251" t="s">
        <v>918</v>
      </c>
      <c r="U366" s="256"/>
      <c r="V366" s="202"/>
      <c r="W366" s="202"/>
      <c r="X366" s="202"/>
      <c r="Y366" s="202"/>
      <c r="Z366" s="213"/>
      <c r="AA366" s="202"/>
    </row>
    <row r="367" spans="1:28" s="24" customFormat="1" ht="30" customHeight="1">
      <c r="A367" s="260"/>
      <c r="B367" s="247"/>
      <c r="C367" s="261"/>
      <c r="D367" s="327"/>
      <c r="E367" s="262"/>
      <c r="F367" s="206"/>
      <c r="G367" s="249">
        <v>42758.868055555555</v>
      </c>
      <c r="H367" s="249">
        <v>42759.334722222222</v>
      </c>
      <c r="I367" s="206"/>
      <c r="J367" s="206"/>
      <c r="K367" s="211"/>
      <c r="L367" s="203">
        <f t="shared" si="366"/>
        <v>0</v>
      </c>
      <c r="M367" s="203">
        <f t="shared" si="367"/>
        <v>0</v>
      </c>
      <c r="N367" s="203">
        <f t="shared" si="368"/>
        <v>0</v>
      </c>
      <c r="O367" s="203">
        <f t="shared" si="369"/>
        <v>0.46666666666715173</v>
      </c>
      <c r="P367" s="206"/>
      <c r="Q367" s="206"/>
      <c r="R367" s="206"/>
      <c r="S367" s="250" t="s">
        <v>52</v>
      </c>
      <c r="T367" s="251" t="s">
        <v>918</v>
      </c>
      <c r="U367" s="256"/>
      <c r="V367" s="202"/>
      <c r="W367" s="202"/>
      <c r="X367" s="202"/>
      <c r="Y367" s="202"/>
      <c r="Z367" s="213"/>
      <c r="AA367" s="202"/>
    </row>
    <row r="368" spans="1:28" s="24" customFormat="1" ht="30" customHeight="1">
      <c r="A368" s="260"/>
      <c r="B368" s="247"/>
      <c r="C368" s="261"/>
      <c r="D368" s="327"/>
      <c r="E368" s="262"/>
      <c r="F368" s="206"/>
      <c r="G368" s="249">
        <v>42760.04583333333</v>
      </c>
      <c r="H368" s="249">
        <v>42760.292361111111</v>
      </c>
      <c r="I368" s="206"/>
      <c r="J368" s="206"/>
      <c r="K368" s="211"/>
      <c r="L368" s="203">
        <f t="shared" si="366"/>
        <v>0</v>
      </c>
      <c r="M368" s="203">
        <f t="shared" si="367"/>
        <v>0</v>
      </c>
      <c r="N368" s="203">
        <f t="shared" si="368"/>
        <v>0</v>
      </c>
      <c r="O368" s="203">
        <f t="shared" si="369"/>
        <v>0.24652777778101154</v>
      </c>
      <c r="P368" s="206"/>
      <c r="Q368" s="206"/>
      <c r="R368" s="206"/>
      <c r="S368" s="250" t="s">
        <v>52</v>
      </c>
      <c r="T368" s="251" t="s">
        <v>918</v>
      </c>
      <c r="U368" s="256"/>
      <c r="V368" s="202"/>
      <c r="W368" s="202"/>
      <c r="X368" s="202"/>
      <c r="Y368" s="202"/>
      <c r="Z368" s="213"/>
      <c r="AA368" s="202"/>
    </row>
    <row r="369" spans="1:27" s="24" customFormat="1" ht="30" customHeight="1">
      <c r="A369" s="260"/>
      <c r="B369" s="247"/>
      <c r="C369" s="261"/>
      <c r="D369" s="327"/>
      <c r="E369" s="223"/>
      <c r="F369" s="206"/>
      <c r="G369" s="249">
        <v>42762.003472222219</v>
      </c>
      <c r="H369" s="249">
        <v>42762.218055555553</v>
      </c>
      <c r="I369" s="206"/>
      <c r="J369" s="206"/>
      <c r="K369" s="211"/>
      <c r="L369" s="203">
        <f t="shared" si="366"/>
        <v>0</v>
      </c>
      <c r="M369" s="203">
        <f t="shared" si="367"/>
        <v>0</v>
      </c>
      <c r="N369" s="203">
        <f t="shared" si="368"/>
        <v>0</v>
      </c>
      <c r="O369" s="203">
        <f t="shared" si="369"/>
        <v>0.21458333333430346</v>
      </c>
      <c r="P369" s="206"/>
      <c r="Q369" s="206"/>
      <c r="R369" s="206"/>
      <c r="S369" s="250" t="s">
        <v>52</v>
      </c>
      <c r="T369" s="251" t="s">
        <v>916</v>
      </c>
      <c r="U369" s="256"/>
      <c r="V369" s="202"/>
      <c r="W369" s="202"/>
      <c r="X369" s="202"/>
      <c r="Y369" s="202"/>
      <c r="Z369" s="213"/>
      <c r="AA369" s="202"/>
    </row>
    <row r="370" spans="1:27" s="24" customFormat="1" ht="30" customHeight="1">
      <c r="A370" s="252"/>
      <c r="B370" s="217"/>
      <c r="C370" s="253" t="s">
        <v>53</v>
      </c>
      <c r="D370" s="217"/>
      <c r="E370" s="233"/>
      <c r="F370" s="218" t="s">
        <v>49</v>
      </c>
      <c r="G370" s="202"/>
      <c r="H370" s="202"/>
      <c r="I370" s="218" t="s">
        <v>49</v>
      </c>
      <c r="J370" s="218" t="s">
        <v>49</v>
      </c>
      <c r="K370" s="321"/>
      <c r="L370" s="255">
        <f>SUM(L365:L369)</f>
        <v>0</v>
      </c>
      <c r="M370" s="255">
        <f>SUM(M365:M369)</f>
        <v>0</v>
      </c>
      <c r="N370" s="255">
        <f>SUM(N365:N369)</f>
        <v>0</v>
      </c>
      <c r="O370" s="255">
        <f>SUM(O365:O369)</f>
        <v>1.7215277777795563</v>
      </c>
      <c r="P370" s="218" t="s">
        <v>49</v>
      </c>
      <c r="Q370" s="218" t="s">
        <v>49</v>
      </c>
      <c r="R370" s="218" t="s">
        <v>49</v>
      </c>
      <c r="S370" s="276"/>
      <c r="T370" s="266"/>
      <c r="U370" s="217"/>
      <c r="V370" s="213">
        <f>$AB$11-((N370*24))</f>
        <v>744</v>
      </c>
      <c r="W370" s="214">
        <v>361</v>
      </c>
      <c r="X370" s="207">
        <v>370.77199999999999</v>
      </c>
      <c r="Y370" s="215">
        <f>W370*X370</f>
        <v>133848.69200000001</v>
      </c>
      <c r="Z370" s="213">
        <f>(Y370*(V370-L370*24))/V370</f>
        <v>133848.69200000001</v>
      </c>
      <c r="AA370" s="216">
        <f>(Z370/Y370)*100</f>
        <v>100</v>
      </c>
    </row>
    <row r="371" spans="1:27" s="24" customFormat="1" ht="30" customHeight="1">
      <c r="A371" s="260">
        <v>45</v>
      </c>
      <c r="B371" s="247" t="s">
        <v>134</v>
      </c>
      <c r="C371" s="261" t="s">
        <v>135</v>
      </c>
      <c r="D371" s="207">
        <v>370.77199999999999</v>
      </c>
      <c r="E371" s="262" t="s">
        <v>569</v>
      </c>
      <c r="F371" s="206" t="s">
        <v>49</v>
      </c>
      <c r="G371" s="264">
        <v>42736</v>
      </c>
      <c r="H371" s="249">
        <v>42736.330555555556</v>
      </c>
      <c r="I371" s="206" t="s">
        <v>49</v>
      </c>
      <c r="J371" s="206" t="s">
        <v>49</v>
      </c>
      <c r="K371" s="206" t="s">
        <v>49</v>
      </c>
      <c r="L371" s="203">
        <f t="shared" ref="L371" si="370">IF(RIGHT(S371)="T",(+H371-G371),0)</f>
        <v>0</v>
      </c>
      <c r="M371" s="203">
        <f t="shared" ref="M371" si="371">IF(RIGHT(S371)="U",(+H371-G371),0)</f>
        <v>0</v>
      </c>
      <c r="N371" s="203">
        <f t="shared" ref="N371" si="372">IF(RIGHT(S371)="C",(+H371-G371),0)</f>
        <v>0</v>
      </c>
      <c r="O371" s="203">
        <f t="shared" ref="O371" si="373">IF(RIGHT(S371)="D",(+H371-G371),0)</f>
        <v>0.33055555555620231</v>
      </c>
      <c r="P371" s="206" t="s">
        <v>49</v>
      </c>
      <c r="Q371" s="206" t="s">
        <v>49</v>
      </c>
      <c r="R371" s="206" t="s">
        <v>49</v>
      </c>
      <c r="S371" s="250" t="s">
        <v>52</v>
      </c>
      <c r="T371" s="251" t="s">
        <v>923</v>
      </c>
      <c r="U371" s="256"/>
      <c r="V371" s="202"/>
      <c r="W371" s="202"/>
      <c r="X371" s="202"/>
      <c r="Y371" s="202"/>
      <c r="Z371" s="213"/>
      <c r="AA371" s="202"/>
    </row>
    <row r="372" spans="1:27" s="24" customFormat="1" ht="30" customHeight="1">
      <c r="A372" s="260"/>
      <c r="B372" s="247"/>
      <c r="C372" s="261"/>
      <c r="D372" s="207"/>
      <c r="E372" s="262"/>
      <c r="F372" s="206"/>
      <c r="G372" s="249">
        <v>42736.890277777777</v>
      </c>
      <c r="H372" s="249">
        <v>42737.338888888888</v>
      </c>
      <c r="I372" s="206"/>
      <c r="J372" s="206"/>
      <c r="K372" s="206"/>
      <c r="L372" s="203">
        <f t="shared" ref="L372:L393" si="374">IF(RIGHT(S372)="T",(+H372-G372),0)</f>
        <v>0</v>
      </c>
      <c r="M372" s="203">
        <f t="shared" ref="M372:M393" si="375">IF(RIGHT(S372)="U",(+H372-G372),0)</f>
        <v>0</v>
      </c>
      <c r="N372" s="203">
        <f t="shared" ref="N372:N393" si="376">IF(RIGHT(S372)="C",(+H372-G372),0)</f>
        <v>0</v>
      </c>
      <c r="O372" s="203">
        <f t="shared" ref="O372:O393" si="377">IF(RIGHT(S372)="D",(+H372-G372),0)</f>
        <v>0.44861111111094942</v>
      </c>
      <c r="P372" s="206"/>
      <c r="Q372" s="206"/>
      <c r="R372" s="206"/>
      <c r="S372" s="250" t="s">
        <v>52</v>
      </c>
      <c r="T372" s="251" t="s">
        <v>911</v>
      </c>
      <c r="U372" s="256"/>
      <c r="V372" s="202"/>
      <c r="W372" s="202"/>
      <c r="X372" s="202"/>
      <c r="Y372" s="202"/>
      <c r="Z372" s="213"/>
      <c r="AA372" s="202"/>
    </row>
    <row r="373" spans="1:27" s="24" customFormat="1" ht="30" customHeight="1">
      <c r="A373" s="260"/>
      <c r="B373" s="247"/>
      <c r="C373" s="261"/>
      <c r="D373" s="207"/>
      <c r="E373" s="262"/>
      <c r="F373" s="206"/>
      <c r="G373" s="249">
        <v>42737.873611111114</v>
      </c>
      <c r="H373" s="249">
        <v>42738.333333333336</v>
      </c>
      <c r="I373" s="206"/>
      <c r="J373" s="206"/>
      <c r="K373" s="206"/>
      <c r="L373" s="203">
        <f t="shared" si="374"/>
        <v>0</v>
      </c>
      <c r="M373" s="203">
        <f t="shared" si="375"/>
        <v>0</v>
      </c>
      <c r="N373" s="203">
        <f t="shared" si="376"/>
        <v>0</v>
      </c>
      <c r="O373" s="203">
        <f t="shared" si="377"/>
        <v>0.45972222222189885</v>
      </c>
      <c r="P373" s="206"/>
      <c r="Q373" s="206"/>
      <c r="R373" s="206"/>
      <c r="S373" s="250" t="s">
        <v>52</v>
      </c>
      <c r="T373" s="251" t="s">
        <v>911</v>
      </c>
      <c r="U373" s="256"/>
      <c r="V373" s="202"/>
      <c r="W373" s="202"/>
      <c r="X373" s="202"/>
      <c r="Y373" s="202"/>
      <c r="Z373" s="213"/>
      <c r="AA373" s="202"/>
    </row>
    <row r="374" spans="1:27" s="24" customFormat="1" ht="30" customHeight="1">
      <c r="A374" s="260"/>
      <c r="B374" s="247"/>
      <c r="C374" s="261"/>
      <c r="D374" s="207"/>
      <c r="E374" s="262"/>
      <c r="F374" s="206"/>
      <c r="G374" s="249">
        <v>42741.907638888886</v>
      </c>
      <c r="H374" s="249">
        <v>42742.771527777775</v>
      </c>
      <c r="I374" s="206"/>
      <c r="J374" s="206"/>
      <c r="K374" s="206"/>
      <c r="L374" s="203">
        <f t="shared" si="374"/>
        <v>0</v>
      </c>
      <c r="M374" s="203">
        <f t="shared" si="375"/>
        <v>0</v>
      </c>
      <c r="N374" s="203">
        <f t="shared" si="376"/>
        <v>0</v>
      </c>
      <c r="O374" s="203">
        <f t="shared" si="377"/>
        <v>0.86388888888905058</v>
      </c>
      <c r="P374" s="206"/>
      <c r="Q374" s="206"/>
      <c r="R374" s="206"/>
      <c r="S374" s="250" t="s">
        <v>52</v>
      </c>
      <c r="T374" s="251" t="s">
        <v>911</v>
      </c>
      <c r="U374" s="256"/>
      <c r="V374" s="202"/>
      <c r="W374" s="202"/>
      <c r="X374" s="202"/>
      <c r="Y374" s="202"/>
      <c r="Z374" s="213"/>
      <c r="AA374" s="202"/>
    </row>
    <row r="375" spans="1:27" s="24" customFormat="1" ht="30" customHeight="1">
      <c r="A375" s="260"/>
      <c r="B375" s="247"/>
      <c r="C375" s="261"/>
      <c r="D375" s="207"/>
      <c r="E375" s="262"/>
      <c r="F375" s="206"/>
      <c r="G375" s="249">
        <v>42742.874305555553</v>
      </c>
      <c r="H375" s="249">
        <v>42743.363194444442</v>
      </c>
      <c r="I375" s="206"/>
      <c r="J375" s="206"/>
      <c r="K375" s="206"/>
      <c r="L375" s="203">
        <f t="shared" si="374"/>
        <v>0</v>
      </c>
      <c r="M375" s="203">
        <f t="shared" si="375"/>
        <v>0</v>
      </c>
      <c r="N375" s="203">
        <f t="shared" si="376"/>
        <v>0</v>
      </c>
      <c r="O375" s="203">
        <f t="shared" si="377"/>
        <v>0.48888888888905058</v>
      </c>
      <c r="P375" s="206"/>
      <c r="Q375" s="206"/>
      <c r="R375" s="206"/>
      <c r="S375" s="250" t="s">
        <v>52</v>
      </c>
      <c r="T375" s="251" t="s">
        <v>926</v>
      </c>
      <c r="U375" s="256"/>
      <c r="V375" s="202"/>
      <c r="W375" s="202"/>
      <c r="X375" s="202"/>
      <c r="Y375" s="202"/>
      <c r="Z375" s="213"/>
      <c r="AA375" s="202"/>
    </row>
    <row r="376" spans="1:27" s="24" customFormat="1" ht="30" customHeight="1">
      <c r="A376" s="260"/>
      <c r="B376" s="247"/>
      <c r="C376" s="261"/>
      <c r="D376" s="207"/>
      <c r="E376" s="262"/>
      <c r="F376" s="206"/>
      <c r="G376" s="249">
        <v>42743.633333333331</v>
      </c>
      <c r="H376" s="249">
        <v>42744.416666666664</v>
      </c>
      <c r="I376" s="206"/>
      <c r="J376" s="206"/>
      <c r="K376" s="206"/>
      <c r="L376" s="203">
        <f t="shared" si="374"/>
        <v>0</v>
      </c>
      <c r="M376" s="203">
        <f t="shared" si="375"/>
        <v>0</v>
      </c>
      <c r="N376" s="203">
        <f t="shared" si="376"/>
        <v>0</v>
      </c>
      <c r="O376" s="203">
        <f t="shared" si="377"/>
        <v>0.78333333333284827</v>
      </c>
      <c r="P376" s="206"/>
      <c r="Q376" s="206"/>
      <c r="R376" s="206"/>
      <c r="S376" s="250" t="s">
        <v>52</v>
      </c>
      <c r="T376" s="251" t="s">
        <v>912</v>
      </c>
      <c r="U376" s="256"/>
      <c r="V376" s="202"/>
      <c r="W376" s="202"/>
      <c r="X376" s="202"/>
      <c r="Y376" s="202"/>
      <c r="Z376" s="213"/>
      <c r="AA376" s="202"/>
    </row>
    <row r="377" spans="1:27" s="24" customFormat="1" ht="30" customHeight="1">
      <c r="A377" s="260"/>
      <c r="B377" s="247"/>
      <c r="C377" s="261"/>
      <c r="D377" s="207"/>
      <c r="E377" s="262"/>
      <c r="F377" s="206"/>
      <c r="G377" s="249">
        <v>42745.869444444441</v>
      </c>
      <c r="H377" s="249">
        <v>42746.331944444442</v>
      </c>
      <c r="I377" s="206"/>
      <c r="J377" s="206"/>
      <c r="K377" s="206"/>
      <c r="L377" s="203">
        <f t="shared" si="374"/>
        <v>0</v>
      </c>
      <c r="M377" s="203">
        <f t="shared" si="375"/>
        <v>0</v>
      </c>
      <c r="N377" s="203">
        <f t="shared" si="376"/>
        <v>0</v>
      </c>
      <c r="O377" s="203">
        <f t="shared" si="377"/>
        <v>0.46250000000145519</v>
      </c>
      <c r="P377" s="206"/>
      <c r="Q377" s="206"/>
      <c r="R377" s="206"/>
      <c r="S377" s="250" t="s">
        <v>52</v>
      </c>
      <c r="T377" s="251" t="s">
        <v>791</v>
      </c>
      <c r="U377" s="256"/>
      <c r="V377" s="202"/>
      <c r="W377" s="202"/>
      <c r="X377" s="202"/>
      <c r="Y377" s="202"/>
      <c r="Z377" s="213"/>
      <c r="AA377" s="202"/>
    </row>
    <row r="378" spans="1:27" s="24" customFormat="1" ht="30" customHeight="1">
      <c r="A378" s="260"/>
      <c r="B378" s="247"/>
      <c r="C378" s="261"/>
      <c r="D378" s="207"/>
      <c r="E378" s="262"/>
      <c r="F378" s="206"/>
      <c r="G378" s="249">
        <v>42747.020833333336</v>
      </c>
      <c r="H378" s="249">
        <v>42747.353472222225</v>
      </c>
      <c r="I378" s="206"/>
      <c r="J378" s="206"/>
      <c r="K378" s="206"/>
      <c r="L378" s="203">
        <f t="shared" si="374"/>
        <v>0</v>
      </c>
      <c r="M378" s="203">
        <f t="shared" si="375"/>
        <v>0</v>
      </c>
      <c r="N378" s="203">
        <f t="shared" si="376"/>
        <v>0</v>
      </c>
      <c r="O378" s="203">
        <f t="shared" si="377"/>
        <v>0.33263888888905058</v>
      </c>
      <c r="P378" s="206"/>
      <c r="Q378" s="206"/>
      <c r="R378" s="206"/>
      <c r="S378" s="250" t="s">
        <v>52</v>
      </c>
      <c r="T378" s="251" t="s">
        <v>911</v>
      </c>
      <c r="U378" s="256"/>
      <c r="V378" s="202"/>
      <c r="W378" s="202"/>
      <c r="X378" s="202"/>
      <c r="Y378" s="202"/>
      <c r="Z378" s="213"/>
      <c r="AA378" s="202"/>
    </row>
    <row r="379" spans="1:27" s="24" customFormat="1" ht="30" customHeight="1">
      <c r="A379" s="260"/>
      <c r="B379" s="247"/>
      <c r="C379" s="261"/>
      <c r="D379" s="207"/>
      <c r="E379" s="262"/>
      <c r="F379" s="206"/>
      <c r="G379" s="249">
        <v>42748.010416666664</v>
      </c>
      <c r="H379" s="249">
        <v>42748.319444444445</v>
      </c>
      <c r="I379" s="206"/>
      <c r="J379" s="206"/>
      <c r="K379" s="206"/>
      <c r="L379" s="203">
        <f t="shared" si="374"/>
        <v>0</v>
      </c>
      <c r="M379" s="203">
        <f t="shared" si="375"/>
        <v>0</v>
      </c>
      <c r="N379" s="203">
        <f t="shared" si="376"/>
        <v>0</v>
      </c>
      <c r="O379" s="203">
        <f t="shared" si="377"/>
        <v>0.30902777778101154</v>
      </c>
      <c r="P379" s="206"/>
      <c r="Q379" s="206"/>
      <c r="R379" s="206"/>
      <c r="S379" s="250" t="s">
        <v>52</v>
      </c>
      <c r="T379" s="251" t="s">
        <v>911</v>
      </c>
      <c r="U379" s="256"/>
      <c r="V379" s="202"/>
      <c r="W379" s="202"/>
      <c r="X379" s="202"/>
      <c r="Y379" s="202"/>
      <c r="Z379" s="213"/>
      <c r="AA379" s="202"/>
    </row>
    <row r="380" spans="1:27" s="24" customFormat="1" ht="30" customHeight="1">
      <c r="A380" s="260"/>
      <c r="B380" s="247"/>
      <c r="C380" s="261"/>
      <c r="D380" s="207"/>
      <c r="E380" s="262"/>
      <c r="F380" s="206"/>
      <c r="G380" s="249">
        <v>42748.936111111114</v>
      </c>
      <c r="H380" s="249">
        <v>42749.260416666664</v>
      </c>
      <c r="I380" s="206"/>
      <c r="J380" s="206"/>
      <c r="K380" s="206"/>
      <c r="L380" s="203">
        <f t="shared" si="374"/>
        <v>0</v>
      </c>
      <c r="M380" s="203">
        <f t="shared" si="375"/>
        <v>0</v>
      </c>
      <c r="N380" s="203">
        <f t="shared" si="376"/>
        <v>0</v>
      </c>
      <c r="O380" s="203">
        <f t="shared" si="377"/>
        <v>0.32430555555038154</v>
      </c>
      <c r="P380" s="206"/>
      <c r="Q380" s="206"/>
      <c r="R380" s="206"/>
      <c r="S380" s="250" t="s">
        <v>52</v>
      </c>
      <c r="T380" s="251" t="s">
        <v>791</v>
      </c>
      <c r="U380" s="256"/>
      <c r="V380" s="202"/>
      <c r="W380" s="202"/>
      <c r="X380" s="202"/>
      <c r="Y380" s="202"/>
      <c r="Z380" s="213"/>
      <c r="AA380" s="202"/>
    </row>
    <row r="381" spans="1:27" s="24" customFormat="1" ht="30" customHeight="1">
      <c r="A381" s="260"/>
      <c r="B381" s="247"/>
      <c r="C381" s="261"/>
      <c r="D381" s="207"/>
      <c r="E381" s="262"/>
      <c r="F381" s="206"/>
      <c r="G381" s="249">
        <v>42750.895138888889</v>
      </c>
      <c r="H381" s="249">
        <v>42751.306944444441</v>
      </c>
      <c r="I381" s="206"/>
      <c r="J381" s="206"/>
      <c r="K381" s="206"/>
      <c r="L381" s="203">
        <f t="shared" si="374"/>
        <v>0</v>
      </c>
      <c r="M381" s="203">
        <f t="shared" si="375"/>
        <v>0</v>
      </c>
      <c r="N381" s="203">
        <f t="shared" si="376"/>
        <v>0</v>
      </c>
      <c r="O381" s="203">
        <f t="shared" si="377"/>
        <v>0.41180555555183673</v>
      </c>
      <c r="P381" s="206"/>
      <c r="Q381" s="206"/>
      <c r="R381" s="206"/>
      <c r="S381" s="250" t="s">
        <v>52</v>
      </c>
      <c r="T381" s="251" t="s">
        <v>916</v>
      </c>
      <c r="U381" s="256"/>
      <c r="V381" s="202"/>
      <c r="W381" s="202"/>
      <c r="X381" s="202"/>
      <c r="Y381" s="202"/>
      <c r="Z381" s="213"/>
      <c r="AA381" s="202"/>
    </row>
    <row r="382" spans="1:27" s="24" customFormat="1" ht="30" customHeight="1">
      <c r="A382" s="260"/>
      <c r="B382" s="247"/>
      <c r="C382" s="261"/>
      <c r="D382" s="207"/>
      <c r="E382" s="262"/>
      <c r="F382" s="206"/>
      <c r="G382" s="249">
        <v>42751.978472222225</v>
      </c>
      <c r="H382" s="249">
        <v>42752.385416666664</v>
      </c>
      <c r="I382" s="206"/>
      <c r="J382" s="206"/>
      <c r="K382" s="206"/>
      <c r="L382" s="203">
        <f t="shared" si="374"/>
        <v>0</v>
      </c>
      <c r="M382" s="203">
        <f t="shared" si="375"/>
        <v>0</v>
      </c>
      <c r="N382" s="203">
        <f t="shared" si="376"/>
        <v>0</v>
      </c>
      <c r="O382" s="203">
        <f t="shared" si="377"/>
        <v>0.40694444443943212</v>
      </c>
      <c r="P382" s="206"/>
      <c r="Q382" s="206"/>
      <c r="R382" s="206"/>
      <c r="S382" s="250" t="s">
        <v>52</v>
      </c>
      <c r="T382" s="251" t="s">
        <v>929</v>
      </c>
      <c r="U382" s="256"/>
      <c r="V382" s="202"/>
      <c r="W382" s="202"/>
      <c r="X382" s="202"/>
      <c r="Y382" s="202"/>
      <c r="Z382" s="213"/>
      <c r="AA382" s="202"/>
    </row>
    <row r="383" spans="1:27" s="24" customFormat="1" ht="30" customHeight="1">
      <c r="A383" s="260"/>
      <c r="B383" s="247"/>
      <c r="C383" s="261"/>
      <c r="D383" s="207"/>
      <c r="E383" s="262"/>
      <c r="F383" s="206"/>
      <c r="G383" s="249">
        <v>42753.05</v>
      </c>
      <c r="H383" s="249">
        <v>42753.335416666669</v>
      </c>
      <c r="I383" s="206"/>
      <c r="J383" s="206"/>
      <c r="K383" s="206"/>
      <c r="L383" s="203">
        <f t="shared" si="374"/>
        <v>0</v>
      </c>
      <c r="M383" s="203">
        <f t="shared" si="375"/>
        <v>0</v>
      </c>
      <c r="N383" s="203">
        <f t="shared" si="376"/>
        <v>0</v>
      </c>
      <c r="O383" s="203">
        <f t="shared" si="377"/>
        <v>0.28541666666569654</v>
      </c>
      <c r="P383" s="206"/>
      <c r="Q383" s="206"/>
      <c r="R383" s="206"/>
      <c r="S383" s="250" t="s">
        <v>52</v>
      </c>
      <c r="T383" s="251" t="s">
        <v>930</v>
      </c>
      <c r="U383" s="256"/>
      <c r="V383" s="202"/>
      <c r="W383" s="202"/>
      <c r="X383" s="202"/>
      <c r="Y383" s="202"/>
      <c r="Z383" s="213"/>
      <c r="AA383" s="202"/>
    </row>
    <row r="384" spans="1:27" s="24" customFormat="1" ht="30" customHeight="1">
      <c r="A384" s="260"/>
      <c r="B384" s="247"/>
      <c r="C384" s="261"/>
      <c r="D384" s="207"/>
      <c r="E384" s="262"/>
      <c r="F384" s="206"/>
      <c r="G384" s="249">
        <v>42754.006249999999</v>
      </c>
      <c r="H384" s="249">
        <v>42754.251388888886</v>
      </c>
      <c r="I384" s="206"/>
      <c r="J384" s="206"/>
      <c r="K384" s="206"/>
      <c r="L384" s="203">
        <f t="shared" si="374"/>
        <v>0</v>
      </c>
      <c r="M384" s="203">
        <f t="shared" si="375"/>
        <v>0</v>
      </c>
      <c r="N384" s="203">
        <f t="shared" si="376"/>
        <v>0</v>
      </c>
      <c r="O384" s="203">
        <f t="shared" si="377"/>
        <v>0.24513888888759539</v>
      </c>
      <c r="P384" s="206"/>
      <c r="Q384" s="206"/>
      <c r="R384" s="206"/>
      <c r="S384" s="250" t="s">
        <v>52</v>
      </c>
      <c r="T384" s="251" t="s">
        <v>918</v>
      </c>
      <c r="U384" s="256"/>
      <c r="V384" s="202"/>
      <c r="W384" s="202"/>
      <c r="X384" s="202"/>
      <c r="Y384" s="202"/>
      <c r="Z384" s="213"/>
      <c r="AA384" s="202"/>
    </row>
    <row r="385" spans="1:44" s="24" customFormat="1" ht="30" customHeight="1">
      <c r="A385" s="260"/>
      <c r="B385" s="247"/>
      <c r="C385" s="261"/>
      <c r="D385" s="207"/>
      <c r="E385" s="262"/>
      <c r="F385" s="206"/>
      <c r="G385" s="249">
        <v>42757.87777777778</v>
      </c>
      <c r="H385" s="249">
        <v>42758.400694444441</v>
      </c>
      <c r="I385" s="206"/>
      <c r="J385" s="206"/>
      <c r="K385" s="206"/>
      <c r="L385" s="203">
        <f t="shared" si="374"/>
        <v>0</v>
      </c>
      <c r="M385" s="203">
        <f t="shared" si="375"/>
        <v>0</v>
      </c>
      <c r="N385" s="203">
        <f t="shared" si="376"/>
        <v>0</v>
      </c>
      <c r="O385" s="203">
        <f t="shared" si="377"/>
        <v>0.52291666666133096</v>
      </c>
      <c r="P385" s="206"/>
      <c r="Q385" s="206"/>
      <c r="R385" s="206"/>
      <c r="S385" s="250" t="s">
        <v>52</v>
      </c>
      <c r="T385" s="251" t="s">
        <v>918</v>
      </c>
      <c r="U385" s="256"/>
      <c r="V385" s="202"/>
      <c r="W385" s="202"/>
      <c r="X385" s="202"/>
      <c r="Y385" s="202"/>
      <c r="Z385" s="213"/>
      <c r="AA385" s="202"/>
    </row>
    <row r="386" spans="1:44" s="24" customFormat="1" ht="30" customHeight="1">
      <c r="A386" s="260"/>
      <c r="B386" s="247"/>
      <c r="C386" s="261"/>
      <c r="D386" s="207"/>
      <c r="E386" s="262"/>
      <c r="F386" s="206"/>
      <c r="G386" s="249">
        <v>42758.979166666664</v>
      </c>
      <c r="H386" s="249">
        <v>42759.28125</v>
      </c>
      <c r="I386" s="206"/>
      <c r="J386" s="206"/>
      <c r="K386" s="206"/>
      <c r="L386" s="203">
        <f t="shared" si="374"/>
        <v>0</v>
      </c>
      <c r="M386" s="203">
        <f t="shared" si="375"/>
        <v>0</v>
      </c>
      <c r="N386" s="203">
        <f t="shared" si="376"/>
        <v>0</v>
      </c>
      <c r="O386" s="203">
        <f t="shared" si="377"/>
        <v>0.30208333333575865</v>
      </c>
      <c r="P386" s="206"/>
      <c r="Q386" s="206"/>
      <c r="R386" s="206"/>
      <c r="S386" s="250" t="s">
        <v>52</v>
      </c>
      <c r="T386" s="251" t="s">
        <v>916</v>
      </c>
      <c r="U386" s="256"/>
      <c r="V386" s="202"/>
      <c r="W386" s="202"/>
      <c r="X386" s="202"/>
      <c r="Y386" s="202"/>
      <c r="Z386" s="213"/>
      <c r="AA386" s="202"/>
    </row>
    <row r="387" spans="1:44" s="24" customFormat="1" ht="30" customHeight="1">
      <c r="A387" s="260"/>
      <c r="B387" s="247"/>
      <c r="C387" s="261"/>
      <c r="D387" s="207"/>
      <c r="E387" s="262"/>
      <c r="F387" s="206"/>
      <c r="G387" s="249">
        <v>42759.879166666666</v>
      </c>
      <c r="H387" s="249">
        <v>42760.42083333333</v>
      </c>
      <c r="I387" s="206"/>
      <c r="J387" s="206"/>
      <c r="K387" s="206"/>
      <c r="L387" s="203">
        <f t="shared" si="374"/>
        <v>0</v>
      </c>
      <c r="M387" s="203">
        <f t="shared" si="375"/>
        <v>0</v>
      </c>
      <c r="N387" s="203">
        <f t="shared" si="376"/>
        <v>0</v>
      </c>
      <c r="O387" s="203">
        <f t="shared" si="377"/>
        <v>0.54166666666424135</v>
      </c>
      <c r="P387" s="206"/>
      <c r="Q387" s="206"/>
      <c r="R387" s="206"/>
      <c r="S387" s="250" t="s">
        <v>52</v>
      </c>
      <c r="T387" s="251" t="s">
        <v>918</v>
      </c>
      <c r="U387" s="256"/>
      <c r="V387" s="202"/>
      <c r="W387" s="202"/>
      <c r="X387" s="202"/>
      <c r="Y387" s="202"/>
      <c r="Z387" s="213"/>
      <c r="AA387" s="202"/>
    </row>
    <row r="388" spans="1:44" s="24" customFormat="1" ht="30" customHeight="1">
      <c r="A388" s="260"/>
      <c r="B388" s="247"/>
      <c r="C388" s="261"/>
      <c r="D388" s="207"/>
      <c r="E388" s="262"/>
      <c r="F388" s="206"/>
      <c r="G388" s="249">
        <v>42760.876388888886</v>
      </c>
      <c r="H388" s="249">
        <v>42761.427777777775</v>
      </c>
      <c r="I388" s="206"/>
      <c r="J388" s="206"/>
      <c r="K388" s="206"/>
      <c r="L388" s="203">
        <f t="shared" si="374"/>
        <v>0</v>
      </c>
      <c r="M388" s="203">
        <f t="shared" si="375"/>
        <v>0</v>
      </c>
      <c r="N388" s="203">
        <f t="shared" si="376"/>
        <v>0</v>
      </c>
      <c r="O388" s="203">
        <f t="shared" si="377"/>
        <v>0.55138888888905058</v>
      </c>
      <c r="P388" s="206"/>
      <c r="Q388" s="206"/>
      <c r="R388" s="206"/>
      <c r="S388" s="250" t="s">
        <v>52</v>
      </c>
      <c r="T388" s="251" t="s">
        <v>933</v>
      </c>
      <c r="U388" s="256"/>
      <c r="V388" s="202"/>
      <c r="W388" s="202"/>
      <c r="X388" s="202"/>
      <c r="Y388" s="202"/>
      <c r="Z388" s="213"/>
      <c r="AA388" s="202"/>
    </row>
    <row r="389" spans="1:44" s="24" customFormat="1" ht="30" customHeight="1">
      <c r="A389" s="260"/>
      <c r="B389" s="247"/>
      <c r="C389" s="261"/>
      <c r="D389" s="207"/>
      <c r="E389" s="262"/>
      <c r="F389" s="206"/>
      <c r="G389" s="249">
        <v>42761.856944444444</v>
      </c>
      <c r="H389" s="249">
        <v>42762.317361111112</v>
      </c>
      <c r="I389" s="206"/>
      <c r="J389" s="206"/>
      <c r="K389" s="206"/>
      <c r="L389" s="203">
        <f t="shared" si="374"/>
        <v>0</v>
      </c>
      <c r="M389" s="203">
        <f t="shared" si="375"/>
        <v>0</v>
      </c>
      <c r="N389" s="203">
        <f t="shared" si="376"/>
        <v>0</v>
      </c>
      <c r="O389" s="203">
        <f t="shared" si="377"/>
        <v>0.46041666666860692</v>
      </c>
      <c r="P389" s="206"/>
      <c r="Q389" s="206"/>
      <c r="R389" s="206"/>
      <c r="S389" s="250" t="s">
        <v>52</v>
      </c>
      <c r="T389" s="251" t="s">
        <v>929</v>
      </c>
      <c r="U389" s="256"/>
      <c r="V389" s="202"/>
      <c r="W389" s="202"/>
      <c r="X389" s="202"/>
      <c r="Y389" s="202"/>
      <c r="Z389" s="213"/>
      <c r="AA389" s="202"/>
    </row>
    <row r="390" spans="1:44" s="24" customFormat="1" ht="30" customHeight="1">
      <c r="A390" s="260"/>
      <c r="B390" s="247"/>
      <c r="C390" s="261"/>
      <c r="D390" s="207"/>
      <c r="E390" s="262"/>
      <c r="F390" s="206"/>
      <c r="G390" s="249">
        <v>42762.913888888892</v>
      </c>
      <c r="H390" s="249">
        <v>42763.286805555559</v>
      </c>
      <c r="I390" s="206"/>
      <c r="J390" s="206"/>
      <c r="K390" s="206"/>
      <c r="L390" s="203">
        <f t="shared" si="374"/>
        <v>0</v>
      </c>
      <c r="M390" s="203">
        <f t="shared" si="375"/>
        <v>0</v>
      </c>
      <c r="N390" s="203">
        <f t="shared" si="376"/>
        <v>0</v>
      </c>
      <c r="O390" s="203">
        <f t="shared" si="377"/>
        <v>0.37291666666715173</v>
      </c>
      <c r="P390" s="206"/>
      <c r="Q390" s="206"/>
      <c r="R390" s="206"/>
      <c r="S390" s="250" t="s">
        <v>52</v>
      </c>
      <c r="T390" s="251" t="s">
        <v>929</v>
      </c>
      <c r="U390" s="256"/>
      <c r="V390" s="202"/>
      <c r="W390" s="202"/>
      <c r="X390" s="202"/>
      <c r="Y390" s="202"/>
      <c r="Z390" s="213"/>
      <c r="AA390" s="202"/>
    </row>
    <row r="391" spans="1:44" s="24" customFormat="1" ht="30" customHeight="1">
      <c r="A391" s="260"/>
      <c r="B391" s="247"/>
      <c r="C391" s="261"/>
      <c r="D391" s="207"/>
      <c r="E391" s="233"/>
      <c r="F391" s="206"/>
      <c r="G391" s="249">
        <v>42763.973611111112</v>
      </c>
      <c r="H391" s="249">
        <v>42764.254861111112</v>
      </c>
      <c r="I391" s="206"/>
      <c r="J391" s="206"/>
      <c r="K391" s="206"/>
      <c r="L391" s="203">
        <f t="shared" si="374"/>
        <v>0</v>
      </c>
      <c r="M391" s="203">
        <f t="shared" si="375"/>
        <v>0</v>
      </c>
      <c r="N391" s="203">
        <f t="shared" si="376"/>
        <v>0</v>
      </c>
      <c r="O391" s="203">
        <f t="shared" si="377"/>
        <v>0.28125</v>
      </c>
      <c r="P391" s="206"/>
      <c r="Q391" s="206"/>
      <c r="R391" s="206"/>
      <c r="S391" s="250" t="s">
        <v>52</v>
      </c>
      <c r="T391" s="251" t="s">
        <v>929</v>
      </c>
      <c r="U391" s="256"/>
      <c r="V391" s="202"/>
      <c r="W391" s="202"/>
      <c r="X391" s="202"/>
      <c r="Y391" s="202"/>
      <c r="Z391" s="213"/>
      <c r="AA391" s="202"/>
    </row>
    <row r="392" spans="1:44" s="24" customFormat="1" ht="30" customHeight="1">
      <c r="A392" s="260"/>
      <c r="B392" s="247"/>
      <c r="C392" s="261"/>
      <c r="D392" s="207"/>
      <c r="E392" s="233"/>
      <c r="F392" s="206"/>
      <c r="G392" s="249">
        <v>42764.974999999999</v>
      </c>
      <c r="H392" s="249">
        <v>42765.292361111111</v>
      </c>
      <c r="I392" s="206"/>
      <c r="J392" s="206"/>
      <c r="K392" s="206"/>
      <c r="L392" s="203">
        <f t="shared" si="374"/>
        <v>0</v>
      </c>
      <c r="M392" s="203">
        <f t="shared" si="375"/>
        <v>0</v>
      </c>
      <c r="N392" s="203">
        <f t="shared" si="376"/>
        <v>0</v>
      </c>
      <c r="O392" s="203">
        <f t="shared" si="377"/>
        <v>0.31736111111240461</v>
      </c>
      <c r="P392" s="206"/>
      <c r="Q392" s="206"/>
      <c r="R392" s="206"/>
      <c r="S392" s="250" t="s">
        <v>52</v>
      </c>
      <c r="T392" s="251" t="s">
        <v>930</v>
      </c>
      <c r="U392" s="256"/>
      <c r="V392" s="202"/>
      <c r="W392" s="202"/>
      <c r="X392" s="202"/>
      <c r="Y392" s="202"/>
      <c r="Z392" s="213"/>
      <c r="AA392" s="202"/>
    </row>
    <row r="393" spans="1:44" s="24" customFormat="1" ht="30" customHeight="1">
      <c r="A393" s="260"/>
      <c r="B393" s="247"/>
      <c r="C393" s="261"/>
      <c r="D393" s="207"/>
      <c r="E393" s="233"/>
      <c r="F393" s="206"/>
      <c r="G393" s="249">
        <v>42765.925000000003</v>
      </c>
      <c r="H393" s="249">
        <v>42766.231944444444</v>
      </c>
      <c r="I393" s="206"/>
      <c r="J393" s="206"/>
      <c r="K393" s="206"/>
      <c r="L393" s="203">
        <f t="shared" si="374"/>
        <v>0</v>
      </c>
      <c r="M393" s="203">
        <f t="shared" si="375"/>
        <v>0</v>
      </c>
      <c r="N393" s="203">
        <f t="shared" si="376"/>
        <v>0</v>
      </c>
      <c r="O393" s="203">
        <f t="shared" si="377"/>
        <v>0.30694444444088731</v>
      </c>
      <c r="P393" s="206"/>
      <c r="Q393" s="206"/>
      <c r="R393" s="206"/>
      <c r="S393" s="250" t="s">
        <v>52</v>
      </c>
      <c r="T393" s="251" t="s">
        <v>930</v>
      </c>
      <c r="U393" s="256"/>
      <c r="V393" s="202"/>
      <c r="W393" s="202"/>
      <c r="X393" s="202"/>
      <c r="Y393" s="202"/>
      <c r="Z393" s="213"/>
      <c r="AA393" s="202"/>
    </row>
    <row r="394" spans="1:44" s="25" customFormat="1" ht="30" customHeight="1">
      <c r="A394" s="252"/>
      <c r="B394" s="217"/>
      <c r="C394" s="253" t="s">
        <v>53</v>
      </c>
      <c r="D394" s="217"/>
      <c r="E394" s="219"/>
      <c r="F394" s="218" t="s">
        <v>49</v>
      </c>
      <c r="G394" s="209"/>
      <c r="H394" s="209"/>
      <c r="I394" s="218" t="s">
        <v>49</v>
      </c>
      <c r="J394" s="218" t="s">
        <v>49</v>
      </c>
      <c r="K394" s="218" t="s">
        <v>49</v>
      </c>
      <c r="L394" s="255">
        <f>SUM(L371:L393)</f>
        <v>0</v>
      </c>
      <c r="M394" s="255">
        <f t="shared" ref="M394:O394" si="378">SUM(M371:M393)</f>
        <v>0</v>
      </c>
      <c r="N394" s="255">
        <f t="shared" si="378"/>
        <v>0</v>
      </c>
      <c r="O394" s="255">
        <f t="shared" si="378"/>
        <v>9.8097222222058917</v>
      </c>
      <c r="P394" s="218" t="s">
        <v>49</v>
      </c>
      <c r="Q394" s="218" t="s">
        <v>49</v>
      </c>
      <c r="R394" s="218" t="s">
        <v>49</v>
      </c>
      <c r="S394" s="276"/>
      <c r="T394" s="266"/>
      <c r="U394" s="217"/>
      <c r="V394" s="213">
        <f>$AB$11-((N394*24))</f>
        <v>744</v>
      </c>
      <c r="W394" s="214">
        <v>361</v>
      </c>
      <c r="X394" s="207">
        <v>370.77199999999999</v>
      </c>
      <c r="Y394" s="215">
        <f>W394*X394</f>
        <v>133848.69200000001</v>
      </c>
      <c r="Z394" s="213">
        <f>(Y394*(V394-L394*24))/V394</f>
        <v>133848.69200000001</v>
      </c>
      <c r="AA394" s="216">
        <f>(Z394/Y394)*100</f>
        <v>100</v>
      </c>
      <c r="AB394" s="24"/>
    </row>
    <row r="395" spans="1:44" s="24" customFormat="1" ht="30" customHeight="1">
      <c r="A395" s="260">
        <v>46</v>
      </c>
      <c r="B395" s="247" t="s">
        <v>136</v>
      </c>
      <c r="C395" s="261" t="s">
        <v>137</v>
      </c>
      <c r="D395" s="207">
        <v>107.07899999999999</v>
      </c>
      <c r="E395" s="262" t="s">
        <v>569</v>
      </c>
      <c r="F395" s="206" t="s">
        <v>49</v>
      </c>
      <c r="G395" s="202"/>
      <c r="H395" s="202"/>
      <c r="I395" s="206" t="s">
        <v>49</v>
      </c>
      <c r="J395" s="206" t="s">
        <v>49</v>
      </c>
      <c r="K395" s="206" t="s">
        <v>49</v>
      </c>
      <c r="L395" s="203">
        <f>IF(RIGHT(S395)="T",(+H393-G393),0)</f>
        <v>0</v>
      </c>
      <c r="M395" s="203">
        <f>IF(RIGHT(S395)="U",(+H393-G393),0)</f>
        <v>0</v>
      </c>
      <c r="N395" s="203">
        <f>IF(RIGHT(S395)="C",(+H393-G393),0)</f>
        <v>0</v>
      </c>
      <c r="O395" s="203">
        <f>IF(RIGHT(S395)="D",(+H393-G393),0)</f>
        <v>0</v>
      </c>
      <c r="P395" s="206" t="s">
        <v>49</v>
      </c>
      <c r="Q395" s="206" t="s">
        <v>49</v>
      </c>
      <c r="R395" s="206" t="s">
        <v>49</v>
      </c>
      <c r="S395" s="114"/>
      <c r="T395" s="328"/>
      <c r="U395" s="256"/>
      <c r="V395" s="202"/>
      <c r="W395" s="212"/>
      <c r="X395" s="212"/>
      <c r="Y395" s="212"/>
      <c r="Z395" s="213"/>
      <c r="AA395" s="212"/>
    </row>
    <row r="396" spans="1:44" s="24" customFormat="1" ht="30" customHeight="1">
      <c r="A396" s="260"/>
      <c r="B396" s="247"/>
      <c r="C396" s="261"/>
      <c r="D396" s="207"/>
      <c r="E396" s="262"/>
      <c r="F396" s="206" t="s">
        <v>49</v>
      </c>
      <c r="G396" s="249"/>
      <c r="H396" s="249"/>
      <c r="I396" s="206" t="s">
        <v>49</v>
      </c>
      <c r="J396" s="206" t="s">
        <v>49</v>
      </c>
      <c r="K396" s="206" t="s">
        <v>49</v>
      </c>
      <c r="L396" s="203">
        <f t="shared" ref="L396" si="379">IF(RIGHT(S396)="T",(+H396-G396),0)</f>
        <v>0</v>
      </c>
      <c r="M396" s="203">
        <f t="shared" ref="M396" si="380">IF(RIGHT(S396)="U",(+H396-G396),0)</f>
        <v>0</v>
      </c>
      <c r="N396" s="203">
        <f t="shared" ref="N396" si="381">IF(RIGHT(S396)="C",(+H396-G396),0)</f>
        <v>0</v>
      </c>
      <c r="O396" s="203">
        <f t="shared" ref="O396" si="382">IF(RIGHT(S396)="D",(+H396-G396),0)</f>
        <v>0</v>
      </c>
      <c r="P396" s="206" t="s">
        <v>49</v>
      </c>
      <c r="Q396" s="206" t="s">
        <v>49</v>
      </c>
      <c r="R396" s="206" t="s">
        <v>49</v>
      </c>
      <c r="S396" s="114"/>
      <c r="T396" s="328"/>
      <c r="U396" s="256"/>
      <c r="V396" s="202"/>
      <c r="W396" s="212"/>
      <c r="X396" s="212"/>
      <c r="Y396" s="212"/>
      <c r="Z396" s="213"/>
      <c r="AA396" s="212"/>
    </row>
    <row r="397" spans="1:44" s="25" customFormat="1" ht="30" customHeight="1">
      <c r="A397" s="252"/>
      <c r="B397" s="217"/>
      <c r="C397" s="253" t="s">
        <v>53</v>
      </c>
      <c r="D397" s="217"/>
      <c r="E397" s="219"/>
      <c r="F397" s="218" t="s">
        <v>49</v>
      </c>
      <c r="G397" s="254"/>
      <c r="H397" s="254"/>
      <c r="I397" s="218" t="s">
        <v>49</v>
      </c>
      <c r="J397" s="218" t="s">
        <v>49</v>
      </c>
      <c r="K397" s="218" t="s">
        <v>49</v>
      </c>
      <c r="L397" s="255">
        <f>SUM(L395:L396)</f>
        <v>0</v>
      </c>
      <c r="M397" s="255">
        <f>SUM(M395:M396)</f>
        <v>0</v>
      </c>
      <c r="N397" s="255">
        <f>SUM(N395:N396)</f>
        <v>0</v>
      </c>
      <c r="O397" s="255">
        <f>SUM(O395:O396)</f>
        <v>0</v>
      </c>
      <c r="P397" s="218" t="s">
        <v>49</v>
      </c>
      <c r="Q397" s="218" t="s">
        <v>49</v>
      </c>
      <c r="R397" s="218" t="s">
        <v>49</v>
      </c>
      <c r="S397" s="276"/>
      <c r="T397" s="266"/>
      <c r="U397" s="217"/>
      <c r="V397" s="213">
        <f>$AB$11-((N397*24))</f>
        <v>744</v>
      </c>
      <c r="W397" s="214">
        <v>515</v>
      </c>
      <c r="X397" s="207">
        <v>107.07899999999999</v>
      </c>
      <c r="Y397" s="215">
        <f>W397*X397</f>
        <v>55145.684999999998</v>
      </c>
      <c r="Z397" s="213">
        <f>(Y397*(V397-L397*24))/V397</f>
        <v>55145.684999999998</v>
      </c>
      <c r="AA397" s="216">
        <f>(Z397/Y397)*100</f>
        <v>100</v>
      </c>
      <c r="AB397" s="24"/>
    </row>
    <row r="398" spans="1:44" s="23" customFormat="1" ht="30" customHeight="1">
      <c r="A398" s="65">
        <v>47</v>
      </c>
      <c r="B398" s="221" t="s">
        <v>138</v>
      </c>
      <c r="C398" s="211" t="s">
        <v>139</v>
      </c>
      <c r="D398" s="207">
        <v>107.1</v>
      </c>
      <c r="E398" s="262" t="s">
        <v>569</v>
      </c>
      <c r="F398" s="206" t="s">
        <v>49</v>
      </c>
      <c r="G398" s="249"/>
      <c r="H398" s="249"/>
      <c r="I398" s="211"/>
      <c r="J398" s="211"/>
      <c r="K398" s="211"/>
      <c r="L398" s="203">
        <f>IF(RIGHT(S398)="T",(+H398-G398),0)</f>
        <v>0</v>
      </c>
      <c r="M398" s="203">
        <f>IF(RIGHT(S398)="U",(+H398-G398),0)</f>
        <v>0</v>
      </c>
      <c r="N398" s="203">
        <f>IF(RIGHT(S398)="C",(+H398-G398),0)</f>
        <v>0</v>
      </c>
      <c r="O398" s="203">
        <f>IF(RIGHT(S398)="D",(+H398-G398),0)</f>
        <v>0</v>
      </c>
      <c r="P398" s="204"/>
      <c r="Q398" s="204"/>
      <c r="R398" s="204"/>
      <c r="S398" s="114"/>
      <c r="T398" s="251"/>
      <c r="U398" s="204"/>
      <c r="V398" s="205"/>
      <c r="W398" s="212"/>
      <c r="X398" s="212"/>
      <c r="Y398" s="212"/>
      <c r="Z398" s="213"/>
      <c r="AA398" s="212"/>
      <c r="AB398" s="32"/>
      <c r="AC398" s="33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</row>
    <row r="399" spans="1:44" s="23" customFormat="1" ht="30" customHeight="1">
      <c r="A399" s="65"/>
      <c r="B399" s="221"/>
      <c r="C399" s="211"/>
      <c r="D399" s="207"/>
      <c r="E399" s="262"/>
      <c r="F399" s="206"/>
      <c r="G399" s="249"/>
      <c r="H399" s="249"/>
      <c r="I399" s="211"/>
      <c r="J399" s="211"/>
      <c r="K399" s="211"/>
      <c r="L399" s="203">
        <f>IF(RIGHT(S399)="T",(+H399-G399),0)</f>
        <v>0</v>
      </c>
      <c r="M399" s="203">
        <f>IF(RIGHT(S399)="U",(+H399-G399),0)</f>
        <v>0</v>
      </c>
      <c r="N399" s="203">
        <f>IF(RIGHT(S399)="C",(+H399-G399),0)</f>
        <v>0</v>
      </c>
      <c r="O399" s="203">
        <f>IF(RIGHT(S399)="D",(+H399-G399),0)</f>
        <v>0</v>
      </c>
      <c r="P399" s="204"/>
      <c r="Q399" s="204"/>
      <c r="R399" s="204"/>
      <c r="S399" s="114"/>
      <c r="T399" s="251"/>
      <c r="U399" s="204"/>
      <c r="V399" s="205"/>
      <c r="W399" s="212"/>
      <c r="X399" s="212"/>
      <c r="Y399" s="212"/>
      <c r="Z399" s="213"/>
      <c r="AA399" s="212"/>
      <c r="AB399" s="32"/>
      <c r="AC399" s="33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</row>
    <row r="400" spans="1:44" s="25" customFormat="1" ht="30" customHeight="1">
      <c r="A400" s="252"/>
      <c r="B400" s="217"/>
      <c r="C400" s="253" t="s">
        <v>53</v>
      </c>
      <c r="D400" s="217"/>
      <c r="E400" s="219"/>
      <c r="F400" s="218" t="s">
        <v>49</v>
      </c>
      <c r="G400" s="254"/>
      <c r="H400" s="254"/>
      <c r="I400" s="218" t="s">
        <v>49</v>
      </c>
      <c r="J400" s="218" t="s">
        <v>49</v>
      </c>
      <c r="K400" s="218" t="s">
        <v>49</v>
      </c>
      <c r="L400" s="255">
        <f>SUM(L398:L399)</f>
        <v>0</v>
      </c>
      <c r="M400" s="255">
        <f>SUM(M398:M399)</f>
        <v>0</v>
      </c>
      <c r="N400" s="255">
        <f>SUM(N398:N399)</f>
        <v>0</v>
      </c>
      <c r="O400" s="255">
        <f>SUM(O398:O399)</f>
        <v>0</v>
      </c>
      <c r="P400" s="218" t="s">
        <v>49</v>
      </c>
      <c r="Q400" s="218" t="s">
        <v>49</v>
      </c>
      <c r="R400" s="218" t="s">
        <v>49</v>
      </c>
      <c r="S400" s="276"/>
      <c r="T400" s="266"/>
      <c r="U400" s="217"/>
      <c r="V400" s="213">
        <f>$AB$11-((N400*24))</f>
        <v>744</v>
      </c>
      <c r="W400" s="214">
        <v>515</v>
      </c>
      <c r="X400" s="207">
        <v>107.1</v>
      </c>
      <c r="Y400" s="215">
        <f>W400*X400</f>
        <v>55156.5</v>
      </c>
      <c r="Z400" s="213">
        <f>(Y400*(V400-L400*24))/V400</f>
        <v>55156.5</v>
      </c>
      <c r="AA400" s="216">
        <f>(Z400/Y400)*100</f>
        <v>100</v>
      </c>
      <c r="AB400" s="24"/>
    </row>
    <row r="401" spans="1:44" s="23" customFormat="1" ht="30" customHeight="1">
      <c r="A401" s="65">
        <v>48</v>
      </c>
      <c r="B401" s="221" t="s">
        <v>140</v>
      </c>
      <c r="C401" s="211" t="s">
        <v>141</v>
      </c>
      <c r="D401" s="207">
        <v>5.9219999999999997</v>
      </c>
      <c r="E401" s="262" t="s">
        <v>569</v>
      </c>
      <c r="F401" s="206" t="s">
        <v>49</v>
      </c>
      <c r="G401" s="249"/>
      <c r="H401" s="249"/>
      <c r="I401" s="211"/>
      <c r="J401" s="211"/>
      <c r="K401" s="211"/>
      <c r="L401" s="203">
        <f>IF(RIGHT(S401)="T",(+H401-G401),0)</f>
        <v>0</v>
      </c>
      <c r="M401" s="203">
        <f>IF(RIGHT(S401)="U",(+H401-G401),0)</f>
        <v>0</v>
      </c>
      <c r="N401" s="203">
        <f>IF(RIGHT(S401)="C",(+H401-G401),0)</f>
        <v>0</v>
      </c>
      <c r="O401" s="203">
        <f>IF(RIGHT(S401)="D",(+H401-G401),0)</f>
        <v>0</v>
      </c>
      <c r="P401" s="204"/>
      <c r="Q401" s="204"/>
      <c r="R401" s="204"/>
      <c r="S401" s="250"/>
      <c r="T401" s="251"/>
      <c r="U401" s="204"/>
      <c r="V401" s="213"/>
      <c r="W401" s="214"/>
      <c r="X401" s="207"/>
      <c r="Y401" s="215"/>
      <c r="Z401" s="213"/>
      <c r="AA401" s="216"/>
      <c r="AB401" s="32"/>
      <c r="AC401" s="33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</row>
    <row r="402" spans="1:44" s="23" customFormat="1" ht="30" customHeight="1">
      <c r="A402" s="65"/>
      <c r="B402" s="221"/>
      <c r="C402" s="211"/>
      <c r="D402" s="207"/>
      <c r="E402" s="262"/>
      <c r="F402" s="206" t="s">
        <v>49</v>
      </c>
      <c r="G402" s="249"/>
      <c r="H402" s="249"/>
      <c r="I402" s="211"/>
      <c r="J402" s="211"/>
      <c r="K402" s="211"/>
      <c r="L402" s="203">
        <f>IF(RIGHT(S402)="T",(+H402-G402),0)</f>
        <v>0</v>
      </c>
      <c r="M402" s="203">
        <f>IF(RIGHT(S402)="U",(+H402-G402),0)</f>
        <v>0</v>
      </c>
      <c r="N402" s="203">
        <f>IF(RIGHT(S402)="C",(+H402-G402),0)</f>
        <v>0</v>
      </c>
      <c r="O402" s="203">
        <f>IF(RIGHT(S402)="D",(+H402-G402),0)</f>
        <v>0</v>
      </c>
      <c r="P402" s="204"/>
      <c r="Q402" s="204"/>
      <c r="R402" s="204"/>
      <c r="S402" s="114"/>
      <c r="T402" s="251"/>
      <c r="U402" s="204"/>
      <c r="V402" s="213"/>
      <c r="W402" s="214"/>
      <c r="X402" s="207"/>
      <c r="Y402" s="215"/>
      <c r="Z402" s="213"/>
      <c r="AA402" s="216"/>
      <c r="AB402" s="32"/>
      <c r="AC402" s="33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</row>
    <row r="403" spans="1:44" s="25" customFormat="1" ht="30" customHeight="1">
      <c r="A403" s="252"/>
      <c r="B403" s="217"/>
      <c r="C403" s="253" t="s">
        <v>53</v>
      </c>
      <c r="D403" s="217"/>
      <c r="E403" s="219"/>
      <c r="F403" s="218" t="s">
        <v>49</v>
      </c>
      <c r="G403" s="254"/>
      <c r="H403" s="254"/>
      <c r="I403" s="218" t="s">
        <v>49</v>
      </c>
      <c r="J403" s="218" t="s">
        <v>49</v>
      </c>
      <c r="K403" s="218" t="s">
        <v>49</v>
      </c>
      <c r="L403" s="255">
        <f t="shared" ref="L403:N403" si="383">SUM(L401:L402)</f>
        <v>0</v>
      </c>
      <c r="M403" s="255">
        <f t="shared" si="383"/>
        <v>0</v>
      </c>
      <c r="N403" s="255">
        <f t="shared" si="383"/>
        <v>0</v>
      </c>
      <c r="O403" s="255">
        <f>SUM(O401:O402)</f>
        <v>0</v>
      </c>
      <c r="P403" s="218" t="s">
        <v>49</v>
      </c>
      <c r="Q403" s="218" t="s">
        <v>49</v>
      </c>
      <c r="R403" s="218" t="s">
        <v>49</v>
      </c>
      <c r="S403" s="276"/>
      <c r="T403" s="266"/>
      <c r="U403" s="217"/>
      <c r="V403" s="213">
        <f>$AB$11-((N403*24))</f>
        <v>744</v>
      </c>
      <c r="W403" s="214">
        <v>515</v>
      </c>
      <c r="X403" s="207">
        <v>5.9219999999999997</v>
      </c>
      <c r="Y403" s="215">
        <f>W403*X403</f>
        <v>3049.83</v>
      </c>
      <c r="Z403" s="213">
        <f>(Y403*(V403-L403*24))/V403</f>
        <v>3049.83</v>
      </c>
      <c r="AA403" s="216">
        <f>(Z403/Y403)*100</f>
        <v>100</v>
      </c>
      <c r="AB403" s="24"/>
    </row>
    <row r="404" spans="1:44" s="25" customFormat="1" ht="44.25" customHeight="1">
      <c r="A404" s="65">
        <v>49</v>
      </c>
      <c r="B404" s="329" t="s">
        <v>142</v>
      </c>
      <c r="C404" s="211" t="s">
        <v>143</v>
      </c>
      <c r="D404" s="207">
        <v>5.86</v>
      </c>
      <c r="E404" s="262" t="s">
        <v>569</v>
      </c>
      <c r="F404" s="206" t="s">
        <v>49</v>
      </c>
      <c r="G404" s="249">
        <v>42758.75277777778</v>
      </c>
      <c r="H404" s="249">
        <v>42759.62777777778</v>
      </c>
      <c r="I404" s="211"/>
      <c r="J404" s="211"/>
      <c r="K404" s="211"/>
      <c r="L404" s="203">
        <f t="shared" ref="L404:L405" si="384">IF(RIGHT(S404)="T",(+H404-G404),0)</f>
        <v>0</v>
      </c>
      <c r="M404" s="203">
        <f t="shared" ref="M404:M405" si="385">IF(RIGHT(S404)="U",(+H404-G404),0)</f>
        <v>0</v>
      </c>
      <c r="N404" s="203">
        <f t="shared" ref="N404:N405" si="386">IF(RIGHT(S404)="C",(+H404-G404),0)</f>
        <v>0</v>
      </c>
      <c r="O404" s="203">
        <f t="shared" ref="O404:O405" si="387">IF(RIGHT(S404)="D",(+H404-G404),0)</f>
        <v>0.875</v>
      </c>
      <c r="P404" s="204"/>
      <c r="Q404" s="204"/>
      <c r="R404" s="204"/>
      <c r="S404" s="250" t="s">
        <v>491</v>
      </c>
      <c r="T404" s="251" t="s">
        <v>936</v>
      </c>
      <c r="U404" s="204"/>
      <c r="V404" s="213"/>
      <c r="W404" s="214"/>
      <c r="X404" s="207"/>
      <c r="Y404" s="215"/>
      <c r="Z404" s="213"/>
      <c r="AA404" s="216"/>
      <c r="AB404" s="24"/>
    </row>
    <row r="405" spans="1:44" s="25" customFormat="1" ht="30" customHeight="1">
      <c r="A405" s="65"/>
      <c r="B405" s="329"/>
      <c r="C405" s="211"/>
      <c r="D405" s="207"/>
      <c r="E405" s="223"/>
      <c r="F405" s="206" t="s">
        <v>49</v>
      </c>
      <c r="G405" s="249"/>
      <c r="H405" s="249"/>
      <c r="I405" s="211"/>
      <c r="J405" s="211"/>
      <c r="K405" s="211"/>
      <c r="L405" s="203">
        <f t="shared" si="384"/>
        <v>0</v>
      </c>
      <c r="M405" s="203">
        <f t="shared" si="385"/>
        <v>0</v>
      </c>
      <c r="N405" s="203">
        <f t="shared" si="386"/>
        <v>0</v>
      </c>
      <c r="O405" s="203">
        <f t="shared" si="387"/>
        <v>0</v>
      </c>
      <c r="P405" s="204"/>
      <c r="Q405" s="204"/>
      <c r="R405" s="204"/>
      <c r="S405" s="114"/>
      <c r="T405" s="251"/>
      <c r="U405" s="204"/>
      <c r="V405" s="213"/>
      <c r="W405" s="214"/>
      <c r="X405" s="207"/>
      <c r="Y405" s="215"/>
      <c r="Z405" s="213"/>
      <c r="AA405" s="216"/>
      <c r="AB405" s="24"/>
    </row>
    <row r="406" spans="1:44" s="23" customFormat="1" ht="30" customHeight="1">
      <c r="A406" s="252"/>
      <c r="B406" s="217"/>
      <c r="C406" s="253" t="s">
        <v>53</v>
      </c>
      <c r="D406" s="217"/>
      <c r="E406" s="219"/>
      <c r="F406" s="218" t="s">
        <v>49</v>
      </c>
      <c r="G406" s="254"/>
      <c r="H406" s="254"/>
      <c r="I406" s="218" t="s">
        <v>49</v>
      </c>
      <c r="J406" s="218" t="s">
        <v>49</v>
      </c>
      <c r="K406" s="218" t="s">
        <v>49</v>
      </c>
      <c r="L406" s="255">
        <f>SUM(L404:L405)</f>
        <v>0</v>
      </c>
      <c r="M406" s="255">
        <f t="shared" ref="M406:O406" si="388">SUM(M404:M405)</f>
        <v>0</v>
      </c>
      <c r="N406" s="255">
        <f t="shared" si="388"/>
        <v>0</v>
      </c>
      <c r="O406" s="255">
        <f t="shared" si="388"/>
        <v>0.875</v>
      </c>
      <c r="P406" s="218" t="s">
        <v>49</v>
      </c>
      <c r="Q406" s="218" t="s">
        <v>49</v>
      </c>
      <c r="R406" s="218" t="s">
        <v>49</v>
      </c>
      <c r="S406" s="276"/>
      <c r="T406" s="266"/>
      <c r="U406" s="217"/>
      <c r="V406" s="213">
        <f>$AB$11-((N406*24))</f>
        <v>744</v>
      </c>
      <c r="W406" s="214">
        <v>515</v>
      </c>
      <c r="X406" s="207">
        <v>5.86</v>
      </c>
      <c r="Y406" s="215">
        <f>W406*X406</f>
        <v>3017.9</v>
      </c>
      <c r="Z406" s="213">
        <f>(Y406*(V406-L406*24))/V406</f>
        <v>3017.9</v>
      </c>
      <c r="AA406" s="216">
        <f>(Z406/Y406)*100</f>
        <v>100</v>
      </c>
      <c r="AB406" s="32"/>
      <c r="AC406" s="33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</row>
    <row r="407" spans="1:44" s="24" customFormat="1" ht="25.5">
      <c r="A407" s="260">
        <v>50</v>
      </c>
      <c r="B407" s="247" t="s">
        <v>144</v>
      </c>
      <c r="C407" s="276" t="s">
        <v>145</v>
      </c>
      <c r="D407" s="207">
        <v>263.93299999999999</v>
      </c>
      <c r="E407" s="262" t="s">
        <v>569</v>
      </c>
      <c r="F407" s="206" t="s">
        <v>49</v>
      </c>
      <c r="G407" s="249">
        <v>42743.022916666669</v>
      </c>
      <c r="H407" s="249">
        <v>42743.363194444442</v>
      </c>
      <c r="I407" s="206" t="s">
        <v>49</v>
      </c>
      <c r="J407" s="206" t="s">
        <v>49</v>
      </c>
      <c r="K407" s="211"/>
      <c r="L407" s="203">
        <f>IF(RIGHT(S407)="T",(+H407-G407),0)</f>
        <v>0</v>
      </c>
      <c r="M407" s="203">
        <f>IF(RIGHT(S407)="U",(+H407-G407),0)</f>
        <v>0</v>
      </c>
      <c r="N407" s="203">
        <f>IF(RIGHT(S407)="C",(+H407-G407),0)</f>
        <v>0</v>
      </c>
      <c r="O407" s="203">
        <f>IF(RIGHT(S407)="D",(+H407-G407),0)</f>
        <v>0.34027777777373558</v>
      </c>
      <c r="P407" s="206" t="s">
        <v>49</v>
      </c>
      <c r="Q407" s="206" t="s">
        <v>49</v>
      </c>
      <c r="R407" s="206" t="s">
        <v>49</v>
      </c>
      <c r="S407" s="250" t="s">
        <v>52</v>
      </c>
      <c r="T407" s="251" t="s">
        <v>938</v>
      </c>
      <c r="U407" s="256"/>
      <c r="V407" s="202"/>
      <c r="W407" s="202"/>
      <c r="X407" s="202"/>
      <c r="Y407" s="202"/>
      <c r="Z407" s="213"/>
      <c r="AA407" s="202"/>
    </row>
    <row r="408" spans="1:44" s="24" customFormat="1" ht="25.5">
      <c r="A408" s="260"/>
      <c r="B408" s="247"/>
      <c r="C408" s="276"/>
      <c r="D408" s="207"/>
      <c r="E408" s="233"/>
      <c r="F408" s="206"/>
      <c r="G408" s="249">
        <v>42763.501388888886</v>
      </c>
      <c r="H408" s="249">
        <v>42763.631249999999</v>
      </c>
      <c r="I408" s="206"/>
      <c r="J408" s="206"/>
      <c r="K408" s="211"/>
      <c r="L408" s="203">
        <f>IF(RIGHT(S408)="T",(+H408-G408),0)</f>
        <v>0.12986111111240461</v>
      </c>
      <c r="M408" s="203">
        <f>IF(RIGHT(S408)="U",(+H408-G408),0)</f>
        <v>0</v>
      </c>
      <c r="N408" s="203">
        <f>IF(RIGHT(S408)="C",(+H408-G408),0)</f>
        <v>0</v>
      </c>
      <c r="O408" s="203">
        <f>IF(RIGHT(S408)="D",(+H408-G408),0)</f>
        <v>0</v>
      </c>
      <c r="P408" s="206"/>
      <c r="Q408" s="206"/>
      <c r="R408" s="206"/>
      <c r="S408" s="250" t="s">
        <v>490</v>
      </c>
      <c r="T408" s="251" t="s">
        <v>940</v>
      </c>
      <c r="U408" s="256"/>
      <c r="V408" s="202"/>
      <c r="W408" s="202"/>
      <c r="X408" s="202"/>
      <c r="Y408" s="202"/>
      <c r="Z408" s="213"/>
      <c r="AA408" s="202"/>
    </row>
    <row r="409" spans="1:44" s="25" customFormat="1" ht="30" customHeight="1">
      <c r="A409" s="252"/>
      <c r="B409" s="217"/>
      <c r="C409" s="253" t="s">
        <v>53</v>
      </c>
      <c r="D409" s="217"/>
      <c r="E409" s="219"/>
      <c r="F409" s="218" t="s">
        <v>49</v>
      </c>
      <c r="G409" s="209"/>
      <c r="H409" s="209"/>
      <c r="I409" s="218" t="s">
        <v>49</v>
      </c>
      <c r="J409" s="218" t="s">
        <v>49</v>
      </c>
      <c r="K409" s="321"/>
      <c r="L409" s="255">
        <f>SUM(L407:L408)</f>
        <v>0.12986111111240461</v>
      </c>
      <c r="M409" s="255">
        <f t="shared" ref="M409:O409" si="389">SUM(M407:M408)</f>
        <v>0</v>
      </c>
      <c r="N409" s="255">
        <f t="shared" si="389"/>
        <v>0</v>
      </c>
      <c r="O409" s="255">
        <f t="shared" si="389"/>
        <v>0.34027777777373558</v>
      </c>
      <c r="P409" s="218" t="s">
        <v>49</v>
      </c>
      <c r="Q409" s="218" t="s">
        <v>49</v>
      </c>
      <c r="R409" s="218" t="s">
        <v>49</v>
      </c>
      <c r="S409" s="276"/>
      <c r="T409" s="266"/>
      <c r="U409" s="217"/>
      <c r="V409" s="213">
        <f>$AB$11-((N409*24))</f>
        <v>744</v>
      </c>
      <c r="W409" s="214">
        <v>289</v>
      </c>
      <c r="X409" s="207">
        <v>263.93299999999999</v>
      </c>
      <c r="Y409" s="215">
        <f>W409*X409</f>
        <v>76276.637000000002</v>
      </c>
      <c r="Z409" s="213">
        <f>(Y409*(V409-L409*24))/V409</f>
        <v>75957.10897313751</v>
      </c>
      <c r="AA409" s="216">
        <f>(Z409/Y409)*100</f>
        <v>99.581093189960001</v>
      </c>
      <c r="AB409" s="24"/>
    </row>
    <row r="410" spans="1:44" s="24" customFormat="1" ht="30" customHeight="1">
      <c r="A410" s="260">
        <v>51</v>
      </c>
      <c r="B410" s="247" t="s">
        <v>146</v>
      </c>
      <c r="C410" s="261" t="s">
        <v>147</v>
      </c>
      <c r="D410" s="207">
        <v>263.93299999999999</v>
      </c>
      <c r="E410" s="262" t="s">
        <v>569</v>
      </c>
      <c r="F410" s="206" t="s">
        <v>49</v>
      </c>
      <c r="G410" s="249">
        <v>42743.022916666669</v>
      </c>
      <c r="H410" s="249">
        <v>42743.368055555555</v>
      </c>
      <c r="I410" s="206" t="s">
        <v>49</v>
      </c>
      <c r="J410" s="206" t="s">
        <v>49</v>
      </c>
      <c r="K410" s="206" t="s">
        <v>49</v>
      </c>
      <c r="L410" s="203">
        <f>IF(RIGHT(S410)="T",(+H410-G410),0)</f>
        <v>0</v>
      </c>
      <c r="M410" s="203">
        <f>IF(RIGHT(S410)="U",(+H410-G410),0)</f>
        <v>0</v>
      </c>
      <c r="N410" s="203">
        <f>IF(RIGHT(S410)="C",(+H410-G410),0)</f>
        <v>0</v>
      </c>
      <c r="O410" s="203">
        <f>IF(RIGHT(S410)="D",(+H410-G410),0)</f>
        <v>0.34513888888614019</v>
      </c>
      <c r="P410" s="206" t="s">
        <v>49</v>
      </c>
      <c r="Q410" s="206" t="s">
        <v>49</v>
      </c>
      <c r="R410" s="206" t="s">
        <v>49</v>
      </c>
      <c r="S410" s="250" t="s">
        <v>52</v>
      </c>
      <c r="T410" s="251" t="s">
        <v>938</v>
      </c>
      <c r="U410" s="256"/>
      <c r="V410" s="202"/>
      <c r="W410" s="202"/>
      <c r="X410" s="202"/>
      <c r="Y410" s="202"/>
      <c r="Z410" s="213"/>
      <c r="AA410" s="202"/>
    </row>
    <row r="411" spans="1:44" s="25" customFormat="1" ht="30" customHeight="1">
      <c r="A411" s="252"/>
      <c r="B411" s="217"/>
      <c r="C411" s="253" t="s">
        <v>53</v>
      </c>
      <c r="D411" s="217"/>
      <c r="E411" s="219"/>
      <c r="F411" s="218" t="s">
        <v>49</v>
      </c>
      <c r="G411" s="254"/>
      <c r="H411" s="254"/>
      <c r="I411" s="218" t="s">
        <v>49</v>
      </c>
      <c r="J411" s="218" t="s">
        <v>49</v>
      </c>
      <c r="K411" s="321"/>
      <c r="L411" s="255">
        <f>SUM(L410:L410)</f>
        <v>0</v>
      </c>
      <c r="M411" s="255">
        <f>SUM(M410:M410)</f>
        <v>0</v>
      </c>
      <c r="N411" s="255">
        <f>SUM(N410:N410)</f>
        <v>0</v>
      </c>
      <c r="O411" s="255">
        <f>SUM(O410:O410)</f>
        <v>0.34513888888614019</v>
      </c>
      <c r="P411" s="218" t="s">
        <v>49</v>
      </c>
      <c r="Q411" s="218" t="s">
        <v>49</v>
      </c>
      <c r="R411" s="218" t="s">
        <v>49</v>
      </c>
      <c r="S411" s="276"/>
      <c r="T411" s="266"/>
      <c r="U411" s="217"/>
      <c r="V411" s="213">
        <f>$AB$11-((N411*24))</f>
        <v>744</v>
      </c>
      <c r="W411" s="214">
        <v>289</v>
      </c>
      <c r="X411" s="207">
        <v>263.93299999999999</v>
      </c>
      <c r="Y411" s="215">
        <f>W411*X411</f>
        <v>76276.637000000002</v>
      </c>
      <c r="Z411" s="213">
        <f>(Y411*(V411-L411*24))/V411</f>
        <v>76276.637000000002</v>
      </c>
      <c r="AA411" s="216">
        <f>(Z411/Y411)*100</f>
        <v>100</v>
      </c>
      <c r="AB411" s="24"/>
    </row>
    <row r="412" spans="1:44" s="23" customFormat="1" ht="30" customHeight="1">
      <c r="A412" s="65">
        <v>52</v>
      </c>
      <c r="B412" s="221" t="s">
        <v>148</v>
      </c>
      <c r="C412" s="211" t="s">
        <v>149</v>
      </c>
      <c r="D412" s="207">
        <v>2.86</v>
      </c>
      <c r="E412" s="262" t="s">
        <v>569</v>
      </c>
      <c r="F412" s="206" t="s">
        <v>49</v>
      </c>
      <c r="G412" s="249"/>
      <c r="H412" s="249"/>
      <c r="I412" s="206" t="s">
        <v>49</v>
      </c>
      <c r="J412" s="206" t="s">
        <v>49</v>
      </c>
      <c r="K412" s="206" t="s">
        <v>49</v>
      </c>
      <c r="L412" s="203">
        <f>IF(RIGHT(S412)="T",(+H412-G412),0)</f>
        <v>0</v>
      </c>
      <c r="M412" s="203">
        <f>IF(RIGHT(S412)="U",(+H412-G412),0)</f>
        <v>0</v>
      </c>
      <c r="N412" s="203">
        <f>IF(RIGHT(S412)="C",(+H412-G412),0)</f>
        <v>0</v>
      </c>
      <c r="O412" s="203">
        <f>IF(RIGHT(S412)="D",(+H412-G412),0)</f>
        <v>0</v>
      </c>
      <c r="P412" s="206" t="s">
        <v>49</v>
      </c>
      <c r="Q412" s="206" t="s">
        <v>49</v>
      </c>
      <c r="R412" s="206" t="s">
        <v>49</v>
      </c>
      <c r="S412" s="114"/>
      <c r="T412" s="251"/>
      <c r="U412" s="256"/>
      <c r="V412" s="213"/>
      <c r="W412" s="214"/>
      <c r="X412" s="207"/>
      <c r="Y412" s="215"/>
      <c r="Z412" s="213"/>
      <c r="AA412" s="216"/>
      <c r="AB412" s="32"/>
      <c r="AC412" s="33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</row>
    <row r="413" spans="1:44" s="23" customFormat="1" ht="30" customHeight="1">
      <c r="A413" s="252"/>
      <c r="B413" s="217"/>
      <c r="C413" s="253" t="s">
        <v>53</v>
      </c>
      <c r="D413" s="217"/>
      <c r="E413" s="219"/>
      <c r="F413" s="218" t="s">
        <v>49</v>
      </c>
      <c r="G413" s="254"/>
      <c r="H413" s="254"/>
      <c r="I413" s="218" t="s">
        <v>49</v>
      </c>
      <c r="J413" s="218" t="s">
        <v>49</v>
      </c>
      <c r="K413" s="321"/>
      <c r="L413" s="255">
        <f>SUM(L412:L412)</f>
        <v>0</v>
      </c>
      <c r="M413" s="255">
        <f>SUM(M412:M412)</f>
        <v>0</v>
      </c>
      <c r="N413" s="255">
        <f>SUM(N412:N412)</f>
        <v>0</v>
      </c>
      <c r="O413" s="255">
        <f>SUM(O412:O412)</f>
        <v>0</v>
      </c>
      <c r="P413" s="218" t="s">
        <v>49</v>
      </c>
      <c r="Q413" s="218" t="s">
        <v>49</v>
      </c>
      <c r="R413" s="218" t="s">
        <v>49</v>
      </c>
      <c r="S413" s="276"/>
      <c r="T413" s="266"/>
      <c r="U413" s="217"/>
      <c r="V413" s="213">
        <f>$AB$11-((N413*24))</f>
        <v>744</v>
      </c>
      <c r="W413" s="214">
        <v>687</v>
      </c>
      <c r="X413" s="207">
        <v>2.86</v>
      </c>
      <c r="Y413" s="215">
        <f>W413*X413</f>
        <v>1964.82</v>
      </c>
      <c r="Z413" s="213">
        <f>(Y413*(V413-L413*24))/V413</f>
        <v>1964.8199999999997</v>
      </c>
      <c r="AA413" s="216">
        <f>(Z413/Y413)*100</f>
        <v>99.999999999999986</v>
      </c>
      <c r="AB413" s="32"/>
      <c r="AC413" s="33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</row>
    <row r="414" spans="1:44" s="23" customFormat="1" ht="30" customHeight="1">
      <c r="A414" s="65">
        <v>53</v>
      </c>
      <c r="B414" s="221" t="s">
        <v>150</v>
      </c>
      <c r="C414" s="211" t="s">
        <v>151</v>
      </c>
      <c r="D414" s="207">
        <v>2.86</v>
      </c>
      <c r="E414" s="262" t="s">
        <v>569</v>
      </c>
      <c r="F414" s="206" t="s">
        <v>49</v>
      </c>
      <c r="G414" s="249"/>
      <c r="H414" s="249"/>
      <c r="I414" s="211"/>
      <c r="J414" s="211"/>
      <c r="K414" s="211"/>
      <c r="L414" s="203">
        <f t="shared" ref="L414" si="390">IF(RIGHT(S414)="T",(+H414-G414),0)</f>
        <v>0</v>
      </c>
      <c r="M414" s="203">
        <f t="shared" ref="M414" si="391">IF(RIGHT(S414)="U",(+H414-G414),0)</f>
        <v>0</v>
      </c>
      <c r="N414" s="203">
        <f t="shared" ref="N414" si="392">IF(RIGHT(S414)="C",(+H414-G414),0)</f>
        <v>0</v>
      </c>
      <c r="O414" s="203">
        <f t="shared" ref="O414" si="393">IF(RIGHT(S414)="D",(+H414-G414),0)</f>
        <v>0</v>
      </c>
      <c r="P414" s="204"/>
      <c r="Q414" s="204"/>
      <c r="R414" s="204"/>
      <c r="S414" s="114"/>
      <c r="T414" s="251"/>
      <c r="U414" s="204"/>
      <c r="V414" s="213"/>
      <c r="W414" s="214"/>
      <c r="X414" s="207"/>
      <c r="Y414" s="215"/>
      <c r="Z414" s="213"/>
      <c r="AA414" s="216"/>
      <c r="AB414" s="32"/>
      <c r="AC414" s="33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</row>
    <row r="415" spans="1:44" s="23" customFormat="1" ht="30" customHeight="1">
      <c r="A415" s="252"/>
      <c r="B415" s="217"/>
      <c r="C415" s="253" t="s">
        <v>53</v>
      </c>
      <c r="D415" s="217"/>
      <c r="E415" s="219"/>
      <c r="F415" s="218" t="s">
        <v>49</v>
      </c>
      <c r="G415" s="254"/>
      <c r="H415" s="254"/>
      <c r="I415" s="218" t="s">
        <v>49</v>
      </c>
      <c r="J415" s="218" t="s">
        <v>49</v>
      </c>
      <c r="K415" s="321"/>
      <c r="L415" s="255">
        <f>SUM(L414:L414)</f>
        <v>0</v>
      </c>
      <c r="M415" s="255">
        <f>SUM(M414:M414)</f>
        <v>0</v>
      </c>
      <c r="N415" s="255">
        <f>SUM(N414:N414)</f>
        <v>0</v>
      </c>
      <c r="O415" s="255">
        <f>SUM(O414:O414)</f>
        <v>0</v>
      </c>
      <c r="P415" s="218" t="s">
        <v>49</v>
      </c>
      <c r="Q415" s="218" t="s">
        <v>49</v>
      </c>
      <c r="R415" s="218" t="s">
        <v>49</v>
      </c>
      <c r="S415" s="276"/>
      <c r="T415" s="266"/>
      <c r="U415" s="217"/>
      <c r="V415" s="213">
        <f>$AB$11-((N415*24))</f>
        <v>744</v>
      </c>
      <c r="W415" s="214">
        <v>687</v>
      </c>
      <c r="X415" s="207">
        <v>2.86</v>
      </c>
      <c r="Y415" s="215">
        <f>W415*X415</f>
        <v>1964.82</v>
      </c>
      <c r="Z415" s="213">
        <f>(Y415*(V415-L415*24))/V415</f>
        <v>1964.8199999999997</v>
      </c>
      <c r="AA415" s="216">
        <f>(Z415/Y415)*100</f>
        <v>99.999999999999986</v>
      </c>
      <c r="AB415" s="32"/>
      <c r="AC415" s="33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</row>
    <row r="416" spans="1:44" s="23" customFormat="1" ht="30" customHeight="1">
      <c r="A416" s="65">
        <v>54</v>
      </c>
      <c r="B416" s="221" t="s">
        <v>152</v>
      </c>
      <c r="C416" s="211" t="s">
        <v>153</v>
      </c>
      <c r="D416" s="207">
        <v>41.743000000000002</v>
      </c>
      <c r="E416" s="262" t="s">
        <v>569</v>
      </c>
      <c r="F416" s="206" t="s">
        <v>49</v>
      </c>
      <c r="G416" s="86"/>
      <c r="H416" s="84"/>
      <c r="I416" s="211"/>
      <c r="J416" s="211"/>
      <c r="K416" s="211"/>
      <c r="L416" s="203">
        <f t="shared" ref="L416" si="394">IF(RIGHT(S416)="T",(+H416-G416),0)</f>
        <v>0</v>
      </c>
      <c r="M416" s="203">
        <f t="shared" ref="M416" si="395">IF(RIGHT(S416)="U",(+H416-G416),0)</f>
        <v>0</v>
      </c>
      <c r="N416" s="203">
        <f t="shared" ref="N416" si="396">IF(RIGHT(S416)="C",(+H416-G416),0)</f>
        <v>0</v>
      </c>
      <c r="O416" s="203">
        <f t="shared" ref="O416" si="397">IF(RIGHT(S416)="D",(+H416-G416),0)</f>
        <v>0</v>
      </c>
      <c r="P416" s="204"/>
      <c r="Q416" s="204"/>
      <c r="R416" s="204"/>
      <c r="S416" s="83"/>
      <c r="T416" s="85"/>
      <c r="U416" s="204"/>
      <c r="V416" s="213"/>
      <c r="W416" s="214"/>
      <c r="X416" s="207"/>
      <c r="Y416" s="215"/>
      <c r="Z416" s="213"/>
      <c r="AA416" s="216"/>
      <c r="AB416" s="32"/>
      <c r="AC416" s="33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</row>
    <row r="417" spans="1:44" s="25" customFormat="1" ht="30" customHeight="1">
      <c r="A417" s="252"/>
      <c r="B417" s="217"/>
      <c r="C417" s="253" t="s">
        <v>53</v>
      </c>
      <c r="D417" s="217"/>
      <c r="E417" s="219"/>
      <c r="F417" s="218" t="s">
        <v>49</v>
      </c>
      <c r="G417" s="254"/>
      <c r="H417" s="254"/>
      <c r="I417" s="218" t="s">
        <v>49</v>
      </c>
      <c r="J417" s="218" t="s">
        <v>49</v>
      </c>
      <c r="K417" s="321"/>
      <c r="L417" s="255">
        <f>SUM(L416:L416)</f>
        <v>0</v>
      </c>
      <c r="M417" s="255">
        <f>SUM(M416:M416)</f>
        <v>0</v>
      </c>
      <c r="N417" s="255">
        <f>SUM(N416:N416)</f>
        <v>0</v>
      </c>
      <c r="O417" s="255">
        <f>SUM(O416:O416)</f>
        <v>0</v>
      </c>
      <c r="P417" s="218" t="s">
        <v>49</v>
      </c>
      <c r="Q417" s="218" t="s">
        <v>49</v>
      </c>
      <c r="R417" s="218" t="s">
        <v>49</v>
      </c>
      <c r="S417" s="276"/>
      <c r="T417" s="266"/>
      <c r="U417" s="217"/>
      <c r="V417" s="213">
        <f>$AB$11-((N417*24))</f>
        <v>744</v>
      </c>
      <c r="W417" s="214">
        <v>515</v>
      </c>
      <c r="X417" s="207">
        <v>41.743000000000002</v>
      </c>
      <c r="Y417" s="215">
        <f>W417*X417</f>
        <v>21497.645</v>
      </c>
      <c r="Z417" s="213">
        <f>(Y417*(V417-L417*24))/V417</f>
        <v>21497.645</v>
      </c>
      <c r="AA417" s="216">
        <f>(Z417/Y417)*100</f>
        <v>100</v>
      </c>
      <c r="AB417" s="24"/>
    </row>
    <row r="418" spans="1:44" s="23" customFormat="1" ht="30" customHeight="1">
      <c r="A418" s="65">
        <v>55</v>
      </c>
      <c r="B418" s="221" t="s">
        <v>154</v>
      </c>
      <c r="C418" s="211" t="s">
        <v>155</v>
      </c>
      <c r="D418" s="207">
        <v>169.785</v>
      </c>
      <c r="E418" s="262" t="s">
        <v>569</v>
      </c>
      <c r="F418" s="206" t="s">
        <v>49</v>
      </c>
      <c r="G418" s="249">
        <v>42762.157638888886</v>
      </c>
      <c r="H418" s="249">
        <v>42762.161111111112</v>
      </c>
      <c r="I418" s="211"/>
      <c r="J418" s="211"/>
      <c r="K418" s="211"/>
      <c r="L418" s="203">
        <f t="shared" ref="L418" si="398">IF(RIGHT(S418)="T",(+H418-G418),0)</f>
        <v>0</v>
      </c>
      <c r="M418" s="203">
        <f t="shared" ref="M418" si="399">IF(RIGHT(S418)="U",(+H418-G418),0)</f>
        <v>0</v>
      </c>
      <c r="N418" s="203">
        <f t="shared" ref="N418" si="400">IF(RIGHT(S418)="C",(+H418-G418),0)</f>
        <v>3.4722222262644209E-3</v>
      </c>
      <c r="O418" s="203">
        <f t="shared" ref="O418" si="401">IF(RIGHT(S418)="D",(+H418-G418),0)</f>
        <v>0</v>
      </c>
      <c r="P418" s="204"/>
      <c r="Q418" s="204"/>
      <c r="R418" s="204"/>
      <c r="S418" s="250" t="s">
        <v>489</v>
      </c>
      <c r="T418" s="251" t="s">
        <v>943</v>
      </c>
      <c r="U418" s="204"/>
      <c r="V418" s="213"/>
      <c r="W418" s="214"/>
      <c r="X418" s="207"/>
      <c r="Y418" s="215"/>
      <c r="Z418" s="213"/>
      <c r="AA418" s="216"/>
      <c r="AB418" s="32"/>
      <c r="AC418" s="33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</row>
    <row r="419" spans="1:44" s="23" customFormat="1" ht="30" customHeight="1">
      <c r="A419" s="65"/>
      <c r="B419" s="221"/>
      <c r="C419" s="211"/>
      <c r="D419" s="207"/>
      <c r="E419" s="262"/>
      <c r="F419" s="206"/>
      <c r="G419" s="249">
        <v>42762.161111111112</v>
      </c>
      <c r="H419" s="249">
        <v>42762.52847222222</v>
      </c>
      <c r="I419" s="211"/>
      <c r="J419" s="211"/>
      <c r="K419" s="211"/>
      <c r="L419" s="203">
        <f t="shared" ref="L419:L420" si="402">IF(RIGHT(S419)="T",(+H419-G419),0)</f>
        <v>0</v>
      </c>
      <c r="M419" s="203">
        <f t="shared" ref="M419:M420" si="403">IF(RIGHT(S419)="U",(+H419-G419),0)</f>
        <v>0</v>
      </c>
      <c r="N419" s="203">
        <f t="shared" ref="N419:N420" si="404">IF(RIGHT(S419)="C",(+H419-G419),0)</f>
        <v>0</v>
      </c>
      <c r="O419" s="203">
        <f t="shared" ref="O419:O420" si="405">IF(RIGHT(S419)="D",(+H419-G419),0)</f>
        <v>0.36736111110803904</v>
      </c>
      <c r="P419" s="204"/>
      <c r="Q419" s="204"/>
      <c r="R419" s="204"/>
      <c r="S419" s="250" t="s">
        <v>52</v>
      </c>
      <c r="T419" s="251" t="s">
        <v>856</v>
      </c>
      <c r="U419" s="204"/>
      <c r="V419" s="213"/>
      <c r="W419" s="214"/>
      <c r="X419" s="207"/>
      <c r="Y419" s="215"/>
      <c r="Z419" s="213"/>
      <c r="AA419" s="216"/>
      <c r="AB419" s="32"/>
      <c r="AC419" s="33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</row>
    <row r="420" spans="1:44" s="23" customFormat="1" ht="30" customHeight="1">
      <c r="A420" s="65"/>
      <c r="B420" s="221"/>
      <c r="C420" s="211"/>
      <c r="D420" s="207"/>
      <c r="E420" s="223"/>
      <c r="F420" s="206"/>
      <c r="G420" s="249">
        <v>42762.52847222222</v>
      </c>
      <c r="H420" s="249">
        <v>42762.811111111114</v>
      </c>
      <c r="I420" s="211"/>
      <c r="J420" s="211"/>
      <c r="K420" s="211"/>
      <c r="L420" s="203">
        <f t="shared" si="402"/>
        <v>0</v>
      </c>
      <c r="M420" s="203">
        <f t="shared" si="403"/>
        <v>0</v>
      </c>
      <c r="N420" s="203">
        <f t="shared" si="404"/>
        <v>0</v>
      </c>
      <c r="O420" s="203">
        <f t="shared" si="405"/>
        <v>0.28263888889341615</v>
      </c>
      <c r="P420" s="204"/>
      <c r="Q420" s="204"/>
      <c r="R420" s="204"/>
      <c r="S420" s="250" t="s">
        <v>491</v>
      </c>
      <c r="T420" s="251" t="s">
        <v>862</v>
      </c>
      <c r="U420" s="204"/>
      <c r="V420" s="213"/>
      <c r="W420" s="214"/>
      <c r="X420" s="207"/>
      <c r="Y420" s="215"/>
      <c r="Z420" s="213"/>
      <c r="AA420" s="216"/>
      <c r="AB420" s="32"/>
      <c r="AC420" s="33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</row>
    <row r="421" spans="1:44" s="25" customFormat="1" ht="30" customHeight="1">
      <c r="A421" s="252"/>
      <c r="B421" s="217"/>
      <c r="C421" s="253" t="s">
        <v>53</v>
      </c>
      <c r="D421" s="217"/>
      <c r="E421" s="219"/>
      <c r="F421" s="218" t="s">
        <v>49</v>
      </c>
      <c r="G421" s="254"/>
      <c r="H421" s="254"/>
      <c r="I421" s="218" t="s">
        <v>49</v>
      </c>
      <c r="J421" s="218" t="s">
        <v>49</v>
      </c>
      <c r="K421" s="321"/>
      <c r="L421" s="255">
        <f>SUM(L418:L420)</f>
        <v>0</v>
      </c>
      <c r="M421" s="255">
        <f>SUM(M418:M420)</f>
        <v>0</v>
      </c>
      <c r="N421" s="255">
        <f>SUM(N418:N420)</f>
        <v>3.4722222262644209E-3</v>
      </c>
      <c r="O421" s="255">
        <f>SUM(O418:O420)</f>
        <v>0.65000000000145519</v>
      </c>
      <c r="P421" s="218" t="s">
        <v>49</v>
      </c>
      <c r="Q421" s="218" t="s">
        <v>49</v>
      </c>
      <c r="R421" s="218" t="s">
        <v>49</v>
      </c>
      <c r="S421" s="276"/>
      <c r="T421" s="266"/>
      <c r="U421" s="217"/>
      <c r="V421" s="213">
        <f>$AB$11-((N421*24))</f>
        <v>743.91666666656965</v>
      </c>
      <c r="W421" s="214">
        <v>371</v>
      </c>
      <c r="X421" s="207">
        <v>169.785</v>
      </c>
      <c r="Y421" s="215">
        <f>W421*X421</f>
        <v>62990.235000000001</v>
      </c>
      <c r="Z421" s="213">
        <f>(Y421*(V421-L421*24))/V421</f>
        <v>62990.235000000008</v>
      </c>
      <c r="AA421" s="216">
        <f>(Z421/Y421)*100</f>
        <v>100.00000000000003</v>
      </c>
      <c r="AB421" s="24"/>
    </row>
    <row r="422" spans="1:44" s="25" customFormat="1" ht="39" customHeight="1">
      <c r="A422" s="252">
        <v>56</v>
      </c>
      <c r="B422" s="319" t="s">
        <v>455</v>
      </c>
      <c r="C422" s="320" t="s">
        <v>456</v>
      </c>
      <c r="D422" s="207">
        <v>169.72900000000001</v>
      </c>
      <c r="E422" s="262" t="s">
        <v>569</v>
      </c>
      <c r="F422" s="218"/>
      <c r="G422" s="249">
        <v>42751.612500000003</v>
      </c>
      <c r="H422" s="249">
        <v>42751.631944444445</v>
      </c>
      <c r="I422" s="218"/>
      <c r="J422" s="218"/>
      <c r="K422" s="321"/>
      <c r="L422" s="203">
        <f t="shared" ref="L422" si="406">IF(RIGHT(S422)="T",(+H422-G422),0)</f>
        <v>1.9444444442342501E-2</v>
      </c>
      <c r="M422" s="203">
        <f t="shared" ref="M422" si="407">IF(RIGHT(S422)="U",(+H422-G422),0)</f>
        <v>0</v>
      </c>
      <c r="N422" s="203">
        <f t="shared" ref="N422" si="408">IF(RIGHT(S422)="C",(+H422-G422),0)</f>
        <v>0</v>
      </c>
      <c r="O422" s="203">
        <f t="shared" ref="O422" si="409">IF(RIGHT(S422)="D",(+H422-G422),0)</f>
        <v>0</v>
      </c>
      <c r="P422" s="218"/>
      <c r="Q422" s="218"/>
      <c r="R422" s="218"/>
      <c r="S422" s="250" t="s">
        <v>490</v>
      </c>
      <c r="T422" s="251" t="s">
        <v>945</v>
      </c>
      <c r="U422" s="217"/>
      <c r="V422" s="304"/>
      <c r="W422" s="257"/>
      <c r="X422" s="288"/>
      <c r="Y422" s="258"/>
      <c r="Z422" s="213"/>
      <c r="AA422" s="259"/>
      <c r="AB422" s="24"/>
    </row>
    <row r="423" spans="1:44" s="25" customFormat="1" ht="39" customHeight="1">
      <c r="A423" s="252"/>
      <c r="B423" s="319"/>
      <c r="C423" s="320"/>
      <c r="D423" s="207"/>
      <c r="E423" s="223"/>
      <c r="F423" s="218"/>
      <c r="G423" s="249"/>
      <c r="H423" s="249"/>
      <c r="I423" s="218"/>
      <c r="J423" s="218"/>
      <c r="K423" s="321"/>
      <c r="L423" s="203">
        <f t="shared" ref="L423" si="410">IF(RIGHT(S423)="T",(+H423-G423),0)</f>
        <v>0</v>
      </c>
      <c r="M423" s="203">
        <f t="shared" ref="M423" si="411">IF(RIGHT(S423)="U",(+H423-G423),0)</f>
        <v>0</v>
      </c>
      <c r="N423" s="203">
        <f t="shared" ref="N423" si="412">IF(RIGHT(S423)="C",(+H423-G423),0)</f>
        <v>0</v>
      </c>
      <c r="O423" s="203">
        <f t="shared" ref="O423" si="413">IF(RIGHT(S423)="D",(+H423-G423),0)</f>
        <v>0</v>
      </c>
      <c r="P423" s="218"/>
      <c r="Q423" s="218"/>
      <c r="R423" s="218"/>
      <c r="S423" s="114"/>
      <c r="T423" s="251"/>
      <c r="U423" s="217"/>
      <c r="V423" s="304"/>
      <c r="W423" s="257"/>
      <c r="X423" s="288"/>
      <c r="Y423" s="258"/>
      <c r="Z423" s="213"/>
      <c r="AA423" s="259"/>
      <c r="AB423" s="24"/>
    </row>
    <row r="424" spans="1:44" s="25" customFormat="1" ht="30" customHeight="1">
      <c r="A424" s="252"/>
      <c r="B424" s="217"/>
      <c r="C424" s="253" t="s">
        <v>53</v>
      </c>
      <c r="D424" s="217"/>
      <c r="E424" s="219"/>
      <c r="F424" s="218" t="s">
        <v>49</v>
      </c>
      <c r="G424" s="254"/>
      <c r="H424" s="254"/>
      <c r="I424" s="218" t="s">
        <v>49</v>
      </c>
      <c r="J424" s="218" t="s">
        <v>49</v>
      </c>
      <c r="K424" s="321"/>
      <c r="L424" s="255">
        <f>SUM(L422:L423)</f>
        <v>1.9444444442342501E-2</v>
      </c>
      <c r="M424" s="255">
        <f>SUM(M422:M423)</f>
        <v>0</v>
      </c>
      <c r="N424" s="255">
        <f>SUM(N422:N423)</f>
        <v>0</v>
      </c>
      <c r="O424" s="255">
        <f>SUM(O422:O423)</f>
        <v>0</v>
      </c>
      <c r="P424" s="218" t="s">
        <v>49</v>
      </c>
      <c r="Q424" s="218" t="s">
        <v>49</v>
      </c>
      <c r="R424" s="218" t="s">
        <v>49</v>
      </c>
      <c r="S424" s="276"/>
      <c r="T424" s="266"/>
      <c r="U424" s="217"/>
      <c r="V424" s="213">
        <f>$AB$11-((N424*24))</f>
        <v>744</v>
      </c>
      <c r="W424" s="257">
        <v>515</v>
      </c>
      <c r="X424" s="288">
        <v>169.72900000000001</v>
      </c>
      <c r="Y424" s="258">
        <f t="shared" ref="Y424" si="414">W424*X424</f>
        <v>87410.435000000012</v>
      </c>
      <c r="Z424" s="213">
        <f>(Y424*(V424-L424*24))/V424</f>
        <v>87355.607666224576</v>
      </c>
      <c r="AA424" s="330">
        <f t="shared" ref="AA424" si="415">(Z424/Y424)*100</f>
        <v>99.937275985669856</v>
      </c>
      <c r="AB424" s="24"/>
    </row>
    <row r="425" spans="1:44" s="24" customFormat="1" ht="30" customHeight="1">
      <c r="A425" s="260">
        <v>57</v>
      </c>
      <c r="B425" s="247" t="s">
        <v>156</v>
      </c>
      <c r="C425" s="276" t="s">
        <v>157</v>
      </c>
      <c r="D425" s="207">
        <v>98.281000000000006</v>
      </c>
      <c r="E425" s="262" t="s">
        <v>569</v>
      </c>
      <c r="F425" s="206" t="s">
        <v>49</v>
      </c>
      <c r="G425" s="249">
        <v>42742.008333333331</v>
      </c>
      <c r="H425" s="249">
        <v>42742.426388888889</v>
      </c>
      <c r="I425" s="206" t="s">
        <v>49</v>
      </c>
      <c r="J425" s="206" t="s">
        <v>49</v>
      </c>
      <c r="K425" s="206" t="s">
        <v>49</v>
      </c>
      <c r="L425" s="203">
        <f>IF(RIGHT(S425)="T",(+H425-G425),0)</f>
        <v>0</v>
      </c>
      <c r="M425" s="203">
        <f>IF(RIGHT(S425)="U",(+H425-G425),0)</f>
        <v>0</v>
      </c>
      <c r="N425" s="203">
        <f>IF(RIGHT(S425)="C",(+H425-G425),0)</f>
        <v>0</v>
      </c>
      <c r="O425" s="203">
        <f>IF(RIGHT(S425)="D",(+H425-G425),0)</f>
        <v>0.4180555555576575</v>
      </c>
      <c r="P425" s="206" t="s">
        <v>49</v>
      </c>
      <c r="Q425" s="206" t="s">
        <v>49</v>
      </c>
      <c r="R425" s="206" t="s">
        <v>49</v>
      </c>
      <c r="S425" s="250" t="s">
        <v>52</v>
      </c>
      <c r="T425" s="251" t="s">
        <v>843</v>
      </c>
      <c r="U425" s="256"/>
      <c r="V425" s="202"/>
      <c r="W425" s="202"/>
      <c r="X425" s="202"/>
      <c r="Y425" s="202"/>
      <c r="Z425" s="213"/>
      <c r="AA425" s="202"/>
    </row>
    <row r="426" spans="1:44" s="24" customFormat="1" ht="30" customHeight="1">
      <c r="A426" s="260"/>
      <c r="B426" s="247"/>
      <c r="C426" s="276"/>
      <c r="D426" s="207"/>
      <c r="E426" s="233"/>
      <c r="F426" s="206"/>
      <c r="G426" s="249">
        <v>42758.381944444445</v>
      </c>
      <c r="H426" s="249">
        <v>42758.637499999997</v>
      </c>
      <c r="I426" s="206"/>
      <c r="J426" s="206"/>
      <c r="K426" s="206"/>
      <c r="L426" s="203">
        <f>IF(RIGHT(S426)="T",(+H426-G426),0)</f>
        <v>0.25555555555183673</v>
      </c>
      <c r="M426" s="203">
        <f>IF(RIGHT(S426)="U",(+H426-G426),0)</f>
        <v>0</v>
      </c>
      <c r="N426" s="203">
        <f>IF(RIGHT(S426)="C",(+H426-G426),0)</f>
        <v>0</v>
      </c>
      <c r="O426" s="203">
        <f>IF(RIGHT(S426)="D",(+H426-G426),0)</f>
        <v>0</v>
      </c>
      <c r="P426" s="206"/>
      <c r="Q426" s="206"/>
      <c r="R426" s="206"/>
      <c r="S426" s="250" t="s">
        <v>490</v>
      </c>
      <c r="T426" s="251" t="s">
        <v>948</v>
      </c>
      <c r="U426" s="256"/>
      <c r="V426" s="202"/>
      <c r="W426" s="202"/>
      <c r="X426" s="202"/>
      <c r="Y426" s="202"/>
      <c r="Z426" s="213"/>
      <c r="AA426" s="202"/>
    </row>
    <row r="427" spans="1:44" s="25" customFormat="1" ht="30" customHeight="1">
      <c r="A427" s="252"/>
      <c r="B427" s="217"/>
      <c r="C427" s="253" t="s">
        <v>53</v>
      </c>
      <c r="D427" s="217"/>
      <c r="E427" s="219"/>
      <c r="F427" s="218" t="s">
        <v>49</v>
      </c>
      <c r="G427" s="209"/>
      <c r="H427" s="209"/>
      <c r="I427" s="218" t="s">
        <v>49</v>
      </c>
      <c r="J427" s="218" t="s">
        <v>49</v>
      </c>
      <c r="K427" s="218" t="s">
        <v>49</v>
      </c>
      <c r="L427" s="255">
        <f>SUM(L425:L426)</f>
        <v>0.25555555555183673</v>
      </c>
      <c r="M427" s="255">
        <f>SUM(M425:M426)</f>
        <v>0</v>
      </c>
      <c r="N427" s="255">
        <f t="shared" ref="N427:O427" si="416">SUM(N425:N426)</f>
        <v>0</v>
      </c>
      <c r="O427" s="255">
        <f t="shared" si="416"/>
        <v>0.4180555555576575</v>
      </c>
      <c r="P427" s="218" t="s">
        <v>49</v>
      </c>
      <c r="Q427" s="218" t="s">
        <v>49</v>
      </c>
      <c r="R427" s="218" t="s">
        <v>49</v>
      </c>
      <c r="S427" s="276"/>
      <c r="T427" s="266"/>
      <c r="U427" s="217"/>
      <c r="V427" s="213">
        <f>$AB$11-((N427*24))</f>
        <v>744</v>
      </c>
      <c r="W427" s="214">
        <v>515</v>
      </c>
      <c r="X427" s="207">
        <v>98.281000000000006</v>
      </c>
      <c r="Y427" s="215">
        <f>W427*X427</f>
        <v>50614.715000000004</v>
      </c>
      <c r="Z427" s="213">
        <f>(Y427*(V427-L427*24))/V427</f>
        <v>50197.461077067012</v>
      </c>
      <c r="AA427" s="216">
        <f>(Z427/Y427)*100</f>
        <v>99.175627240155379</v>
      </c>
      <c r="AB427" s="24"/>
    </row>
    <row r="428" spans="1:44" s="25" customFormat="1" ht="30" customHeight="1">
      <c r="A428" s="65">
        <v>58</v>
      </c>
      <c r="B428" s="221" t="s">
        <v>158</v>
      </c>
      <c r="C428" s="211" t="s">
        <v>159</v>
      </c>
      <c r="D428" s="207">
        <v>98.281000000000006</v>
      </c>
      <c r="E428" s="262" t="s">
        <v>569</v>
      </c>
      <c r="F428" s="218"/>
      <c r="G428" s="249">
        <v>42760.386805555558</v>
      </c>
      <c r="H428" s="249">
        <v>42760.729861111111</v>
      </c>
      <c r="I428" s="206" t="s">
        <v>49</v>
      </c>
      <c r="J428" s="206" t="s">
        <v>49</v>
      </c>
      <c r="K428" s="206" t="s">
        <v>49</v>
      </c>
      <c r="L428" s="203">
        <f>IF(RIGHT(S428)="T",(+H428-G428),0)</f>
        <v>0.34305555555329192</v>
      </c>
      <c r="M428" s="203">
        <f>IF(RIGHT(S428)="U",(+H428-G428),0)</f>
        <v>0</v>
      </c>
      <c r="N428" s="203">
        <f>IF(RIGHT(S428)="C",(+H428-G428),0)</f>
        <v>0</v>
      </c>
      <c r="O428" s="203">
        <f>IF(RIGHT(S428)="D",(+H428-G428),0)</f>
        <v>0</v>
      </c>
      <c r="P428" s="206" t="s">
        <v>49</v>
      </c>
      <c r="Q428" s="206" t="s">
        <v>49</v>
      </c>
      <c r="R428" s="206" t="s">
        <v>49</v>
      </c>
      <c r="S428" s="250" t="s">
        <v>490</v>
      </c>
      <c r="T428" s="251" t="s">
        <v>535</v>
      </c>
      <c r="U428" s="256"/>
      <c r="V428" s="202"/>
      <c r="W428" s="202"/>
      <c r="X428" s="202"/>
      <c r="Y428" s="202"/>
      <c r="Z428" s="213"/>
      <c r="AA428" s="202"/>
      <c r="AB428" s="24"/>
    </row>
    <row r="429" spans="1:44" s="25" customFormat="1" ht="30" customHeight="1" thickBot="1">
      <c r="A429" s="65"/>
      <c r="B429" s="221"/>
      <c r="C429" s="211"/>
      <c r="D429" s="207"/>
      <c r="E429" s="262"/>
      <c r="F429" s="218"/>
      <c r="G429" s="249"/>
      <c r="H429" s="249"/>
      <c r="I429" s="206" t="s">
        <v>49</v>
      </c>
      <c r="J429" s="206" t="s">
        <v>49</v>
      </c>
      <c r="K429" s="206" t="s">
        <v>49</v>
      </c>
      <c r="L429" s="203">
        <f>IF(RIGHT(S429)="T",(+H429-G429),0)</f>
        <v>0</v>
      </c>
      <c r="M429" s="203">
        <f>IF(RIGHT(S429)="U",(+H429-G429),0)</f>
        <v>0</v>
      </c>
      <c r="N429" s="203">
        <f>IF(RIGHT(S429)="C",(+H429-G429),0)</f>
        <v>0</v>
      </c>
      <c r="O429" s="203">
        <f>IF(RIGHT(S429)="D",(+H429-G429),0)</f>
        <v>0</v>
      </c>
      <c r="P429" s="206" t="s">
        <v>49</v>
      </c>
      <c r="Q429" s="206" t="s">
        <v>49</v>
      </c>
      <c r="R429" s="206" t="s">
        <v>49</v>
      </c>
      <c r="S429" s="114"/>
      <c r="T429" s="251"/>
      <c r="U429" s="256"/>
      <c r="V429" s="202"/>
      <c r="W429" s="202"/>
      <c r="X429" s="202"/>
      <c r="Y429" s="202"/>
      <c r="Z429" s="213"/>
      <c r="AA429" s="202"/>
      <c r="AB429" s="24"/>
    </row>
    <row r="430" spans="1:44" s="23" customFormat="1" ht="30" customHeight="1" thickBot="1">
      <c r="A430" s="65"/>
      <c r="B430" s="221"/>
      <c r="C430" s="253" t="s">
        <v>53</v>
      </c>
      <c r="D430" s="217"/>
      <c r="E430" s="219"/>
      <c r="F430" s="218" t="s">
        <v>49</v>
      </c>
      <c r="G430" s="254"/>
      <c r="H430" s="254"/>
      <c r="I430" s="218" t="s">
        <v>49</v>
      </c>
      <c r="J430" s="218" t="s">
        <v>49</v>
      </c>
      <c r="K430" s="218" t="s">
        <v>49</v>
      </c>
      <c r="L430" s="255">
        <f t="shared" ref="L430:M430" si="417">SUM(L428:L429)</f>
        <v>0.34305555555329192</v>
      </c>
      <c r="M430" s="255">
        <f t="shared" si="417"/>
        <v>0</v>
      </c>
      <c r="N430" s="255">
        <f>SUM(N428:N429)</f>
        <v>0</v>
      </c>
      <c r="O430" s="255">
        <f t="shared" ref="O430" si="418">SUM(O428:O429)</f>
        <v>0</v>
      </c>
      <c r="P430" s="204"/>
      <c r="Q430" s="204"/>
      <c r="R430" s="204"/>
      <c r="S430" s="204"/>
      <c r="T430" s="331"/>
      <c r="U430" s="204"/>
      <c r="V430" s="213">
        <f>$AB$11-((N430*24))</f>
        <v>744</v>
      </c>
      <c r="W430" s="214">
        <v>515</v>
      </c>
      <c r="X430" s="207">
        <v>98.281000000000006</v>
      </c>
      <c r="Y430" s="215">
        <f>W430*X430</f>
        <v>50614.715000000004</v>
      </c>
      <c r="Z430" s="213">
        <f>(Y430*(V430-L430*24))/V430</f>
        <v>50054.596962145282</v>
      </c>
      <c r="AA430" s="216">
        <f>(Z430/Y430)*100</f>
        <v>98.893369175634547</v>
      </c>
      <c r="AB430" s="236"/>
      <c r="AC430" s="34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</row>
    <row r="431" spans="1:44" s="24" customFormat="1" ht="30" customHeight="1">
      <c r="A431" s="260">
        <v>59</v>
      </c>
      <c r="B431" s="247" t="s">
        <v>160</v>
      </c>
      <c r="C431" s="261" t="s">
        <v>161</v>
      </c>
      <c r="D431" s="207">
        <v>41.743000000000002</v>
      </c>
      <c r="E431" s="262" t="s">
        <v>569</v>
      </c>
      <c r="F431" s="206" t="s">
        <v>49</v>
      </c>
      <c r="G431" s="83"/>
      <c r="H431" s="83"/>
      <c r="I431" s="206" t="s">
        <v>49</v>
      </c>
      <c r="J431" s="206" t="s">
        <v>49</v>
      </c>
      <c r="K431" s="206" t="s">
        <v>49</v>
      </c>
      <c r="L431" s="203">
        <f>IF(RIGHT(S431)="T",(+H431-G431),0)</f>
        <v>0</v>
      </c>
      <c r="M431" s="203">
        <f>IF(RIGHT(S431)="U",(+H431-G431),0)</f>
        <v>0</v>
      </c>
      <c r="N431" s="203">
        <f>IF(RIGHT(S431)="C",(+H431-G431),0)</f>
        <v>0</v>
      </c>
      <c r="O431" s="203">
        <f>IF(RIGHT(S431)="D",(+H431-G431),0)</f>
        <v>0</v>
      </c>
      <c r="P431" s="206" t="s">
        <v>49</v>
      </c>
      <c r="Q431" s="206" t="s">
        <v>49</v>
      </c>
      <c r="R431" s="206" t="s">
        <v>49</v>
      </c>
      <c r="S431" s="84"/>
      <c r="T431" s="85"/>
      <c r="U431" s="256"/>
      <c r="V431" s="202"/>
      <c r="W431" s="202"/>
      <c r="X431" s="202"/>
      <c r="Y431" s="202"/>
      <c r="Z431" s="213"/>
      <c r="AA431" s="202"/>
    </row>
    <row r="432" spans="1:44" s="24" customFormat="1" ht="30" customHeight="1">
      <c r="A432" s="260"/>
      <c r="B432" s="247"/>
      <c r="C432" s="261"/>
      <c r="D432" s="207"/>
      <c r="E432" s="219"/>
      <c r="F432" s="206"/>
      <c r="G432" s="83"/>
      <c r="H432" s="83"/>
      <c r="I432" s="206"/>
      <c r="J432" s="206"/>
      <c r="K432" s="206"/>
      <c r="L432" s="203">
        <f>IF(RIGHT(S432)="T",(+H432-G432),0)</f>
        <v>0</v>
      </c>
      <c r="M432" s="203">
        <f>IF(RIGHT(S432)="U",(+H432-G432),0)</f>
        <v>0</v>
      </c>
      <c r="N432" s="203">
        <f>IF(RIGHT(S432)="C",(+H432-G432),0)</f>
        <v>0</v>
      </c>
      <c r="O432" s="203">
        <f>IF(RIGHT(S432)="D",(+H432-G432),0)</f>
        <v>0</v>
      </c>
      <c r="P432" s="206"/>
      <c r="Q432" s="206"/>
      <c r="R432" s="206"/>
      <c r="S432" s="84"/>
      <c r="T432" s="85"/>
      <c r="U432" s="256"/>
      <c r="V432" s="202"/>
      <c r="W432" s="202"/>
      <c r="X432" s="202"/>
      <c r="Y432" s="202"/>
      <c r="Z432" s="213"/>
      <c r="AA432" s="202"/>
    </row>
    <row r="433" spans="1:44" s="24" customFormat="1" ht="30" customHeight="1">
      <c r="A433" s="260"/>
      <c r="B433" s="247"/>
      <c r="C433" s="261"/>
      <c r="D433" s="207"/>
      <c r="E433" s="219"/>
      <c r="F433" s="206"/>
      <c r="G433" s="87"/>
      <c r="H433" s="87"/>
      <c r="I433" s="206"/>
      <c r="J433" s="206"/>
      <c r="K433" s="206"/>
      <c r="L433" s="203">
        <f>IF(RIGHT(S433)="T",(+H433-G433),0)</f>
        <v>0</v>
      </c>
      <c r="M433" s="203">
        <f>IF(RIGHT(S433)="U",(+H433-G433),0)</f>
        <v>0</v>
      </c>
      <c r="N433" s="203">
        <f>IF(RIGHT(S433)="C",(+H433-G433),0)</f>
        <v>0</v>
      </c>
      <c r="O433" s="203">
        <f>IF(RIGHT(S433)="D",(+H433-G433),0)</f>
        <v>0</v>
      </c>
      <c r="P433" s="206"/>
      <c r="Q433" s="206"/>
      <c r="R433" s="206"/>
      <c r="S433" s="90"/>
      <c r="T433" s="91"/>
      <c r="U433" s="256"/>
      <c r="V433" s="202"/>
      <c r="W433" s="202"/>
      <c r="X433" s="202"/>
      <c r="Y433" s="202"/>
      <c r="Z433" s="213"/>
      <c r="AA433" s="202"/>
    </row>
    <row r="434" spans="1:44" s="25" customFormat="1" ht="30" customHeight="1">
      <c r="A434" s="252"/>
      <c r="B434" s="217"/>
      <c r="C434" s="253" t="s">
        <v>53</v>
      </c>
      <c r="D434" s="217"/>
      <c r="E434" s="233"/>
      <c r="F434" s="218" t="s">
        <v>49</v>
      </c>
      <c r="G434" s="254"/>
      <c r="H434" s="254"/>
      <c r="I434" s="218" t="s">
        <v>49</v>
      </c>
      <c r="J434" s="218" t="s">
        <v>49</v>
      </c>
      <c r="K434" s="218" t="s">
        <v>49</v>
      </c>
      <c r="L434" s="255">
        <f>SUM(L431:L433)</f>
        <v>0</v>
      </c>
      <c r="M434" s="255">
        <f t="shared" ref="M434:O434" si="419">SUM(M431:M433)</f>
        <v>0</v>
      </c>
      <c r="N434" s="255">
        <f t="shared" si="419"/>
        <v>0</v>
      </c>
      <c r="O434" s="255">
        <f t="shared" si="419"/>
        <v>0</v>
      </c>
      <c r="P434" s="218" t="s">
        <v>49</v>
      </c>
      <c r="Q434" s="218" t="s">
        <v>49</v>
      </c>
      <c r="R434" s="218" t="s">
        <v>49</v>
      </c>
      <c r="S434" s="276"/>
      <c r="T434" s="266"/>
      <c r="U434" s="217"/>
      <c r="V434" s="213">
        <f>$AB$11-((N434*24))</f>
        <v>744</v>
      </c>
      <c r="W434" s="214">
        <v>515</v>
      </c>
      <c r="X434" s="207">
        <v>41.743000000000002</v>
      </c>
      <c r="Y434" s="215">
        <f>W434*X434</f>
        <v>21497.645</v>
      </c>
      <c r="Z434" s="213">
        <f>(Y434*(V434-L434*24))/V434</f>
        <v>21497.645</v>
      </c>
      <c r="AA434" s="216">
        <f>(Z434/Y434)*100</f>
        <v>100</v>
      </c>
      <c r="AB434" s="24"/>
    </row>
    <row r="435" spans="1:44" s="23" customFormat="1" ht="30" customHeight="1">
      <c r="A435" s="65">
        <v>60</v>
      </c>
      <c r="B435" s="221" t="s">
        <v>162</v>
      </c>
      <c r="C435" s="211" t="s">
        <v>163</v>
      </c>
      <c r="D435" s="207">
        <v>73.825999999999993</v>
      </c>
      <c r="E435" s="262" t="s">
        <v>569</v>
      </c>
      <c r="F435" s="206" t="s">
        <v>49</v>
      </c>
      <c r="G435" s="249">
        <v>42753.359027777777</v>
      </c>
      <c r="H435" s="249">
        <v>42753.873611111114</v>
      </c>
      <c r="I435" s="211"/>
      <c r="J435" s="211"/>
      <c r="K435" s="211"/>
      <c r="L435" s="203">
        <f>IF(RIGHT(S435)="T",(+H435-G435),0)</f>
        <v>0</v>
      </c>
      <c r="M435" s="203">
        <f>IF(RIGHT(S435)="U",(+H435-G435),0)</f>
        <v>0</v>
      </c>
      <c r="N435" s="203">
        <f>IF(RIGHT(S435)="C",(+H435-G435),0)</f>
        <v>0</v>
      </c>
      <c r="O435" s="203">
        <f>IF(RIGHT(S435)="D",(+H435-G435),0)</f>
        <v>0.51458333333721384</v>
      </c>
      <c r="P435" s="204"/>
      <c r="Q435" s="204"/>
      <c r="R435" s="204"/>
      <c r="S435" s="250" t="s">
        <v>491</v>
      </c>
      <c r="T435" s="251" t="s">
        <v>951</v>
      </c>
      <c r="U435" s="204"/>
      <c r="V435" s="213"/>
      <c r="W435" s="214"/>
      <c r="X435" s="207"/>
      <c r="Y435" s="215"/>
      <c r="Z435" s="213"/>
      <c r="AA435" s="216"/>
      <c r="AB435" s="32"/>
      <c r="AC435" s="33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</row>
    <row r="436" spans="1:44" s="23" customFormat="1" ht="30" customHeight="1">
      <c r="A436" s="65"/>
      <c r="B436" s="221"/>
      <c r="C436" s="211"/>
      <c r="D436" s="207"/>
      <c r="E436" s="223"/>
      <c r="F436" s="206"/>
      <c r="G436" s="249"/>
      <c r="H436" s="249"/>
      <c r="I436" s="211"/>
      <c r="J436" s="211"/>
      <c r="K436" s="211"/>
      <c r="L436" s="203">
        <f t="shared" ref="L436" si="420">IF(RIGHT(S436)="T",(+H436-G436),0)</f>
        <v>0</v>
      </c>
      <c r="M436" s="203">
        <f t="shared" ref="M436" si="421">IF(RIGHT(S436)="U",(+H436-G436),0)</f>
        <v>0</v>
      </c>
      <c r="N436" s="203">
        <f t="shared" ref="N436" si="422">IF(RIGHT(S436)="C",(+H436-G436),0)</f>
        <v>0</v>
      </c>
      <c r="O436" s="203">
        <f t="shared" ref="O436" si="423">IF(RIGHT(S436)="D",(+H436-G436),0)</f>
        <v>0</v>
      </c>
      <c r="P436" s="204"/>
      <c r="Q436" s="204"/>
      <c r="R436" s="204"/>
      <c r="S436" s="114"/>
      <c r="T436" s="251"/>
      <c r="U436" s="204"/>
      <c r="V436" s="213"/>
      <c r="W436" s="214"/>
      <c r="X436" s="207"/>
      <c r="Y436" s="215"/>
      <c r="Z436" s="213"/>
      <c r="AA436" s="216"/>
      <c r="AB436" s="32"/>
      <c r="AC436" s="33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</row>
    <row r="437" spans="1:44" s="25" customFormat="1" ht="30" customHeight="1">
      <c r="A437" s="252"/>
      <c r="B437" s="217"/>
      <c r="C437" s="253" t="s">
        <v>53</v>
      </c>
      <c r="D437" s="217"/>
      <c r="E437" s="233"/>
      <c r="F437" s="218" t="s">
        <v>49</v>
      </c>
      <c r="G437" s="254"/>
      <c r="H437" s="254"/>
      <c r="I437" s="218" t="s">
        <v>49</v>
      </c>
      <c r="J437" s="218" t="s">
        <v>49</v>
      </c>
      <c r="K437" s="218" t="s">
        <v>49</v>
      </c>
      <c r="L437" s="255">
        <f>SUM(L435:L436)</f>
        <v>0</v>
      </c>
      <c r="M437" s="255">
        <f>SUM(M435:M436)</f>
        <v>0</v>
      </c>
      <c r="N437" s="255">
        <f>SUM(N435:N436)</f>
        <v>0</v>
      </c>
      <c r="O437" s="255">
        <f>SUM(O435:O436)</f>
        <v>0.51458333333721384</v>
      </c>
      <c r="P437" s="218" t="s">
        <v>49</v>
      </c>
      <c r="Q437" s="218" t="s">
        <v>49</v>
      </c>
      <c r="R437" s="218" t="s">
        <v>49</v>
      </c>
      <c r="S437" s="276"/>
      <c r="T437" s="266"/>
      <c r="U437" s="217"/>
      <c r="V437" s="213">
        <f>$AB$11-((N437*24))</f>
        <v>744</v>
      </c>
      <c r="W437" s="214">
        <v>515</v>
      </c>
      <c r="X437" s="207">
        <v>73.825999999999993</v>
      </c>
      <c r="Y437" s="215">
        <f>W437*X437</f>
        <v>38020.39</v>
      </c>
      <c r="Z437" s="213">
        <f>(Y437*(V437-L437*24))/V437</f>
        <v>38020.39</v>
      </c>
      <c r="AA437" s="216">
        <f>(Z437/Y437)*100</f>
        <v>100</v>
      </c>
      <c r="AB437" s="24"/>
    </row>
    <row r="438" spans="1:44" s="24" customFormat="1" ht="30" customHeight="1">
      <c r="A438" s="260">
        <v>61</v>
      </c>
      <c r="B438" s="247" t="s">
        <v>164</v>
      </c>
      <c r="C438" s="261" t="s">
        <v>165</v>
      </c>
      <c r="D438" s="207">
        <v>73.825999999999993</v>
      </c>
      <c r="E438" s="262" t="s">
        <v>569</v>
      </c>
      <c r="F438" s="206" t="s">
        <v>49</v>
      </c>
      <c r="G438" s="83"/>
      <c r="H438" s="83"/>
      <c r="I438" s="206" t="s">
        <v>49</v>
      </c>
      <c r="J438" s="206" t="s">
        <v>49</v>
      </c>
      <c r="K438" s="206" t="s">
        <v>49</v>
      </c>
      <c r="L438" s="203">
        <f>IF(RIGHT(S438)="T",(+H438-G438),0)</f>
        <v>0</v>
      </c>
      <c r="M438" s="203">
        <f>IF(RIGHT(S438)="U",(+H438-G438),0)</f>
        <v>0</v>
      </c>
      <c r="N438" s="203">
        <f>IF(RIGHT(S438)="C",(+H438-G438),0)</f>
        <v>0</v>
      </c>
      <c r="O438" s="203">
        <f>IF(RIGHT(S438)="D",(+H438-G438),0)</f>
        <v>0</v>
      </c>
      <c r="P438" s="206" t="s">
        <v>49</v>
      </c>
      <c r="Q438" s="206" t="s">
        <v>49</v>
      </c>
      <c r="R438" s="206" t="s">
        <v>49</v>
      </c>
      <c r="S438" s="84"/>
      <c r="T438" s="85"/>
      <c r="U438" s="256"/>
      <c r="V438" s="202"/>
      <c r="W438" s="202"/>
      <c r="X438" s="202"/>
      <c r="Y438" s="202"/>
      <c r="Z438" s="213"/>
      <c r="AA438" s="202"/>
    </row>
    <row r="439" spans="1:44" s="24" customFormat="1" ht="30" customHeight="1">
      <c r="A439" s="260"/>
      <c r="B439" s="247"/>
      <c r="C439" s="261"/>
      <c r="D439" s="207"/>
      <c r="E439" s="262"/>
      <c r="F439" s="206" t="s">
        <v>49</v>
      </c>
      <c r="G439" s="83"/>
      <c r="H439" s="83"/>
      <c r="I439" s="206" t="s">
        <v>49</v>
      </c>
      <c r="J439" s="206" t="s">
        <v>49</v>
      </c>
      <c r="K439" s="206" t="s">
        <v>49</v>
      </c>
      <c r="L439" s="203">
        <f t="shared" ref="L439" si="424">IF(RIGHT(S439)="T",(+H439-G439),0)</f>
        <v>0</v>
      </c>
      <c r="M439" s="203">
        <f t="shared" ref="M439" si="425">IF(RIGHT(S439)="U",(+H439-G439),0)</f>
        <v>0</v>
      </c>
      <c r="N439" s="203">
        <f t="shared" ref="N439" si="426">IF(RIGHT(S439)="C",(+H439-G439),0)</f>
        <v>0</v>
      </c>
      <c r="O439" s="203">
        <f t="shared" ref="O439" si="427">IF(RIGHT(S439)="D",(+H439-G439),0)</f>
        <v>0</v>
      </c>
      <c r="P439" s="206" t="s">
        <v>49</v>
      </c>
      <c r="Q439" s="206" t="s">
        <v>49</v>
      </c>
      <c r="R439" s="206" t="s">
        <v>49</v>
      </c>
      <c r="S439" s="84"/>
      <c r="T439" s="85"/>
      <c r="U439" s="256"/>
      <c r="V439" s="202"/>
      <c r="W439" s="202"/>
      <c r="X439" s="202"/>
      <c r="Y439" s="202"/>
      <c r="Z439" s="213"/>
      <c r="AA439" s="202"/>
    </row>
    <row r="440" spans="1:44" s="25" customFormat="1" ht="30" customHeight="1">
      <c r="A440" s="252"/>
      <c r="B440" s="217"/>
      <c r="C440" s="253" t="s">
        <v>53</v>
      </c>
      <c r="D440" s="217"/>
      <c r="E440" s="219"/>
      <c r="F440" s="218" t="s">
        <v>49</v>
      </c>
      <c r="G440" s="254"/>
      <c r="H440" s="254"/>
      <c r="I440" s="218" t="s">
        <v>49</v>
      </c>
      <c r="J440" s="218" t="s">
        <v>49</v>
      </c>
      <c r="K440" s="218" t="s">
        <v>49</v>
      </c>
      <c r="L440" s="255">
        <f>SUM(L438:L439)</f>
        <v>0</v>
      </c>
      <c r="M440" s="255">
        <f>SUM(M438:M439)</f>
        <v>0</v>
      </c>
      <c r="N440" s="255">
        <f>SUM(N438:N439)</f>
        <v>0</v>
      </c>
      <c r="O440" s="255">
        <f>SUM(O438:O439)</f>
        <v>0</v>
      </c>
      <c r="P440" s="218" t="s">
        <v>49</v>
      </c>
      <c r="Q440" s="218" t="s">
        <v>49</v>
      </c>
      <c r="R440" s="218" t="s">
        <v>49</v>
      </c>
      <c r="S440" s="276"/>
      <c r="T440" s="266"/>
      <c r="U440" s="217"/>
      <c r="V440" s="213">
        <f>$AB$11-((N440*24))</f>
        <v>744</v>
      </c>
      <c r="W440" s="214">
        <v>515</v>
      </c>
      <c r="X440" s="207">
        <v>73.825999999999993</v>
      </c>
      <c r="Y440" s="215">
        <f>W440*X440</f>
        <v>38020.39</v>
      </c>
      <c r="Z440" s="213">
        <f>(Y440*(V440-L440*24))/V440</f>
        <v>38020.39</v>
      </c>
      <c r="AA440" s="216">
        <f>(Z440/Y440)*100</f>
        <v>100</v>
      </c>
      <c r="AB440" s="24"/>
    </row>
    <row r="441" spans="1:44" s="23" customFormat="1" ht="16.5">
      <c r="A441" s="65">
        <v>62</v>
      </c>
      <c r="B441" s="332" t="s">
        <v>562</v>
      </c>
      <c r="C441" s="333" t="s">
        <v>556</v>
      </c>
      <c r="D441" s="263">
        <v>30.702999999999999</v>
      </c>
      <c r="E441" s="262" t="s">
        <v>569</v>
      </c>
      <c r="F441" s="206" t="s">
        <v>49</v>
      </c>
      <c r="G441" s="249"/>
      <c r="H441" s="249"/>
      <c r="I441" s="211"/>
      <c r="J441" s="211"/>
      <c r="K441" s="211"/>
      <c r="L441" s="203">
        <f>IF(RIGHT(S441)="T",(+H441-G441),0)</f>
        <v>0</v>
      </c>
      <c r="M441" s="203">
        <f>IF(RIGHT(S441)="U",(+H441-G441),0)</f>
        <v>0</v>
      </c>
      <c r="N441" s="203">
        <f>IF(RIGHT(S441)="C",(+H441-G441),0)</f>
        <v>0</v>
      </c>
      <c r="O441" s="203">
        <f>IF(RIGHT(S441)="D",(+H441-G441),0)</f>
        <v>0</v>
      </c>
      <c r="P441" s="204"/>
      <c r="Q441" s="204"/>
      <c r="R441" s="204"/>
      <c r="S441" s="114"/>
      <c r="T441" s="251"/>
      <c r="U441" s="204"/>
      <c r="V441" s="205"/>
      <c r="W441" s="205"/>
      <c r="X441" s="205"/>
      <c r="Y441" s="205"/>
      <c r="Z441" s="213"/>
      <c r="AA441" s="205"/>
      <c r="AB441" s="32"/>
      <c r="AC441" s="33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</row>
    <row r="442" spans="1:44" s="25" customFormat="1" ht="30" customHeight="1">
      <c r="A442" s="252"/>
      <c r="B442" s="209"/>
      <c r="C442" s="253" t="s">
        <v>53</v>
      </c>
      <c r="D442" s="209"/>
      <c r="E442" s="233"/>
      <c r="F442" s="218" t="s">
        <v>49</v>
      </c>
      <c r="G442" s="254"/>
      <c r="H442" s="254"/>
      <c r="I442" s="218" t="s">
        <v>49</v>
      </c>
      <c r="J442" s="218" t="s">
        <v>49</v>
      </c>
      <c r="K442" s="218" t="s">
        <v>49</v>
      </c>
      <c r="L442" s="255">
        <f>SUM(L441:L441)</f>
        <v>0</v>
      </c>
      <c r="M442" s="255">
        <f>SUM(M441:M441)</f>
        <v>0</v>
      </c>
      <c r="N442" s="255">
        <f>SUM(N441:N441)</f>
        <v>0</v>
      </c>
      <c r="O442" s="255">
        <f>SUM(O441:O441)</f>
        <v>0</v>
      </c>
      <c r="P442" s="218" t="s">
        <v>49</v>
      </c>
      <c r="Q442" s="218" t="s">
        <v>49</v>
      </c>
      <c r="R442" s="218" t="s">
        <v>49</v>
      </c>
      <c r="S442" s="276"/>
      <c r="T442" s="266"/>
      <c r="U442" s="217"/>
      <c r="V442" s="213">
        <f>$AB$11-((N442*24))</f>
        <v>744</v>
      </c>
      <c r="W442" s="334">
        <v>691</v>
      </c>
      <c r="X442" s="263">
        <v>30.702999999999999</v>
      </c>
      <c r="Y442" s="215">
        <f>W442*X442</f>
        <v>21215.773000000001</v>
      </c>
      <c r="Z442" s="213">
        <f>(Y442*(V442-L442*24))/V442</f>
        <v>21215.773000000001</v>
      </c>
      <c r="AA442" s="216">
        <f>(Z442/Y442)*100</f>
        <v>100</v>
      </c>
      <c r="AB442" s="24"/>
    </row>
    <row r="443" spans="1:44" s="24" customFormat="1" ht="25.5" customHeight="1">
      <c r="A443" s="260">
        <v>63</v>
      </c>
      <c r="B443" s="335" t="s">
        <v>563</v>
      </c>
      <c r="C443" s="261" t="s">
        <v>557</v>
      </c>
      <c r="D443" s="263">
        <v>31.158999999999999</v>
      </c>
      <c r="E443" s="262" t="s">
        <v>569</v>
      </c>
      <c r="F443" s="206" t="s">
        <v>49</v>
      </c>
      <c r="G443" s="83"/>
      <c r="H443" s="83"/>
      <c r="I443" s="206" t="s">
        <v>49</v>
      </c>
      <c r="J443" s="206" t="s">
        <v>49</v>
      </c>
      <c r="K443" s="206" t="s">
        <v>49</v>
      </c>
      <c r="L443" s="203">
        <f>IF(RIGHT(S443)="T",(+H443-G443),0)</f>
        <v>0</v>
      </c>
      <c r="M443" s="203">
        <f>IF(RIGHT(S443)="U",(+H443-G443),0)</f>
        <v>0</v>
      </c>
      <c r="N443" s="203">
        <f>IF(RIGHT(S443)="C",(+H443-G443),0)</f>
        <v>0</v>
      </c>
      <c r="O443" s="203">
        <f>IF(RIGHT(S443)="D",(+H443-G443),0)</f>
        <v>0</v>
      </c>
      <c r="P443" s="206" t="s">
        <v>49</v>
      </c>
      <c r="Q443" s="206" t="s">
        <v>49</v>
      </c>
      <c r="R443" s="206" t="s">
        <v>49</v>
      </c>
      <c r="S443" s="83"/>
      <c r="T443" s="85"/>
      <c r="U443" s="256"/>
      <c r="V443" s="202"/>
      <c r="W443" s="202"/>
      <c r="X443" s="202"/>
      <c r="Y443" s="202"/>
      <c r="Z443" s="213"/>
      <c r="AA443" s="202"/>
    </row>
    <row r="444" spans="1:44" s="24" customFormat="1" ht="25.5" customHeight="1">
      <c r="A444" s="260"/>
      <c r="B444" s="335"/>
      <c r="C444" s="261"/>
      <c r="D444" s="263"/>
      <c r="E444" s="223"/>
      <c r="F444" s="206"/>
      <c r="G444" s="249"/>
      <c r="H444" s="249"/>
      <c r="I444" s="206"/>
      <c r="J444" s="206"/>
      <c r="K444" s="206"/>
      <c r="L444" s="203">
        <f>IF(RIGHT(S444)="T",(+H444-G444),0)</f>
        <v>0</v>
      </c>
      <c r="M444" s="203">
        <f>IF(RIGHT(S444)="U",(+H444-G444),0)</f>
        <v>0</v>
      </c>
      <c r="N444" s="203">
        <f>IF(RIGHT(S444)="C",(+H444-G444),0)</f>
        <v>0</v>
      </c>
      <c r="O444" s="203">
        <f>IF(RIGHT(S444)="D",(+H444-G444),0)</f>
        <v>0</v>
      </c>
      <c r="P444" s="206"/>
      <c r="Q444" s="206"/>
      <c r="R444" s="206"/>
      <c r="S444" s="114"/>
      <c r="T444" s="251"/>
      <c r="U444" s="256"/>
      <c r="V444" s="202"/>
      <c r="W444" s="202"/>
      <c r="X444" s="202"/>
      <c r="Y444" s="202"/>
      <c r="Z444" s="213"/>
      <c r="AA444" s="202"/>
    </row>
    <row r="445" spans="1:44" s="25" customFormat="1" ht="30" customHeight="1">
      <c r="A445" s="252"/>
      <c r="B445" s="217"/>
      <c r="C445" s="253" t="s">
        <v>53</v>
      </c>
      <c r="D445" s="217"/>
      <c r="E445" s="233"/>
      <c r="F445" s="218" t="s">
        <v>49</v>
      </c>
      <c r="G445" s="254"/>
      <c r="H445" s="254"/>
      <c r="I445" s="218" t="s">
        <v>49</v>
      </c>
      <c r="J445" s="218" t="s">
        <v>49</v>
      </c>
      <c r="K445" s="218" t="s">
        <v>49</v>
      </c>
      <c r="L445" s="255">
        <f>SUM(L443:L444)</f>
        <v>0</v>
      </c>
      <c r="M445" s="255">
        <f>SUM(M443:M444)</f>
        <v>0</v>
      </c>
      <c r="N445" s="255">
        <f>SUM(N443:N444)</f>
        <v>0</v>
      </c>
      <c r="O445" s="255">
        <f>SUM(O443:O444)</f>
        <v>0</v>
      </c>
      <c r="P445" s="218" t="s">
        <v>49</v>
      </c>
      <c r="Q445" s="218" t="s">
        <v>49</v>
      </c>
      <c r="R445" s="218" t="s">
        <v>49</v>
      </c>
      <c r="S445" s="276"/>
      <c r="T445" s="266"/>
      <c r="U445" s="217"/>
      <c r="V445" s="213">
        <f t="shared" ref="V445" si="428">$AB$11-((N445*24))</f>
        <v>744</v>
      </c>
      <c r="W445" s="334">
        <v>691</v>
      </c>
      <c r="X445" s="263">
        <v>31.158999999999999</v>
      </c>
      <c r="Y445" s="215">
        <f>W445*X445</f>
        <v>21530.868999999999</v>
      </c>
      <c r="Z445" s="213">
        <f>(Y445*(V445-L445*24))/V445</f>
        <v>21530.868999999999</v>
      </c>
      <c r="AA445" s="216">
        <f>(Z445/Y445)*100</f>
        <v>100</v>
      </c>
      <c r="AB445" s="24"/>
    </row>
    <row r="446" spans="1:44" s="24" customFormat="1" ht="30" customHeight="1">
      <c r="A446" s="260">
        <v>64</v>
      </c>
      <c r="B446" s="247" t="s">
        <v>166</v>
      </c>
      <c r="C446" s="261" t="s">
        <v>167</v>
      </c>
      <c r="D446" s="207">
        <v>279.245</v>
      </c>
      <c r="E446" s="262" t="s">
        <v>569</v>
      </c>
      <c r="F446" s="206" t="s">
        <v>49</v>
      </c>
      <c r="G446" s="249">
        <v>42747.385416666664</v>
      </c>
      <c r="H446" s="249">
        <v>42747.782638888886</v>
      </c>
      <c r="I446" s="206" t="s">
        <v>49</v>
      </c>
      <c r="J446" s="206" t="s">
        <v>49</v>
      </c>
      <c r="K446" s="206" t="s">
        <v>49</v>
      </c>
      <c r="L446" s="203">
        <f>IF(RIGHT(S446)="T",(+H446-G446),0)</f>
        <v>0.39722222222189885</v>
      </c>
      <c r="M446" s="203">
        <f>IF(RIGHT(S446)="U",(+H446-G446),0)</f>
        <v>0</v>
      </c>
      <c r="N446" s="203">
        <f>IF(RIGHT(S446)="C",(+H446-G446),0)</f>
        <v>0</v>
      </c>
      <c r="O446" s="203">
        <f>IF(RIGHT(S446)="D",(+H446-G446),0)</f>
        <v>0</v>
      </c>
      <c r="P446" s="206" t="s">
        <v>49</v>
      </c>
      <c r="Q446" s="206" t="s">
        <v>49</v>
      </c>
      <c r="R446" s="206" t="s">
        <v>49</v>
      </c>
      <c r="S446" s="250" t="s">
        <v>490</v>
      </c>
      <c r="T446" s="251" t="s">
        <v>841</v>
      </c>
      <c r="U446" s="256"/>
      <c r="V446" s="202"/>
      <c r="W446" s="202"/>
      <c r="X446" s="202"/>
      <c r="Y446" s="202"/>
      <c r="Z446" s="213"/>
      <c r="AA446" s="202"/>
    </row>
    <row r="447" spans="1:44" s="25" customFormat="1" ht="30" customHeight="1">
      <c r="A447" s="252"/>
      <c r="B447" s="217"/>
      <c r="C447" s="253" t="s">
        <v>53</v>
      </c>
      <c r="D447" s="217"/>
      <c r="E447" s="233"/>
      <c r="F447" s="218" t="s">
        <v>49</v>
      </c>
      <c r="G447" s="254"/>
      <c r="H447" s="254"/>
      <c r="I447" s="218" t="s">
        <v>49</v>
      </c>
      <c r="J447" s="218" t="s">
        <v>49</v>
      </c>
      <c r="K447" s="321"/>
      <c r="L447" s="255">
        <f>SUM(L446:L446)</f>
        <v>0.39722222222189885</v>
      </c>
      <c r="M447" s="255">
        <f>SUM(M446:M446)</f>
        <v>0</v>
      </c>
      <c r="N447" s="255">
        <f>SUM(N446:N446)</f>
        <v>0</v>
      </c>
      <c r="O447" s="255">
        <f>SUM(O446:O446)</f>
        <v>0</v>
      </c>
      <c r="P447" s="218" t="s">
        <v>49</v>
      </c>
      <c r="Q447" s="218" t="s">
        <v>49</v>
      </c>
      <c r="R447" s="218" t="s">
        <v>49</v>
      </c>
      <c r="S447" s="276"/>
      <c r="T447" s="266"/>
      <c r="U447" s="217"/>
      <c r="V447" s="213">
        <f t="shared" ref="V447" si="429">$AB$11-((N447*24))</f>
        <v>744</v>
      </c>
      <c r="W447" s="214">
        <v>433</v>
      </c>
      <c r="X447" s="207">
        <v>279.245</v>
      </c>
      <c r="Y447" s="215">
        <f t="shared" ref="Y447" si="430">W447*X447</f>
        <v>120913.08500000001</v>
      </c>
      <c r="Z447" s="213">
        <f t="shared" ref="Z447" si="431">(Y447*(V447-L447*24))/V447</f>
        <v>119363.75066711595</v>
      </c>
      <c r="AA447" s="216">
        <f t="shared" ref="AA447" si="432">(Z447/Y447)*100</f>
        <v>98.718637992832569</v>
      </c>
      <c r="AB447" s="24"/>
    </row>
    <row r="448" spans="1:44" s="23" customFormat="1" ht="30" customHeight="1">
      <c r="A448" s="65">
        <v>65</v>
      </c>
      <c r="B448" s="221" t="s">
        <v>168</v>
      </c>
      <c r="C448" s="211" t="s">
        <v>169</v>
      </c>
      <c r="D448" s="207">
        <v>279.245</v>
      </c>
      <c r="E448" s="262" t="s">
        <v>569</v>
      </c>
      <c r="F448" s="206" t="s">
        <v>49</v>
      </c>
      <c r="G448" s="249">
        <v>42746.422222222223</v>
      </c>
      <c r="H448" s="249">
        <v>42746.793055555558</v>
      </c>
      <c r="I448" s="211"/>
      <c r="J448" s="211"/>
      <c r="K448" s="211"/>
      <c r="L448" s="203">
        <f>IF(RIGHT(S448)="T",(+H448-G448),0)</f>
        <v>0.37083333333430346</v>
      </c>
      <c r="M448" s="203">
        <f>IF(RIGHT(S448)="U",(+H448-G448),0)</f>
        <v>0</v>
      </c>
      <c r="N448" s="203">
        <f>IF(RIGHT(S448)="C",(+H448-G448),0)</f>
        <v>0</v>
      </c>
      <c r="O448" s="203">
        <f>IF(RIGHT(S448)="D",(+H448-G448),0)</f>
        <v>0</v>
      </c>
      <c r="P448" s="204"/>
      <c r="Q448" s="204"/>
      <c r="R448" s="204"/>
      <c r="S448" s="250" t="s">
        <v>490</v>
      </c>
      <c r="T448" s="251" t="s">
        <v>841</v>
      </c>
      <c r="U448" s="204"/>
      <c r="V448" s="213"/>
      <c r="W448" s="214"/>
      <c r="X448" s="207"/>
      <c r="Y448" s="215"/>
      <c r="Z448" s="213"/>
      <c r="AA448" s="216"/>
      <c r="AB448" s="32"/>
      <c r="AC448" s="33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</row>
    <row r="449" spans="1:44" s="25" customFormat="1" ht="30" customHeight="1">
      <c r="A449" s="252"/>
      <c r="B449" s="217"/>
      <c r="C449" s="253" t="s">
        <v>53</v>
      </c>
      <c r="D449" s="217"/>
      <c r="E449" s="233"/>
      <c r="F449" s="218" t="s">
        <v>49</v>
      </c>
      <c r="G449" s="254"/>
      <c r="H449" s="254"/>
      <c r="I449" s="218" t="s">
        <v>49</v>
      </c>
      <c r="J449" s="218" t="s">
        <v>49</v>
      </c>
      <c r="K449" s="321"/>
      <c r="L449" s="255">
        <f>SUM(L448:L448)</f>
        <v>0.37083333333430346</v>
      </c>
      <c r="M449" s="255">
        <f>SUM(M448:M448)</f>
        <v>0</v>
      </c>
      <c r="N449" s="255">
        <f>SUM(N448:N448)</f>
        <v>0</v>
      </c>
      <c r="O449" s="255">
        <f>SUM(O448:O448)</f>
        <v>0</v>
      </c>
      <c r="P449" s="218" t="s">
        <v>49</v>
      </c>
      <c r="Q449" s="218" t="s">
        <v>49</v>
      </c>
      <c r="R449" s="218" t="s">
        <v>49</v>
      </c>
      <c r="S449" s="276"/>
      <c r="T449" s="266"/>
      <c r="U449" s="217"/>
      <c r="V449" s="213">
        <f t="shared" ref="V449" si="433">$AB$11-((N449*24))</f>
        <v>744</v>
      </c>
      <c r="W449" s="214">
        <v>433</v>
      </c>
      <c r="X449" s="207">
        <v>279.245</v>
      </c>
      <c r="Y449" s="215">
        <f t="shared" ref="Y449" si="434">W449*X449</f>
        <v>120913.08500000001</v>
      </c>
      <c r="Z449" s="213">
        <f t="shared" ref="Z449" si="435">(Y449*(V449-L449*24))/V449</f>
        <v>119466.67847244245</v>
      </c>
      <c r="AA449" s="216">
        <f t="shared" ref="AA449" si="436">(Z449/Y449)*100</f>
        <v>98.803763440857082</v>
      </c>
      <c r="AB449" s="24"/>
    </row>
    <row r="450" spans="1:44" s="31" customFormat="1" ht="30" customHeight="1">
      <c r="A450" s="65">
        <v>66</v>
      </c>
      <c r="B450" s="315" t="s">
        <v>564</v>
      </c>
      <c r="C450" s="211" t="s">
        <v>558</v>
      </c>
      <c r="D450" s="207">
        <v>210</v>
      </c>
      <c r="E450" s="262" t="s">
        <v>569</v>
      </c>
      <c r="F450" s="206" t="s">
        <v>49</v>
      </c>
      <c r="G450" s="249"/>
      <c r="H450" s="249"/>
      <c r="I450" s="211"/>
      <c r="J450" s="211"/>
      <c r="K450" s="211"/>
      <c r="L450" s="203">
        <f>IF(RIGHT(S450)="T",(+H450-G450),0)</f>
        <v>0</v>
      </c>
      <c r="M450" s="203">
        <f>IF(RIGHT(S450)="U",(+H450-G450),0)</f>
        <v>0</v>
      </c>
      <c r="N450" s="203">
        <f>IF(RIGHT(S450)="C",(+H450-G450),0)</f>
        <v>0</v>
      </c>
      <c r="O450" s="203">
        <f>IF(RIGHT(S450)="D",(+H450-G450),0)</f>
        <v>0</v>
      </c>
      <c r="P450" s="204"/>
      <c r="Q450" s="204"/>
      <c r="R450" s="204"/>
      <c r="S450" s="114"/>
      <c r="T450" s="251"/>
      <c r="U450" s="204"/>
      <c r="V450" s="205"/>
      <c r="W450" s="212"/>
      <c r="X450" s="212"/>
      <c r="Y450" s="212"/>
      <c r="Z450" s="213"/>
      <c r="AA450" s="212"/>
      <c r="AB450" s="32"/>
      <c r="AC450" s="57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</row>
    <row r="451" spans="1:44" s="31" customFormat="1" ht="30" customHeight="1">
      <c r="A451" s="65"/>
      <c r="B451" s="315"/>
      <c r="C451" s="211"/>
      <c r="D451" s="207"/>
      <c r="E451" s="223"/>
      <c r="F451" s="206"/>
      <c r="G451" s="249"/>
      <c r="H451" s="249"/>
      <c r="I451" s="211"/>
      <c r="J451" s="211"/>
      <c r="K451" s="211"/>
      <c r="L451" s="203">
        <f>IF(RIGHT(S451)="T",(+H451-G451),0)</f>
        <v>0</v>
      </c>
      <c r="M451" s="203">
        <f>IF(RIGHT(S451)="U",(+H451-G451),0)</f>
        <v>0</v>
      </c>
      <c r="N451" s="203">
        <f>IF(RIGHT(S451)="C",(+H451-G451),0)</f>
        <v>0</v>
      </c>
      <c r="O451" s="203">
        <f>IF(RIGHT(S451)="D",(+H451-G451),0)</f>
        <v>0</v>
      </c>
      <c r="P451" s="204"/>
      <c r="Q451" s="204"/>
      <c r="R451" s="204"/>
      <c r="S451" s="114"/>
      <c r="T451" s="251"/>
      <c r="U451" s="204"/>
      <c r="V451" s="205"/>
      <c r="W451" s="212"/>
      <c r="X451" s="212"/>
      <c r="Y451" s="212"/>
      <c r="Z451" s="213"/>
      <c r="AA451" s="212"/>
      <c r="AB451" s="32"/>
      <c r="AC451" s="57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</row>
    <row r="452" spans="1:44" s="25" customFormat="1" ht="30" customHeight="1" thickBot="1">
      <c r="A452" s="252"/>
      <c r="B452" s="209"/>
      <c r="C452" s="253" t="s">
        <v>53</v>
      </c>
      <c r="D452" s="217"/>
      <c r="E452" s="233"/>
      <c r="F452" s="218" t="s">
        <v>49</v>
      </c>
      <c r="G452" s="254"/>
      <c r="H452" s="254"/>
      <c r="I452" s="218" t="s">
        <v>49</v>
      </c>
      <c r="J452" s="218" t="s">
        <v>49</v>
      </c>
      <c r="K452" s="321"/>
      <c r="L452" s="255">
        <f>SUM(L450:L451)</f>
        <v>0</v>
      </c>
      <c r="M452" s="255">
        <f>SUM(M450:M451)</f>
        <v>0</v>
      </c>
      <c r="N452" s="255">
        <f>SUM(N450:N451)</f>
        <v>0</v>
      </c>
      <c r="O452" s="255">
        <f>SUM(O450:O451)</f>
        <v>0</v>
      </c>
      <c r="P452" s="218" t="s">
        <v>49</v>
      </c>
      <c r="Q452" s="218" t="s">
        <v>49</v>
      </c>
      <c r="R452" s="218" t="s">
        <v>49</v>
      </c>
      <c r="S452" s="276"/>
      <c r="T452" s="266"/>
      <c r="U452" s="217"/>
      <c r="V452" s="213">
        <f>$AB$11-((N452*24))</f>
        <v>744</v>
      </c>
      <c r="W452" s="317">
        <v>368</v>
      </c>
      <c r="X452" s="316">
        <v>210</v>
      </c>
      <c r="Y452" s="215">
        <f>W452*X452</f>
        <v>77280</v>
      </c>
      <c r="Z452" s="213">
        <f>(Y452*(V452-L452*24))/V452</f>
        <v>77280</v>
      </c>
      <c r="AA452" s="216">
        <f>(Z452/Y452)*100</f>
        <v>100</v>
      </c>
      <c r="AB452" s="24"/>
    </row>
    <row r="453" spans="1:44" s="23" customFormat="1" ht="30" customHeight="1" thickBot="1">
      <c r="A453" s="65">
        <v>67</v>
      </c>
      <c r="B453" s="315" t="s">
        <v>565</v>
      </c>
      <c r="C453" s="211" t="s">
        <v>559</v>
      </c>
      <c r="D453" s="207">
        <v>210</v>
      </c>
      <c r="E453" s="262" t="s">
        <v>569</v>
      </c>
      <c r="F453" s="206" t="s">
        <v>49</v>
      </c>
      <c r="G453" s="270"/>
      <c r="H453" s="270"/>
      <c r="I453" s="211"/>
      <c r="J453" s="211"/>
      <c r="K453" s="211"/>
      <c r="L453" s="203">
        <f>IF(RIGHT(S453)="T",(+H453-G453),0)</f>
        <v>0</v>
      </c>
      <c r="M453" s="203">
        <f>IF(RIGHT(S453)="U",(+H453-G453),0)</f>
        <v>0</v>
      </c>
      <c r="N453" s="203">
        <f>IF(RIGHT(S453)="C",(+H453-G453),0)</f>
        <v>0</v>
      </c>
      <c r="O453" s="203">
        <f>IF(RIGHT(S453)="D",(+H453-G453),0)</f>
        <v>0</v>
      </c>
      <c r="P453" s="204"/>
      <c r="Q453" s="204"/>
      <c r="R453" s="204"/>
      <c r="S453" s="283"/>
      <c r="T453" s="284"/>
      <c r="U453" s="204"/>
      <c r="V453" s="213"/>
      <c r="W453" s="336"/>
      <c r="X453" s="336"/>
      <c r="Y453" s="215"/>
      <c r="Z453" s="213"/>
      <c r="AA453" s="216"/>
      <c r="AB453" s="35"/>
      <c r="AC453" s="33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</row>
    <row r="454" spans="1:44" s="23" customFormat="1" ht="30" customHeight="1">
      <c r="A454" s="65"/>
      <c r="B454" s="315"/>
      <c r="C454" s="211"/>
      <c r="D454" s="207"/>
      <c r="E454" s="219"/>
      <c r="F454" s="206"/>
      <c r="G454" s="249"/>
      <c r="H454" s="249"/>
      <c r="I454" s="211"/>
      <c r="J454" s="211"/>
      <c r="K454" s="211"/>
      <c r="L454" s="203">
        <f>IF(RIGHT(S454)="T",(+H454-G454),0)</f>
        <v>0</v>
      </c>
      <c r="M454" s="203">
        <f>IF(RIGHT(S454)="U",(+H454-G454),0)</f>
        <v>0</v>
      </c>
      <c r="N454" s="203">
        <f>IF(RIGHT(S454)="C",(+H454-G454),0)</f>
        <v>0</v>
      </c>
      <c r="O454" s="203">
        <f>IF(RIGHT(S454)="D",(+H454-G454),0)</f>
        <v>0</v>
      </c>
      <c r="P454" s="204"/>
      <c r="Q454" s="204"/>
      <c r="R454" s="204"/>
      <c r="S454" s="114"/>
      <c r="T454" s="251"/>
      <c r="U454" s="204"/>
      <c r="V454" s="213"/>
      <c r="W454" s="336"/>
      <c r="X454" s="336"/>
      <c r="Y454" s="215"/>
      <c r="Z454" s="213"/>
      <c r="AA454" s="216"/>
      <c r="AB454" s="32"/>
      <c r="AC454" s="33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</row>
    <row r="455" spans="1:44" s="25" customFormat="1" ht="30" customHeight="1">
      <c r="A455" s="252"/>
      <c r="B455" s="217"/>
      <c r="C455" s="253" t="s">
        <v>53</v>
      </c>
      <c r="D455" s="217"/>
      <c r="E455" s="233"/>
      <c r="F455" s="218" t="s">
        <v>49</v>
      </c>
      <c r="G455" s="254"/>
      <c r="H455" s="254"/>
      <c r="I455" s="218" t="s">
        <v>49</v>
      </c>
      <c r="J455" s="218" t="s">
        <v>49</v>
      </c>
      <c r="K455" s="321"/>
      <c r="L455" s="255">
        <f>SUM(L453:L454)</f>
        <v>0</v>
      </c>
      <c r="M455" s="255">
        <f>SUM(M453:M454)</f>
        <v>0</v>
      </c>
      <c r="N455" s="255">
        <f>SUM(N453:N454)</f>
        <v>0</v>
      </c>
      <c r="O455" s="255">
        <f>SUM(O453:O454)</f>
        <v>0</v>
      </c>
      <c r="P455" s="218" t="s">
        <v>49</v>
      </c>
      <c r="Q455" s="218" t="s">
        <v>49</v>
      </c>
      <c r="R455" s="218" t="s">
        <v>49</v>
      </c>
      <c r="S455" s="276"/>
      <c r="T455" s="266"/>
      <c r="U455" s="217"/>
      <c r="V455" s="213">
        <f>$AB$11-((N455*24))</f>
        <v>744</v>
      </c>
      <c r="W455" s="317">
        <v>368</v>
      </c>
      <c r="X455" s="316">
        <v>210</v>
      </c>
      <c r="Y455" s="215">
        <f>W455*X455</f>
        <v>77280</v>
      </c>
      <c r="Z455" s="213">
        <f>(Y455*(V455-L455*24))/V455</f>
        <v>77280</v>
      </c>
      <c r="AA455" s="216">
        <f>(Z455/Y455)*100</f>
        <v>100</v>
      </c>
      <c r="AB455" s="24"/>
    </row>
    <row r="456" spans="1:44" s="24" customFormat="1" ht="30" customHeight="1">
      <c r="A456" s="65">
        <v>68</v>
      </c>
      <c r="B456" s="315" t="s">
        <v>566</v>
      </c>
      <c r="C456" s="261" t="s">
        <v>560</v>
      </c>
      <c r="D456" s="207">
        <v>25.056999999999999</v>
      </c>
      <c r="E456" s="262" t="s">
        <v>569</v>
      </c>
      <c r="F456" s="206" t="s">
        <v>49</v>
      </c>
      <c r="G456" s="249"/>
      <c r="H456" s="249"/>
      <c r="I456" s="206" t="s">
        <v>49</v>
      </c>
      <c r="J456" s="206" t="s">
        <v>49</v>
      </c>
      <c r="K456" s="206" t="s">
        <v>49</v>
      </c>
      <c r="L456" s="203">
        <f>IF(RIGHT(S456)="T",(+H456-G456),0)</f>
        <v>0</v>
      </c>
      <c r="M456" s="203">
        <f>IF(RIGHT(S456)="U",(+H456-G456),0)</f>
        <v>0</v>
      </c>
      <c r="N456" s="203">
        <f>IF(RIGHT(S456)="C",(+H456-G456),0)</f>
        <v>0</v>
      </c>
      <c r="O456" s="203">
        <f>IF(RIGHT(S456)="D",(+H456-G456),0)</f>
        <v>0</v>
      </c>
      <c r="P456" s="206" t="s">
        <v>49</v>
      </c>
      <c r="Q456" s="206" t="s">
        <v>49</v>
      </c>
      <c r="R456" s="206" t="s">
        <v>49</v>
      </c>
      <c r="S456" s="250"/>
      <c r="T456" s="251"/>
      <c r="U456" s="256"/>
      <c r="V456" s="202"/>
      <c r="W456" s="202"/>
      <c r="X456" s="202"/>
      <c r="Y456" s="202"/>
      <c r="Z456" s="213"/>
      <c r="AA456" s="202"/>
    </row>
    <row r="457" spans="1:44" s="24" customFormat="1" ht="30" customHeight="1">
      <c r="A457" s="65"/>
      <c r="B457" s="315"/>
      <c r="C457" s="261"/>
      <c r="D457" s="207"/>
      <c r="E457" s="262"/>
      <c r="F457" s="206"/>
      <c r="G457" s="249"/>
      <c r="H457" s="249"/>
      <c r="I457" s="206"/>
      <c r="J457" s="206"/>
      <c r="K457" s="206"/>
      <c r="L457" s="203">
        <f>IF(RIGHT(S457)="T",(+H457-G457),0)</f>
        <v>0</v>
      </c>
      <c r="M457" s="203">
        <f>IF(RIGHT(S457)="U",(+H457-G457),0)</f>
        <v>0</v>
      </c>
      <c r="N457" s="203">
        <f>IF(RIGHT(S457)="C",(+H457-G457),0)</f>
        <v>0</v>
      </c>
      <c r="O457" s="203">
        <f>IF(RIGHT(S457)="D",(+H457-G457),0)</f>
        <v>0</v>
      </c>
      <c r="P457" s="206"/>
      <c r="Q457" s="206"/>
      <c r="R457" s="206"/>
      <c r="S457" s="114"/>
      <c r="T457" s="251"/>
      <c r="U457" s="256"/>
      <c r="V457" s="202"/>
      <c r="W457" s="202"/>
      <c r="X457" s="202"/>
      <c r="Y457" s="202"/>
      <c r="Z457" s="213"/>
      <c r="AA457" s="202"/>
    </row>
    <row r="458" spans="1:44" s="25" customFormat="1" ht="30" customHeight="1">
      <c r="A458" s="260"/>
      <c r="B458" s="217"/>
      <c r="C458" s="253" t="s">
        <v>53</v>
      </c>
      <c r="D458" s="217"/>
      <c r="E458" s="233"/>
      <c r="F458" s="218" t="s">
        <v>49</v>
      </c>
      <c r="G458" s="254"/>
      <c r="H458" s="254"/>
      <c r="I458" s="218" t="s">
        <v>49</v>
      </c>
      <c r="J458" s="218" t="s">
        <v>49</v>
      </c>
      <c r="K458" s="321"/>
      <c r="L458" s="255">
        <f>SUM(L456:L457)</f>
        <v>0</v>
      </c>
      <c r="M458" s="255">
        <f>SUM(M456:M457)</f>
        <v>0</v>
      </c>
      <c r="N458" s="255">
        <f>SUM(N456:N457)</f>
        <v>0</v>
      </c>
      <c r="O458" s="255">
        <f>SUM(O456:O457)</f>
        <v>0</v>
      </c>
      <c r="P458" s="218" t="s">
        <v>49</v>
      </c>
      <c r="Q458" s="218" t="s">
        <v>49</v>
      </c>
      <c r="R458" s="218" t="s">
        <v>49</v>
      </c>
      <c r="S458" s="276"/>
      <c r="T458" s="266"/>
      <c r="U458" s="217"/>
      <c r="V458" s="213">
        <f>$AB$11-((N458*24))</f>
        <v>744</v>
      </c>
      <c r="W458" s="317">
        <v>515</v>
      </c>
      <c r="X458" s="316">
        <v>76</v>
      </c>
      <c r="Y458" s="215">
        <f>W458*X458</f>
        <v>39140</v>
      </c>
      <c r="Z458" s="213">
        <f>(Y458*(V458-L458*24))/V458</f>
        <v>39140</v>
      </c>
      <c r="AA458" s="216">
        <f>(Z458/Y458)*100</f>
        <v>100</v>
      </c>
      <c r="AB458" s="24"/>
      <c r="AC458" s="24"/>
    </row>
    <row r="459" spans="1:44" s="25" customFormat="1" ht="30" customHeight="1">
      <c r="A459" s="260"/>
      <c r="B459" s="337" t="s">
        <v>998</v>
      </c>
      <c r="C459" s="338" t="s">
        <v>999</v>
      </c>
      <c r="D459" s="207">
        <v>47.52</v>
      </c>
      <c r="E459" s="262" t="s">
        <v>569</v>
      </c>
      <c r="F459" s="206" t="s">
        <v>49</v>
      </c>
      <c r="G459" s="249">
        <v>42755.393750000003</v>
      </c>
      <c r="H459" s="249">
        <v>42755.652777777781</v>
      </c>
      <c r="I459" s="206" t="s">
        <v>49</v>
      </c>
      <c r="J459" s="206" t="s">
        <v>49</v>
      </c>
      <c r="K459" s="206" t="s">
        <v>49</v>
      </c>
      <c r="L459" s="203">
        <f>IF(RIGHT(S459)="T",(+H459-G459),0)</f>
        <v>0.25902777777810115</v>
      </c>
      <c r="M459" s="203">
        <f>IF(RIGHT(S459)="U",(+H459-G459),0)</f>
        <v>0</v>
      </c>
      <c r="N459" s="203">
        <f>IF(RIGHT(S459)="C",(+H459-G459),0)</f>
        <v>0</v>
      </c>
      <c r="O459" s="203">
        <f>IF(RIGHT(S459)="D",(+H459-G459),0)</f>
        <v>0</v>
      </c>
      <c r="P459" s="206" t="s">
        <v>49</v>
      </c>
      <c r="Q459" s="206" t="s">
        <v>49</v>
      </c>
      <c r="R459" s="206" t="s">
        <v>49</v>
      </c>
      <c r="S459" s="250" t="s">
        <v>488</v>
      </c>
      <c r="T459" s="251" t="s">
        <v>1000</v>
      </c>
      <c r="U459" s="256"/>
      <c r="V459" s="202"/>
      <c r="W459" s="202"/>
      <c r="X459" s="202"/>
      <c r="Y459" s="202"/>
      <c r="Z459" s="213"/>
      <c r="AA459" s="202"/>
      <c r="AB459" s="24"/>
      <c r="AC459" s="24"/>
    </row>
    <row r="460" spans="1:44" s="25" customFormat="1" ht="30" customHeight="1">
      <c r="A460" s="260"/>
      <c r="B460" s="315"/>
      <c r="C460" s="261"/>
      <c r="D460" s="207"/>
      <c r="E460" s="262"/>
      <c r="F460" s="206"/>
      <c r="G460" s="249">
        <v>42760.387499999997</v>
      </c>
      <c r="H460" s="249">
        <v>42760.796527777777</v>
      </c>
      <c r="I460" s="206"/>
      <c r="J460" s="206"/>
      <c r="K460" s="206"/>
      <c r="L460" s="203">
        <f>IF(RIGHT(S460)="T",(+H460-G460),0)</f>
        <v>0.40902777777955635</v>
      </c>
      <c r="M460" s="203">
        <f>IF(RIGHT(S460)="U",(+H460-G460),0)</f>
        <v>0</v>
      </c>
      <c r="N460" s="203">
        <f>IF(RIGHT(S460)="C",(+H460-G460),0)</f>
        <v>0</v>
      </c>
      <c r="O460" s="203">
        <f>IF(RIGHT(S460)="D",(+H460-G460),0)</f>
        <v>0</v>
      </c>
      <c r="P460" s="206"/>
      <c r="Q460" s="206"/>
      <c r="R460" s="206"/>
      <c r="S460" s="250" t="s">
        <v>488</v>
      </c>
      <c r="T460" s="251" t="s">
        <v>1002</v>
      </c>
      <c r="U460" s="256"/>
      <c r="V460" s="202"/>
      <c r="W460" s="202"/>
      <c r="X460" s="202"/>
      <c r="Y460" s="202"/>
      <c r="Z460" s="213"/>
      <c r="AA460" s="202"/>
      <c r="AB460" s="24"/>
      <c r="AC460" s="24"/>
    </row>
    <row r="461" spans="1:44" s="25" customFormat="1" ht="30" customHeight="1">
      <c r="A461" s="260"/>
      <c r="B461" s="217"/>
      <c r="C461" s="253" t="s">
        <v>53</v>
      </c>
      <c r="D461" s="217"/>
      <c r="E461" s="233"/>
      <c r="F461" s="218" t="s">
        <v>49</v>
      </c>
      <c r="G461" s="254"/>
      <c r="H461" s="254"/>
      <c r="I461" s="218" t="s">
        <v>49</v>
      </c>
      <c r="J461" s="218" t="s">
        <v>49</v>
      </c>
      <c r="K461" s="321"/>
      <c r="L461" s="255">
        <f>SUM(L459:L460)</f>
        <v>0.6680555555576575</v>
      </c>
      <c r="M461" s="255">
        <f>SUM(M459:M460)</f>
        <v>0</v>
      </c>
      <c r="N461" s="255">
        <f>SUM(N459:N460)</f>
        <v>0</v>
      </c>
      <c r="O461" s="255">
        <f>SUM(O459:O460)</f>
        <v>0</v>
      </c>
      <c r="P461" s="218" t="s">
        <v>49</v>
      </c>
      <c r="Q461" s="218" t="s">
        <v>49</v>
      </c>
      <c r="R461" s="218" t="s">
        <v>49</v>
      </c>
      <c r="S461" s="276"/>
      <c r="T461" s="266"/>
      <c r="U461" s="217"/>
      <c r="V461" s="213">
        <f>$AB$11-((N461*24))</f>
        <v>744</v>
      </c>
      <c r="W461" s="317">
        <v>515</v>
      </c>
      <c r="X461" s="207">
        <v>47.52</v>
      </c>
      <c r="Y461" s="215">
        <f>W461*X461</f>
        <v>24472.800000000003</v>
      </c>
      <c r="Z461" s="213">
        <f>(Y461*(V461-L461*24))/V461</f>
        <v>23945.406774191892</v>
      </c>
      <c r="AA461" s="216">
        <f>(Z461/Y461)*100</f>
        <v>97.844982078846272</v>
      </c>
      <c r="AB461" s="24"/>
      <c r="AC461" s="24"/>
    </row>
    <row r="462" spans="1:44" s="31" customFormat="1" ht="30" customHeight="1">
      <c r="A462" s="65">
        <v>69</v>
      </c>
      <c r="B462" s="221" t="s">
        <v>170</v>
      </c>
      <c r="C462" s="211" t="s">
        <v>171</v>
      </c>
      <c r="D462" s="207">
        <v>224</v>
      </c>
      <c r="E462" s="262" t="s">
        <v>569</v>
      </c>
      <c r="F462" s="206" t="s">
        <v>49</v>
      </c>
      <c r="G462" s="249">
        <v>42738.402083333334</v>
      </c>
      <c r="H462" s="249">
        <v>42738.776388888888</v>
      </c>
      <c r="I462" s="211"/>
      <c r="J462" s="211"/>
      <c r="K462" s="211"/>
      <c r="L462" s="203">
        <f>IF(RIGHT(S462)="T",(+H462-G462),0)</f>
        <v>0.37430555555329192</v>
      </c>
      <c r="M462" s="203">
        <f>IF(RIGHT(S462)="U",(+H462-G462),0)</f>
        <v>0</v>
      </c>
      <c r="N462" s="203">
        <f>IF(RIGHT(S462)="C",(+H462-G462),0)</f>
        <v>0</v>
      </c>
      <c r="O462" s="203">
        <f>IF(RIGHT(S462)="D",(+H462-G462),0)</f>
        <v>0</v>
      </c>
      <c r="P462" s="204"/>
      <c r="Q462" s="204"/>
      <c r="R462" s="204"/>
      <c r="S462" s="250" t="s">
        <v>490</v>
      </c>
      <c r="T462" s="251" t="s">
        <v>957</v>
      </c>
      <c r="U462" s="204"/>
      <c r="V462" s="205"/>
      <c r="W462" s="212"/>
      <c r="X462" s="212"/>
      <c r="Y462" s="212"/>
      <c r="Z462" s="213"/>
      <c r="AA462" s="212"/>
      <c r="AB462" s="32"/>
      <c r="AC462" s="57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</row>
    <row r="463" spans="1:44" s="31" customFormat="1" ht="30" customHeight="1">
      <c r="A463" s="65"/>
      <c r="B463" s="221"/>
      <c r="C463" s="211"/>
      <c r="D463" s="207"/>
      <c r="E463" s="262"/>
      <c r="F463" s="206"/>
      <c r="G463" s="249">
        <v>42738.776388888888</v>
      </c>
      <c r="H463" s="249">
        <v>42738.890277777777</v>
      </c>
      <c r="I463" s="211"/>
      <c r="J463" s="211"/>
      <c r="K463" s="211"/>
      <c r="L463" s="203">
        <f t="shared" ref="L463:L464" si="437">IF(RIGHT(S463)="T",(+H463-G463),0)</f>
        <v>0</v>
      </c>
      <c r="M463" s="203">
        <f t="shared" ref="M463:M464" si="438">IF(RIGHT(S463)="U",(+H463-G463),0)</f>
        <v>0</v>
      </c>
      <c r="N463" s="203">
        <f t="shared" ref="N463:N464" si="439">IF(RIGHT(S463)="C",(+H463-G463),0)</f>
        <v>0</v>
      </c>
      <c r="O463" s="203">
        <f t="shared" ref="O463:O464" si="440">IF(RIGHT(S463)="D",(+H463-G463),0)</f>
        <v>0.11388888888905058</v>
      </c>
      <c r="P463" s="204"/>
      <c r="Q463" s="204"/>
      <c r="R463" s="204"/>
      <c r="S463" s="250" t="s">
        <v>493</v>
      </c>
      <c r="T463" s="251" t="s">
        <v>959</v>
      </c>
      <c r="U463" s="204"/>
      <c r="V463" s="205"/>
      <c r="W463" s="212"/>
      <c r="X463" s="212"/>
      <c r="Y463" s="212"/>
      <c r="Z463" s="213"/>
      <c r="AA463" s="212"/>
      <c r="AB463" s="32"/>
      <c r="AC463" s="57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</row>
    <row r="464" spans="1:44" s="31" customFormat="1" ht="30" customHeight="1">
      <c r="A464" s="65"/>
      <c r="B464" s="221"/>
      <c r="C464" s="211"/>
      <c r="D464" s="207"/>
      <c r="E464" s="223"/>
      <c r="F464" s="206"/>
      <c r="G464" s="249">
        <v>42739.404861111114</v>
      </c>
      <c r="H464" s="249">
        <v>42739.76666666667</v>
      </c>
      <c r="I464" s="211"/>
      <c r="J464" s="211"/>
      <c r="K464" s="211"/>
      <c r="L464" s="203">
        <f t="shared" si="437"/>
        <v>0.36180555555620231</v>
      </c>
      <c r="M464" s="203">
        <f t="shared" si="438"/>
        <v>0</v>
      </c>
      <c r="N464" s="203">
        <f t="shared" si="439"/>
        <v>0</v>
      </c>
      <c r="O464" s="203">
        <f t="shared" si="440"/>
        <v>0</v>
      </c>
      <c r="P464" s="204"/>
      <c r="Q464" s="204"/>
      <c r="R464" s="204"/>
      <c r="S464" s="250" t="s">
        <v>490</v>
      </c>
      <c r="T464" s="251" t="s">
        <v>957</v>
      </c>
      <c r="U464" s="204"/>
      <c r="V464" s="205"/>
      <c r="W464" s="212"/>
      <c r="X464" s="212"/>
      <c r="Y464" s="212"/>
      <c r="Z464" s="213"/>
      <c r="AA464" s="212"/>
      <c r="AB464" s="32"/>
      <c r="AC464" s="57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</row>
    <row r="465" spans="1:44" s="25" customFormat="1" ht="30" customHeight="1" thickBot="1">
      <c r="A465" s="252"/>
      <c r="B465" s="217"/>
      <c r="C465" s="253" t="s">
        <v>53</v>
      </c>
      <c r="D465" s="217"/>
      <c r="E465" s="233"/>
      <c r="F465" s="218" t="s">
        <v>49</v>
      </c>
      <c r="G465" s="209"/>
      <c r="H465" s="209"/>
      <c r="I465" s="218" t="s">
        <v>49</v>
      </c>
      <c r="J465" s="218" t="s">
        <v>49</v>
      </c>
      <c r="K465" s="321"/>
      <c r="L465" s="255">
        <f>SUM(L462:L464)</f>
        <v>0.73611111110949423</v>
      </c>
      <c r="M465" s="255">
        <f>SUM(M462:M464)</f>
        <v>0</v>
      </c>
      <c r="N465" s="255">
        <f>SUM(N462:N464)</f>
        <v>0</v>
      </c>
      <c r="O465" s="255">
        <f>SUM(O462:O464)</f>
        <v>0.11388888888905058</v>
      </c>
      <c r="P465" s="218" t="s">
        <v>49</v>
      </c>
      <c r="Q465" s="218" t="s">
        <v>49</v>
      </c>
      <c r="R465" s="218" t="s">
        <v>49</v>
      </c>
      <c r="S465" s="276"/>
      <c r="T465" s="266"/>
      <c r="U465" s="217"/>
      <c r="V465" s="213">
        <f>$AB$11-((N465*24))</f>
        <v>744</v>
      </c>
      <c r="W465" s="214">
        <v>332</v>
      </c>
      <c r="X465" s="207">
        <v>224</v>
      </c>
      <c r="Y465" s="215">
        <f>W465*X465</f>
        <v>74368</v>
      </c>
      <c r="Z465" s="213">
        <f>(Y465*(V465-L465*24))/V465</f>
        <v>72602.093189968044</v>
      </c>
      <c r="AA465" s="216">
        <f>(Z465/Y465)*100</f>
        <v>97.62544802867906</v>
      </c>
      <c r="AB465" s="24"/>
    </row>
    <row r="466" spans="1:44" s="23" customFormat="1" ht="30" customHeight="1" thickBot="1">
      <c r="A466" s="65">
        <v>70</v>
      </c>
      <c r="B466" s="221" t="s">
        <v>172</v>
      </c>
      <c r="C466" s="211" t="s">
        <v>173</v>
      </c>
      <c r="D466" s="207">
        <v>202</v>
      </c>
      <c r="E466" s="262" t="s">
        <v>569</v>
      </c>
      <c r="F466" s="206" t="s">
        <v>49</v>
      </c>
      <c r="G466" s="249">
        <v>42740.34375</v>
      </c>
      <c r="H466" s="249">
        <v>42740.781944444447</v>
      </c>
      <c r="I466" s="211"/>
      <c r="J466" s="211"/>
      <c r="K466" s="211"/>
      <c r="L466" s="203">
        <f>IF(RIGHT(S466)="T",(+H466-G466),0)</f>
        <v>0.43819444444670808</v>
      </c>
      <c r="M466" s="203">
        <f>IF(RIGHT(S466)="U",(+H466-G466),0)</f>
        <v>0</v>
      </c>
      <c r="N466" s="203">
        <f>IF(RIGHT(S466)="C",(+H466-G466),0)</f>
        <v>0</v>
      </c>
      <c r="O466" s="203">
        <f>IF(RIGHT(S466)="D",(+H466-G466),0)</f>
        <v>0</v>
      </c>
      <c r="P466" s="204"/>
      <c r="Q466" s="204"/>
      <c r="R466" s="204"/>
      <c r="S466" s="250" t="s">
        <v>490</v>
      </c>
      <c r="T466" s="251" t="s">
        <v>957</v>
      </c>
      <c r="U466" s="204"/>
      <c r="V466" s="213"/>
      <c r="W466" s="214"/>
      <c r="X466" s="207"/>
      <c r="Y466" s="215"/>
      <c r="Z466" s="213"/>
      <c r="AA466" s="216"/>
      <c r="AB466" s="35"/>
      <c r="AC466" s="33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</row>
    <row r="467" spans="1:44" s="23" customFormat="1" ht="30" customHeight="1">
      <c r="A467" s="65"/>
      <c r="B467" s="221"/>
      <c r="C467" s="211"/>
      <c r="D467" s="207"/>
      <c r="E467" s="219"/>
      <c r="F467" s="206"/>
      <c r="G467" s="249">
        <v>42740.34375</v>
      </c>
      <c r="H467" s="249">
        <v>42740.781944444447</v>
      </c>
      <c r="I467" s="211"/>
      <c r="J467" s="211"/>
      <c r="K467" s="211"/>
      <c r="L467" s="203">
        <f>IF(RIGHT(S467)="T",(+H467-G467),0)</f>
        <v>0.43819444444670808</v>
      </c>
      <c r="M467" s="203">
        <f>IF(RIGHT(S467)="U",(+H467-G467),0)</f>
        <v>0</v>
      </c>
      <c r="N467" s="203">
        <f>IF(RIGHT(S467)="C",(+H467-G467),0)</f>
        <v>0</v>
      </c>
      <c r="O467" s="203">
        <f>IF(RIGHT(S467)="D",(+H467-G467),0)</f>
        <v>0</v>
      </c>
      <c r="P467" s="204"/>
      <c r="Q467" s="204"/>
      <c r="R467" s="204"/>
      <c r="S467" s="250" t="s">
        <v>490</v>
      </c>
      <c r="T467" s="251" t="s">
        <v>957</v>
      </c>
      <c r="U467" s="204"/>
      <c r="V467" s="213"/>
      <c r="W467" s="214"/>
      <c r="X467" s="207"/>
      <c r="Y467" s="215"/>
      <c r="Z467" s="213"/>
      <c r="AA467" s="216"/>
      <c r="AB467" s="32"/>
      <c r="AC467" s="33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</row>
    <row r="468" spans="1:44" s="25" customFormat="1" ht="30" customHeight="1">
      <c r="A468" s="252"/>
      <c r="B468" s="217"/>
      <c r="C468" s="253" t="s">
        <v>53</v>
      </c>
      <c r="D468" s="217"/>
      <c r="E468" s="233"/>
      <c r="F468" s="218" t="s">
        <v>49</v>
      </c>
      <c r="G468" s="254"/>
      <c r="H468" s="254"/>
      <c r="I468" s="218" t="s">
        <v>49</v>
      </c>
      <c r="J468" s="218" t="s">
        <v>49</v>
      </c>
      <c r="K468" s="321"/>
      <c r="L468" s="255">
        <f>SUM(L466:L467)</f>
        <v>0.87638888889341615</v>
      </c>
      <c r="M468" s="255">
        <f>SUM(M466:M467)</f>
        <v>0</v>
      </c>
      <c r="N468" s="255">
        <f>SUM(N466:N467)</f>
        <v>0</v>
      </c>
      <c r="O468" s="255">
        <f>SUM(O466:O467)</f>
        <v>0</v>
      </c>
      <c r="P468" s="218" t="s">
        <v>49</v>
      </c>
      <c r="Q468" s="218" t="s">
        <v>49</v>
      </c>
      <c r="R468" s="218" t="s">
        <v>49</v>
      </c>
      <c r="S468" s="276"/>
      <c r="T468" s="266"/>
      <c r="U468" s="217"/>
      <c r="V468" s="213">
        <f>$AB$11-((N468*24))</f>
        <v>744</v>
      </c>
      <c r="W468" s="214">
        <v>306</v>
      </c>
      <c r="X468" s="207">
        <v>202</v>
      </c>
      <c r="Y468" s="215">
        <f t="shared" ref="Y468" si="441">W468*X468</f>
        <v>61812</v>
      </c>
      <c r="Z468" s="213">
        <f>(Y468*(V468-L468*24))/V468</f>
        <v>60064.537096765162</v>
      </c>
      <c r="AA468" s="216">
        <f>(Z468/Y468)*100</f>
        <v>97.172939068085753</v>
      </c>
      <c r="AB468" s="24"/>
    </row>
    <row r="469" spans="1:44" s="24" customFormat="1" ht="30" customHeight="1">
      <c r="A469" s="65">
        <v>71</v>
      </c>
      <c r="B469" s="247" t="s">
        <v>174</v>
      </c>
      <c r="C469" s="261" t="s">
        <v>175</v>
      </c>
      <c r="D469" s="207">
        <v>25.056999999999999</v>
      </c>
      <c r="E469" s="262" t="s">
        <v>569</v>
      </c>
      <c r="F469" s="206" t="s">
        <v>49</v>
      </c>
      <c r="G469" s="249">
        <v>42737.010416666664</v>
      </c>
      <c r="H469" s="249">
        <v>42737.090277777781</v>
      </c>
      <c r="I469" s="206" t="s">
        <v>49</v>
      </c>
      <c r="J469" s="206" t="s">
        <v>49</v>
      </c>
      <c r="K469" s="206" t="s">
        <v>49</v>
      </c>
      <c r="L469" s="203">
        <f>IF(RIGHT(S469)="T",(+H469-G469),0)</f>
        <v>0</v>
      </c>
      <c r="M469" s="203">
        <f>IF(RIGHT(S469)="U",(+H469-G469),0)</f>
        <v>0</v>
      </c>
      <c r="N469" s="203">
        <f>IF(RIGHT(S469)="C",(+H469-G469),0)</f>
        <v>7.9861111116770189E-2</v>
      </c>
      <c r="O469" s="203">
        <f>IF(RIGHT(S469)="D",(+H469-G469),0)</f>
        <v>0</v>
      </c>
      <c r="P469" s="206" t="s">
        <v>49</v>
      </c>
      <c r="Q469" s="206" t="s">
        <v>49</v>
      </c>
      <c r="R469" s="206" t="s">
        <v>49</v>
      </c>
      <c r="S469" s="250" t="s">
        <v>753</v>
      </c>
      <c r="T469" s="251" t="s">
        <v>965</v>
      </c>
      <c r="U469" s="256"/>
      <c r="V469" s="202"/>
      <c r="W469" s="202"/>
      <c r="X469" s="202"/>
      <c r="Y469" s="202"/>
      <c r="Z469" s="213"/>
      <c r="AA469" s="202"/>
    </row>
    <row r="470" spans="1:44" s="24" customFormat="1" ht="30" customHeight="1">
      <c r="A470" s="65"/>
      <c r="B470" s="247"/>
      <c r="C470" s="261"/>
      <c r="D470" s="207"/>
      <c r="E470" s="262"/>
      <c r="F470" s="206"/>
      <c r="G470" s="249">
        <v>42758.714583333334</v>
      </c>
      <c r="H470" s="249">
        <v>42758.826388888891</v>
      </c>
      <c r="I470" s="206"/>
      <c r="J470" s="206"/>
      <c r="K470" s="206"/>
      <c r="L470" s="203">
        <f t="shared" ref="L470:L471" si="442">IF(RIGHT(S470)="T",(+H470-G470),0)</f>
        <v>0.11180555555620231</v>
      </c>
      <c r="M470" s="203">
        <f t="shared" ref="M470:M471" si="443">IF(RIGHT(S470)="U",(+H470-G470),0)</f>
        <v>0</v>
      </c>
      <c r="N470" s="203">
        <f t="shared" ref="N470:N471" si="444">IF(RIGHT(S470)="C",(+H470-G470),0)</f>
        <v>0</v>
      </c>
      <c r="O470" s="203">
        <f t="shared" ref="O470:O471" si="445">IF(RIGHT(S470)="D",(+H470-G470),0)</f>
        <v>0</v>
      </c>
      <c r="P470" s="206"/>
      <c r="Q470" s="206"/>
      <c r="R470" s="206"/>
      <c r="S470" s="250" t="s">
        <v>490</v>
      </c>
      <c r="T470" s="251" t="s">
        <v>966</v>
      </c>
      <c r="U470" s="256"/>
      <c r="V470" s="202"/>
      <c r="W470" s="202"/>
      <c r="X470" s="202"/>
      <c r="Y470" s="202"/>
      <c r="Z470" s="213"/>
      <c r="AA470" s="202"/>
    </row>
    <row r="471" spans="1:44" s="24" customFormat="1" ht="30" customHeight="1">
      <c r="A471" s="65"/>
      <c r="B471" s="247"/>
      <c r="C471" s="261"/>
      <c r="D471" s="207"/>
      <c r="E471" s="262"/>
      <c r="F471" s="206"/>
      <c r="G471" s="83"/>
      <c r="H471" s="83"/>
      <c r="I471" s="206"/>
      <c r="J471" s="206"/>
      <c r="K471" s="206"/>
      <c r="L471" s="203">
        <f t="shared" si="442"/>
        <v>0</v>
      </c>
      <c r="M471" s="203">
        <f t="shared" si="443"/>
        <v>0</v>
      </c>
      <c r="N471" s="203">
        <f t="shared" si="444"/>
        <v>0</v>
      </c>
      <c r="O471" s="203">
        <f t="shared" si="445"/>
        <v>0</v>
      </c>
      <c r="P471" s="206"/>
      <c r="Q471" s="206"/>
      <c r="R471" s="206"/>
      <c r="S471" s="83"/>
      <c r="T471" s="126"/>
      <c r="U471" s="256"/>
      <c r="V471" s="202"/>
      <c r="W471" s="202"/>
      <c r="X471" s="202"/>
      <c r="Y471" s="202"/>
      <c r="Z471" s="213"/>
      <c r="AA471" s="202"/>
    </row>
    <row r="472" spans="1:44" s="25" customFormat="1" ht="30" customHeight="1">
      <c r="A472" s="260"/>
      <c r="B472" s="217"/>
      <c r="C472" s="253" t="s">
        <v>53</v>
      </c>
      <c r="D472" s="217"/>
      <c r="E472" s="233"/>
      <c r="F472" s="218" t="s">
        <v>49</v>
      </c>
      <c r="G472" s="254"/>
      <c r="H472" s="254"/>
      <c r="I472" s="218" t="s">
        <v>49</v>
      </c>
      <c r="J472" s="218" t="s">
        <v>49</v>
      </c>
      <c r="K472" s="321"/>
      <c r="L472" s="255">
        <f>SUM(L469:L471)</f>
        <v>0.11180555555620231</v>
      </c>
      <c r="M472" s="255">
        <f>SUM(M469:M471)</f>
        <v>0</v>
      </c>
      <c r="N472" s="255">
        <f>SUM(N469:N471)</f>
        <v>7.9861111116770189E-2</v>
      </c>
      <c r="O472" s="255">
        <f>SUM(O469:O471)</f>
        <v>0</v>
      </c>
      <c r="P472" s="218" t="s">
        <v>49</v>
      </c>
      <c r="Q472" s="218" t="s">
        <v>49</v>
      </c>
      <c r="R472" s="218" t="s">
        <v>49</v>
      </c>
      <c r="S472" s="276"/>
      <c r="T472" s="266"/>
      <c r="U472" s="217"/>
      <c r="V472" s="213">
        <f>$AB$11-((N472*24))</f>
        <v>742.08333333319752</v>
      </c>
      <c r="W472" s="214">
        <v>515</v>
      </c>
      <c r="X472" s="207">
        <v>25.056999999999999</v>
      </c>
      <c r="Y472" s="215">
        <f t="shared" ref="Y472" si="446">W472*X472</f>
        <v>12904.355</v>
      </c>
      <c r="Z472" s="213">
        <f>(Y472*(V472-L472*24))/V472</f>
        <v>12857.693547894163</v>
      </c>
      <c r="AA472" s="216">
        <f t="shared" ref="AA472" si="447">(Z472/Y472)*100</f>
        <v>99.638405390228058</v>
      </c>
      <c r="AB472" s="24"/>
      <c r="AC472" s="24"/>
    </row>
    <row r="473" spans="1:44" s="23" customFormat="1" ht="30" customHeight="1">
      <c r="A473" s="252">
        <v>72</v>
      </c>
      <c r="B473" s="221" t="s">
        <v>176</v>
      </c>
      <c r="C473" s="211" t="s">
        <v>177</v>
      </c>
      <c r="D473" s="207">
        <v>330.95299999999997</v>
      </c>
      <c r="E473" s="262" t="s">
        <v>569</v>
      </c>
      <c r="F473" s="206" t="s">
        <v>49</v>
      </c>
      <c r="G473" s="86"/>
      <c r="H473" s="84"/>
      <c r="I473" s="211"/>
      <c r="J473" s="211"/>
      <c r="K473" s="211"/>
      <c r="L473" s="203">
        <f>IF(RIGHT(S473)="T",(+H473-G473),0)</f>
        <v>0</v>
      </c>
      <c r="M473" s="203">
        <f>IF(RIGHT(S473)="U",(+H473-G473),0)</f>
        <v>0</v>
      </c>
      <c r="N473" s="203">
        <f>IF(RIGHT(S473)="C",(+H473-G473),0)</f>
        <v>0</v>
      </c>
      <c r="O473" s="203">
        <f>IF(RIGHT(S473)="D",(+H473-G473),0)</f>
        <v>0</v>
      </c>
      <c r="P473" s="204"/>
      <c r="Q473" s="204"/>
      <c r="R473" s="204"/>
      <c r="S473" s="83"/>
      <c r="T473" s="85"/>
      <c r="U473" s="204"/>
      <c r="V473" s="205"/>
      <c r="W473" s="205"/>
      <c r="X473" s="205"/>
      <c r="Y473" s="205"/>
      <c r="Z473" s="213"/>
      <c r="AA473" s="205"/>
      <c r="AB473" s="32"/>
      <c r="AC473" s="33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</row>
    <row r="474" spans="1:44" s="23" customFormat="1" ht="30" customHeight="1">
      <c r="A474" s="252"/>
      <c r="B474" s="221"/>
      <c r="C474" s="211"/>
      <c r="D474" s="207"/>
      <c r="E474" s="223"/>
      <c r="F474" s="206"/>
      <c r="G474" s="86"/>
      <c r="H474" s="84"/>
      <c r="I474" s="211"/>
      <c r="J474" s="211"/>
      <c r="K474" s="211"/>
      <c r="L474" s="203">
        <f>IF(RIGHT(S474)="T",(+H474-G474),0)</f>
        <v>0</v>
      </c>
      <c r="M474" s="203">
        <f>IF(RIGHT(S474)="U",(+H474-G474),0)</f>
        <v>0</v>
      </c>
      <c r="N474" s="203">
        <f>IF(RIGHT(S474)="C",(+H474-G474),0)</f>
        <v>0</v>
      </c>
      <c r="O474" s="203">
        <f>IF(RIGHT(S474)="D",(+H474-G474),0)</f>
        <v>0</v>
      </c>
      <c r="P474" s="204"/>
      <c r="Q474" s="204"/>
      <c r="R474" s="204"/>
      <c r="S474" s="83"/>
      <c r="T474" s="85"/>
      <c r="U474" s="204"/>
      <c r="V474" s="205"/>
      <c r="W474" s="205"/>
      <c r="X474" s="205"/>
      <c r="Y474" s="205"/>
      <c r="Z474" s="213"/>
      <c r="AA474" s="205"/>
      <c r="AB474" s="32"/>
      <c r="AC474" s="33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</row>
    <row r="475" spans="1:44" s="23" customFormat="1" ht="30" customHeight="1">
      <c r="A475" s="252"/>
      <c r="B475" s="221"/>
      <c r="C475" s="211"/>
      <c r="D475" s="207"/>
      <c r="E475" s="223"/>
      <c r="F475" s="206"/>
      <c r="G475" s="87"/>
      <c r="H475" s="87"/>
      <c r="I475" s="211"/>
      <c r="J475" s="211"/>
      <c r="K475" s="211"/>
      <c r="L475" s="203">
        <f>IF(RIGHT(S475)="T",(+H475-G475),0)</f>
        <v>0</v>
      </c>
      <c r="M475" s="203">
        <f>IF(RIGHT(S475)="U",(+H475-G475),0)</f>
        <v>0</v>
      </c>
      <c r="N475" s="203">
        <f>IF(RIGHT(S475)="C",(+H475-G475),0)</f>
        <v>0</v>
      </c>
      <c r="O475" s="203">
        <f>IF(RIGHT(S475)="D",(+H475-G475),0)</f>
        <v>0</v>
      </c>
      <c r="P475" s="204"/>
      <c r="Q475" s="204"/>
      <c r="R475" s="204"/>
      <c r="S475" s="90"/>
      <c r="T475" s="91"/>
      <c r="U475" s="204"/>
      <c r="V475" s="205"/>
      <c r="W475" s="205"/>
      <c r="X475" s="205"/>
      <c r="Y475" s="205"/>
      <c r="Z475" s="213"/>
      <c r="AA475" s="205"/>
      <c r="AB475" s="32"/>
      <c r="AC475" s="33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</row>
    <row r="476" spans="1:44" s="25" customFormat="1" ht="30" customHeight="1">
      <c r="A476" s="260"/>
      <c r="B476" s="217"/>
      <c r="C476" s="253" t="s">
        <v>53</v>
      </c>
      <c r="D476" s="217"/>
      <c r="E476" s="233"/>
      <c r="F476" s="218" t="s">
        <v>49</v>
      </c>
      <c r="G476" s="209"/>
      <c r="H476" s="209"/>
      <c r="I476" s="218" t="s">
        <v>49</v>
      </c>
      <c r="J476" s="218" t="s">
        <v>49</v>
      </c>
      <c r="K476" s="321"/>
      <c r="L476" s="255">
        <f>SUM(L473:L475)</f>
        <v>0</v>
      </c>
      <c r="M476" s="255">
        <f t="shared" ref="M476:O476" si="448">SUM(M473:M475)</f>
        <v>0</v>
      </c>
      <c r="N476" s="255">
        <f t="shared" si="448"/>
        <v>0</v>
      </c>
      <c r="O476" s="255">
        <f t="shared" si="448"/>
        <v>0</v>
      </c>
      <c r="P476" s="218" t="s">
        <v>49</v>
      </c>
      <c r="Q476" s="218" t="s">
        <v>49</v>
      </c>
      <c r="R476" s="218" t="s">
        <v>49</v>
      </c>
      <c r="S476" s="276"/>
      <c r="T476" s="266"/>
      <c r="U476" s="217"/>
      <c r="V476" s="213">
        <f>$AB$11-((N476*24))</f>
        <v>744</v>
      </c>
      <c r="W476" s="214">
        <v>236</v>
      </c>
      <c r="X476" s="207">
        <v>330.95299999999997</v>
      </c>
      <c r="Y476" s="215">
        <f t="shared" ref="Y476" si="449">W476*X476</f>
        <v>78104.907999999996</v>
      </c>
      <c r="Z476" s="213">
        <f>(Y476*(V476-L476*24))/V476</f>
        <v>78104.907999999996</v>
      </c>
      <c r="AA476" s="216">
        <f t="shared" ref="AA476" si="450">(Z476/Y476)*100</f>
        <v>100</v>
      </c>
      <c r="AB476" s="24"/>
    </row>
    <row r="477" spans="1:44" s="24" customFormat="1" ht="30" customHeight="1">
      <c r="A477" s="65">
        <v>73</v>
      </c>
      <c r="B477" s="247" t="s">
        <v>178</v>
      </c>
      <c r="C477" s="261" t="s">
        <v>179</v>
      </c>
      <c r="D477" s="207">
        <v>408.6</v>
      </c>
      <c r="E477" s="262" t="s">
        <v>569</v>
      </c>
      <c r="F477" s="206" t="s">
        <v>49</v>
      </c>
      <c r="G477" s="249">
        <v>42742.44027777778</v>
      </c>
      <c r="H477" s="249">
        <v>42742.760416666664</v>
      </c>
      <c r="I477" s="206" t="s">
        <v>49</v>
      </c>
      <c r="J477" s="206" t="s">
        <v>49</v>
      </c>
      <c r="K477" s="211"/>
      <c r="L477" s="203">
        <f>IF(RIGHT(S477)="T",(+H477-G477),0)</f>
        <v>0.320138888884685</v>
      </c>
      <c r="M477" s="203">
        <f>IF(RIGHT(S477)="U",(+H477-G477),0)</f>
        <v>0</v>
      </c>
      <c r="N477" s="203">
        <f>IF(RIGHT(S477)="C",(+H477-G477),0)</f>
        <v>0</v>
      </c>
      <c r="O477" s="203">
        <f>IF(RIGHT(S477)="D",(+H477-G477),0)</f>
        <v>0</v>
      </c>
      <c r="P477" s="206" t="s">
        <v>49</v>
      </c>
      <c r="Q477" s="206" t="s">
        <v>49</v>
      </c>
      <c r="R477" s="206" t="s">
        <v>49</v>
      </c>
      <c r="S477" s="250" t="s">
        <v>490</v>
      </c>
      <c r="T477" s="251" t="s">
        <v>968</v>
      </c>
      <c r="U477" s="256"/>
      <c r="V477" s="202"/>
      <c r="W477" s="202"/>
      <c r="X477" s="202"/>
      <c r="Y477" s="202"/>
      <c r="Z477" s="213"/>
      <c r="AA477" s="202"/>
    </row>
    <row r="478" spans="1:44" s="24" customFormat="1" ht="30" customHeight="1">
      <c r="A478" s="65"/>
      <c r="B478" s="247"/>
      <c r="C478" s="261"/>
      <c r="D478" s="207"/>
      <c r="E478" s="262"/>
      <c r="F478" s="206"/>
      <c r="G478" s="249">
        <v>42742.760416666664</v>
      </c>
      <c r="H478" s="249">
        <v>42742.897222222222</v>
      </c>
      <c r="I478" s="206"/>
      <c r="J478" s="206"/>
      <c r="K478" s="211"/>
      <c r="L478" s="203">
        <f t="shared" ref="L478:L479" si="451">IF(RIGHT(S478)="T",(+H478-G478),0)</f>
        <v>0</v>
      </c>
      <c r="M478" s="203">
        <f t="shared" ref="M478:M479" si="452">IF(RIGHT(S478)="U",(+H478-G478),0)</f>
        <v>0</v>
      </c>
      <c r="N478" s="203">
        <f t="shared" ref="N478:N479" si="453">IF(RIGHT(S478)="C",(+H478-G478),0)</f>
        <v>0</v>
      </c>
      <c r="O478" s="203">
        <f t="shared" ref="O478:O479" si="454">IF(RIGHT(S478)="D",(+H478-G478),0)</f>
        <v>0.1368055555576575</v>
      </c>
      <c r="P478" s="206"/>
      <c r="Q478" s="206"/>
      <c r="R478" s="206"/>
      <c r="S478" s="250" t="s">
        <v>491</v>
      </c>
      <c r="T478" s="251" t="s">
        <v>970</v>
      </c>
      <c r="U478" s="256"/>
      <c r="V478" s="202"/>
      <c r="W478" s="202"/>
      <c r="X478" s="202"/>
      <c r="Y478" s="202"/>
      <c r="Z478" s="213"/>
      <c r="AA478" s="202"/>
    </row>
    <row r="479" spans="1:44" s="24" customFormat="1" ht="30" customHeight="1">
      <c r="A479" s="65"/>
      <c r="B479" s="247"/>
      <c r="C479" s="261"/>
      <c r="D479" s="207"/>
      <c r="E479" s="223"/>
      <c r="F479" s="206"/>
      <c r="G479" s="249">
        <v>42743.398611111108</v>
      </c>
      <c r="H479" s="249">
        <v>42743.807638888888</v>
      </c>
      <c r="I479" s="206" t="s">
        <v>49</v>
      </c>
      <c r="J479" s="206" t="s">
        <v>49</v>
      </c>
      <c r="K479" s="211"/>
      <c r="L479" s="203">
        <f t="shared" si="451"/>
        <v>0.40902777777955635</v>
      </c>
      <c r="M479" s="203">
        <f t="shared" si="452"/>
        <v>0</v>
      </c>
      <c r="N479" s="203">
        <f t="shared" si="453"/>
        <v>0</v>
      </c>
      <c r="O479" s="203">
        <f t="shared" si="454"/>
        <v>0</v>
      </c>
      <c r="P479" s="206" t="s">
        <v>49</v>
      </c>
      <c r="Q479" s="206" t="s">
        <v>49</v>
      </c>
      <c r="R479" s="206" t="s">
        <v>49</v>
      </c>
      <c r="S479" s="250" t="s">
        <v>490</v>
      </c>
      <c r="T479" s="251" t="s">
        <v>971</v>
      </c>
      <c r="U479" s="256"/>
      <c r="V479" s="202"/>
      <c r="W479" s="202"/>
      <c r="X479" s="202"/>
      <c r="Y479" s="202"/>
      <c r="Z479" s="213"/>
      <c r="AA479" s="202"/>
    </row>
    <row r="480" spans="1:44" s="25" customFormat="1" ht="30" customHeight="1">
      <c r="A480" s="260"/>
      <c r="B480" s="217"/>
      <c r="C480" s="253" t="s">
        <v>53</v>
      </c>
      <c r="D480" s="217"/>
      <c r="E480" s="233"/>
      <c r="F480" s="218" t="s">
        <v>49</v>
      </c>
      <c r="G480" s="209"/>
      <c r="H480" s="209"/>
      <c r="I480" s="218" t="s">
        <v>49</v>
      </c>
      <c r="J480" s="218" t="s">
        <v>49</v>
      </c>
      <c r="K480" s="321"/>
      <c r="L480" s="255">
        <f>SUM(L477:L479)</f>
        <v>0.72916666666424135</v>
      </c>
      <c r="M480" s="255">
        <f>SUM(M477:M479)</f>
        <v>0</v>
      </c>
      <c r="N480" s="255">
        <f>SUM(N477:N479)</f>
        <v>0</v>
      </c>
      <c r="O480" s="255">
        <f>SUM(O477:O479)</f>
        <v>0.1368055555576575</v>
      </c>
      <c r="P480" s="218" t="s">
        <v>49</v>
      </c>
      <c r="Q480" s="218" t="s">
        <v>49</v>
      </c>
      <c r="R480" s="218" t="s">
        <v>49</v>
      </c>
      <c r="S480" s="276"/>
      <c r="T480" s="266"/>
      <c r="U480" s="217"/>
      <c r="V480" s="213">
        <f t="shared" ref="V480" si="455">$AB$11-((N480*24))</f>
        <v>744</v>
      </c>
      <c r="W480" s="214">
        <v>337</v>
      </c>
      <c r="X480" s="207">
        <v>408.6</v>
      </c>
      <c r="Y480" s="215">
        <f t="shared" ref="Y480" si="456">W480*X480</f>
        <v>137698.20000000001</v>
      </c>
      <c r="Z480" s="213">
        <f t="shared" ref="Z480" si="457">(Y480*(V480-L480*24))/V480</f>
        <v>134459.3310483979</v>
      </c>
      <c r="AA480" s="216">
        <f t="shared" ref="AA480" si="458">(Z480/Y480)*100</f>
        <v>97.647849462373429</v>
      </c>
      <c r="AB480" s="24"/>
    </row>
    <row r="481" spans="1:44" s="23" customFormat="1" ht="29.25" customHeight="1">
      <c r="A481" s="65">
        <v>74</v>
      </c>
      <c r="B481" s="221" t="s">
        <v>180</v>
      </c>
      <c r="C481" s="211" t="s">
        <v>181</v>
      </c>
      <c r="D481" s="207">
        <v>42.026000000000003</v>
      </c>
      <c r="E481" s="262" t="s">
        <v>569</v>
      </c>
      <c r="F481" s="206" t="s">
        <v>49</v>
      </c>
      <c r="G481" s="83"/>
      <c r="H481" s="125"/>
      <c r="I481" s="206" t="s">
        <v>49</v>
      </c>
      <c r="J481" s="206" t="s">
        <v>49</v>
      </c>
      <c r="K481" s="211"/>
      <c r="L481" s="203">
        <f>IF(RIGHT(S481)="T",(+H481-G481),0)</f>
        <v>0</v>
      </c>
      <c r="M481" s="203">
        <f>IF(RIGHT(S481)="U",(+H481-G481),0)</f>
        <v>0</v>
      </c>
      <c r="N481" s="203">
        <f>IF(RIGHT(S481)="C",(+H481-G481),0)</f>
        <v>0</v>
      </c>
      <c r="O481" s="203">
        <f>IF(RIGHT(S481)="D",(+H481-G481),0)</f>
        <v>0</v>
      </c>
      <c r="P481" s="206" t="s">
        <v>49</v>
      </c>
      <c r="Q481" s="206" t="s">
        <v>49</v>
      </c>
      <c r="R481" s="206" t="s">
        <v>49</v>
      </c>
      <c r="S481" s="83"/>
      <c r="T481" s="126"/>
      <c r="U481" s="256"/>
      <c r="V481" s="202"/>
      <c r="W481" s="202"/>
      <c r="X481" s="202"/>
      <c r="Y481" s="202"/>
      <c r="Z481" s="213"/>
      <c r="AA481" s="202"/>
      <c r="AB481" s="32"/>
      <c r="AC481" s="33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</row>
    <row r="482" spans="1:44" s="23" customFormat="1" ht="30" customHeight="1">
      <c r="A482" s="65"/>
      <c r="B482" s="221"/>
      <c r="C482" s="253" t="s">
        <v>53</v>
      </c>
      <c r="D482" s="217"/>
      <c r="E482" s="233"/>
      <c r="F482" s="218" t="s">
        <v>49</v>
      </c>
      <c r="G482" s="254"/>
      <c r="H482" s="254"/>
      <c r="I482" s="218" t="s">
        <v>49</v>
      </c>
      <c r="J482" s="218" t="s">
        <v>49</v>
      </c>
      <c r="K482" s="321"/>
      <c r="L482" s="255">
        <f>SUM(L481:L481)</f>
        <v>0</v>
      </c>
      <c r="M482" s="255">
        <f>SUM(M481:M481)</f>
        <v>0</v>
      </c>
      <c r="N482" s="255">
        <f>SUM(N481:N481)</f>
        <v>0</v>
      </c>
      <c r="O482" s="255">
        <f>SUM(O481:O481)</f>
        <v>0</v>
      </c>
      <c r="P482" s="218" t="s">
        <v>49</v>
      </c>
      <c r="Q482" s="218" t="s">
        <v>49</v>
      </c>
      <c r="R482" s="218" t="s">
        <v>49</v>
      </c>
      <c r="S482" s="276"/>
      <c r="T482" s="266"/>
      <c r="U482" s="217"/>
      <c r="V482" s="213">
        <f t="shared" ref="V482" si="459">$AB$11-((N482*24))</f>
        <v>744</v>
      </c>
      <c r="W482" s="214">
        <v>515</v>
      </c>
      <c r="X482" s="207">
        <v>42.026000000000003</v>
      </c>
      <c r="Y482" s="215">
        <f t="shared" ref="Y482" si="460">W482*X482</f>
        <v>21643.390000000003</v>
      </c>
      <c r="Z482" s="213">
        <f t="shared" ref="Z482" si="461">(Y482*(V482-L482*24))/V482</f>
        <v>21643.390000000003</v>
      </c>
      <c r="AA482" s="216">
        <f t="shared" ref="AA482" si="462">(Z482/Y482)*100</f>
        <v>100</v>
      </c>
      <c r="AB482" s="32"/>
      <c r="AC482" s="33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</row>
    <row r="483" spans="1:44" s="23" customFormat="1" ht="30" customHeight="1">
      <c r="A483" s="65">
        <v>75</v>
      </c>
      <c r="B483" s="221" t="s">
        <v>182</v>
      </c>
      <c r="C483" s="211" t="s">
        <v>183</v>
      </c>
      <c r="D483" s="207">
        <v>43.951999999999998</v>
      </c>
      <c r="E483" s="262" t="s">
        <v>569</v>
      </c>
      <c r="F483" s="206" t="s">
        <v>49</v>
      </c>
      <c r="G483" s="249">
        <v>42737.022916666669</v>
      </c>
      <c r="H483" s="249">
        <v>42737.04791666667</v>
      </c>
      <c r="I483" s="206" t="s">
        <v>49</v>
      </c>
      <c r="J483" s="206" t="s">
        <v>49</v>
      </c>
      <c r="K483" s="211"/>
      <c r="L483" s="203">
        <f>IF(RIGHT(S483)="T",(+H483-G483),0)</f>
        <v>0</v>
      </c>
      <c r="M483" s="203">
        <f>IF(RIGHT(S483)="U",(+H483-G483),0)</f>
        <v>0</v>
      </c>
      <c r="N483" s="203">
        <f>IF(RIGHT(S483)="C",(+H483-G483),0)</f>
        <v>2.5000000001455192E-2</v>
      </c>
      <c r="O483" s="203">
        <f>IF(RIGHT(S483)="D",(+H483-G483),0)</f>
        <v>0</v>
      </c>
      <c r="P483" s="206" t="s">
        <v>49</v>
      </c>
      <c r="Q483" s="206" t="s">
        <v>49</v>
      </c>
      <c r="R483" s="206" t="s">
        <v>49</v>
      </c>
      <c r="S483" s="250" t="s">
        <v>753</v>
      </c>
      <c r="T483" s="251" t="s">
        <v>974</v>
      </c>
      <c r="U483" s="256"/>
      <c r="V483" s="202"/>
      <c r="W483" s="202"/>
      <c r="X483" s="202"/>
      <c r="Y483" s="202"/>
      <c r="Z483" s="213"/>
      <c r="AA483" s="202"/>
      <c r="AB483" s="32"/>
      <c r="AC483" s="33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</row>
    <row r="484" spans="1:44" s="23" customFormat="1" ht="30" customHeight="1">
      <c r="A484" s="65"/>
      <c r="B484" s="221"/>
      <c r="C484" s="211"/>
      <c r="D484" s="207"/>
      <c r="E484" s="262"/>
      <c r="F484" s="206"/>
      <c r="G484" s="249">
        <v>42744.316666666666</v>
      </c>
      <c r="H484" s="249">
        <v>42744.386805555558</v>
      </c>
      <c r="I484" s="206"/>
      <c r="J484" s="206"/>
      <c r="K484" s="211"/>
      <c r="L484" s="203">
        <f t="shared" ref="L484:L487" si="463">IF(RIGHT(S484)="T",(+H484-G484),0)</f>
        <v>7.013888889196096E-2</v>
      </c>
      <c r="M484" s="203">
        <f t="shared" ref="M484:M487" si="464">IF(RIGHT(S484)="U",(+H484-G484),0)</f>
        <v>0</v>
      </c>
      <c r="N484" s="203">
        <f t="shared" ref="N484:N487" si="465">IF(RIGHT(S484)="C",(+H484-G484),0)</f>
        <v>0</v>
      </c>
      <c r="O484" s="203">
        <f t="shared" ref="O484:O487" si="466">IF(RIGHT(S484)="D",(+H484-G484),0)</f>
        <v>0</v>
      </c>
      <c r="P484" s="206"/>
      <c r="Q484" s="206"/>
      <c r="R484" s="206"/>
      <c r="S484" s="250" t="s">
        <v>495</v>
      </c>
      <c r="T484" s="251" t="s">
        <v>975</v>
      </c>
      <c r="U484" s="256"/>
      <c r="V484" s="202"/>
      <c r="W484" s="202"/>
      <c r="X484" s="202"/>
      <c r="Y484" s="202"/>
      <c r="Z484" s="213"/>
      <c r="AA484" s="202"/>
      <c r="AB484" s="32"/>
      <c r="AC484" s="33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</row>
    <row r="485" spans="1:44" s="23" customFormat="1" ht="45" customHeight="1">
      <c r="A485" s="65"/>
      <c r="B485" s="221"/>
      <c r="C485" s="211"/>
      <c r="D485" s="207"/>
      <c r="E485" s="262"/>
      <c r="F485" s="206"/>
      <c r="G485" s="249">
        <v>42744.819444444445</v>
      </c>
      <c r="H485" s="249">
        <v>42744.859722222223</v>
      </c>
      <c r="I485" s="206"/>
      <c r="J485" s="206"/>
      <c r="K485" s="211"/>
      <c r="L485" s="203">
        <f t="shared" si="463"/>
        <v>0</v>
      </c>
      <c r="M485" s="203">
        <f t="shared" si="464"/>
        <v>4.0277777778101154E-2</v>
      </c>
      <c r="N485" s="203">
        <f t="shared" si="465"/>
        <v>0</v>
      </c>
      <c r="O485" s="203">
        <f t="shared" si="466"/>
        <v>0</v>
      </c>
      <c r="P485" s="206"/>
      <c r="Q485" s="206"/>
      <c r="R485" s="206"/>
      <c r="S485" s="250" t="s">
        <v>492</v>
      </c>
      <c r="T485" s="251" t="s">
        <v>976</v>
      </c>
      <c r="U485" s="256"/>
      <c r="V485" s="202"/>
      <c r="W485" s="202"/>
      <c r="X485" s="202"/>
      <c r="Y485" s="202"/>
      <c r="Z485" s="213"/>
      <c r="AA485" s="202"/>
      <c r="AB485" s="32"/>
      <c r="AC485" s="33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</row>
    <row r="486" spans="1:44" s="23" customFormat="1" ht="30" customHeight="1">
      <c r="A486" s="65"/>
      <c r="B486" s="221"/>
      <c r="C486" s="211"/>
      <c r="D486" s="207"/>
      <c r="E486" s="262"/>
      <c r="F486" s="206"/>
      <c r="G486" s="249">
        <v>42745.463888888888</v>
      </c>
      <c r="H486" s="249">
        <v>42745.711805555555</v>
      </c>
      <c r="I486" s="206"/>
      <c r="J486" s="206"/>
      <c r="K486" s="211"/>
      <c r="L486" s="203">
        <f t="shared" si="463"/>
        <v>0.24791666666715173</v>
      </c>
      <c r="M486" s="203">
        <f t="shared" si="464"/>
        <v>0</v>
      </c>
      <c r="N486" s="203">
        <f t="shared" si="465"/>
        <v>0</v>
      </c>
      <c r="O486" s="203">
        <f t="shared" si="466"/>
        <v>0</v>
      </c>
      <c r="P486" s="206"/>
      <c r="Q486" s="206"/>
      <c r="R486" s="206"/>
      <c r="S486" s="250" t="s">
        <v>488</v>
      </c>
      <c r="T486" s="251" t="s">
        <v>977</v>
      </c>
      <c r="U486" s="256"/>
      <c r="V486" s="202"/>
      <c r="W486" s="202"/>
      <c r="X486" s="202"/>
      <c r="Y486" s="202"/>
      <c r="Z486" s="213"/>
      <c r="AA486" s="202"/>
      <c r="AB486" s="32"/>
      <c r="AC486" s="33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</row>
    <row r="487" spans="1:44" s="23" customFormat="1" ht="30" customHeight="1">
      <c r="A487" s="65"/>
      <c r="B487" s="221"/>
      <c r="C487" s="211"/>
      <c r="D487" s="207"/>
      <c r="E487" s="262"/>
      <c r="F487" s="206"/>
      <c r="G487" s="249">
        <v>42745.711805555555</v>
      </c>
      <c r="H487" s="249">
        <v>42745.770138888889</v>
      </c>
      <c r="I487" s="206" t="s">
        <v>49</v>
      </c>
      <c r="J487" s="206" t="s">
        <v>49</v>
      </c>
      <c r="K487" s="211"/>
      <c r="L487" s="203">
        <f t="shared" si="463"/>
        <v>0</v>
      </c>
      <c r="M487" s="203">
        <f t="shared" si="464"/>
        <v>0</v>
      </c>
      <c r="N487" s="203">
        <f t="shared" si="465"/>
        <v>0</v>
      </c>
      <c r="O487" s="203">
        <f t="shared" si="466"/>
        <v>5.8333333334303461E-2</v>
      </c>
      <c r="P487" s="206" t="s">
        <v>49</v>
      </c>
      <c r="Q487" s="206" t="s">
        <v>49</v>
      </c>
      <c r="R487" s="206" t="s">
        <v>49</v>
      </c>
      <c r="S487" s="250" t="s">
        <v>491</v>
      </c>
      <c r="T487" s="251" t="s">
        <v>979</v>
      </c>
      <c r="U487" s="256"/>
      <c r="V487" s="202"/>
      <c r="W487" s="202"/>
      <c r="X487" s="202"/>
      <c r="Y487" s="202"/>
      <c r="Z487" s="213"/>
      <c r="AA487" s="202"/>
      <c r="AB487" s="32"/>
      <c r="AC487" s="33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</row>
    <row r="488" spans="1:44" s="23" customFormat="1" ht="30" customHeight="1">
      <c r="A488" s="65"/>
      <c r="B488" s="221"/>
      <c r="C488" s="253" t="s">
        <v>53</v>
      </c>
      <c r="D488" s="217"/>
      <c r="E488" s="233"/>
      <c r="F488" s="218" t="s">
        <v>49</v>
      </c>
      <c r="G488" s="254"/>
      <c r="H488" s="254"/>
      <c r="I488" s="218" t="s">
        <v>49</v>
      </c>
      <c r="J488" s="218" t="s">
        <v>49</v>
      </c>
      <c r="K488" s="321"/>
      <c r="L488" s="255">
        <f>SUM(L483:L487)</f>
        <v>0.31805555555911269</v>
      </c>
      <c r="M488" s="255">
        <f>SUM(M483:M487)</f>
        <v>4.0277777778101154E-2</v>
      </c>
      <c r="N488" s="255">
        <f>SUM(N483:N487)</f>
        <v>2.5000000001455192E-2</v>
      </c>
      <c r="O488" s="255">
        <f>SUM(O483:O487)</f>
        <v>5.8333333334303461E-2</v>
      </c>
      <c r="P488" s="218"/>
      <c r="Q488" s="218"/>
      <c r="R488" s="218"/>
      <c r="S488" s="276"/>
      <c r="T488" s="266"/>
      <c r="U488" s="217"/>
      <c r="V488" s="213">
        <f t="shared" ref="V488" si="467">$AB$11-((N488*24))</f>
        <v>743.39999999996508</v>
      </c>
      <c r="W488" s="214">
        <v>515</v>
      </c>
      <c r="X488" s="207">
        <v>43.951999999999998</v>
      </c>
      <c r="Y488" s="215">
        <f t="shared" ref="Y488" si="468">W488*X488</f>
        <v>22635.279999999999</v>
      </c>
      <c r="Z488" s="213">
        <f t="shared" ref="Z488" si="469">(Y488*(V488-L488*24))/V488</f>
        <v>22402.857835169121</v>
      </c>
      <c r="AA488" s="216">
        <f t="shared" ref="AA488" si="470">(Z488/Y488)*100</f>
        <v>98.973186261310317</v>
      </c>
      <c r="AB488" s="32"/>
      <c r="AC488" s="33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</row>
    <row r="489" spans="1:44" s="23" customFormat="1" ht="30" customHeight="1">
      <c r="A489" s="65">
        <v>76</v>
      </c>
      <c r="B489" s="221" t="s">
        <v>184</v>
      </c>
      <c r="C489" s="211" t="s">
        <v>185</v>
      </c>
      <c r="D489" s="207">
        <v>3.3410000000000002</v>
      </c>
      <c r="E489" s="262" t="s">
        <v>569</v>
      </c>
      <c r="F489" s="211" t="s">
        <v>49</v>
      </c>
      <c r="G489" s="125"/>
      <c r="H489" s="125"/>
      <c r="I489" s="211"/>
      <c r="J489" s="207"/>
      <c r="K489" s="339"/>
      <c r="L489" s="203">
        <f>IF(RIGHT(S489)="T",(+H489-G489),0)</f>
        <v>0</v>
      </c>
      <c r="M489" s="203">
        <f>IF(RIGHT(S489)="U",(+H489-G489),0)</f>
        <v>0</v>
      </c>
      <c r="N489" s="203">
        <f>IF(RIGHT(S489)="C",(+H489-G489),0)</f>
        <v>0</v>
      </c>
      <c r="O489" s="203">
        <f>IF(RIGHT(S489)="D",(+H489-G489),0)</f>
        <v>0</v>
      </c>
      <c r="P489" s="204"/>
      <c r="Q489" s="204"/>
      <c r="R489" s="204"/>
      <c r="S489" s="82"/>
      <c r="T489" s="323"/>
      <c r="U489" s="204"/>
      <c r="V489" s="213"/>
      <c r="W489" s="214"/>
      <c r="X489" s="207"/>
      <c r="Y489" s="215"/>
      <c r="Z489" s="213"/>
      <c r="AA489" s="216"/>
      <c r="AB489" s="32"/>
      <c r="AC489" s="33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</row>
    <row r="490" spans="1:44" s="25" customFormat="1" ht="30" customHeight="1">
      <c r="A490" s="260"/>
      <c r="B490" s="217"/>
      <c r="C490" s="253" t="s">
        <v>53</v>
      </c>
      <c r="D490" s="217"/>
      <c r="E490" s="233"/>
      <c r="F490" s="218" t="s">
        <v>49</v>
      </c>
      <c r="G490" s="254"/>
      <c r="H490" s="254"/>
      <c r="I490" s="218" t="s">
        <v>49</v>
      </c>
      <c r="J490" s="218" t="s">
        <v>49</v>
      </c>
      <c r="K490" s="321"/>
      <c r="L490" s="255">
        <f>SUM(L489:L489)</f>
        <v>0</v>
      </c>
      <c r="M490" s="255">
        <f>SUM(M489:M489)</f>
        <v>0</v>
      </c>
      <c r="N490" s="255">
        <f>SUM(N489:N489)</f>
        <v>0</v>
      </c>
      <c r="O490" s="255">
        <f>SUM(O489:O489)</f>
        <v>0</v>
      </c>
      <c r="P490" s="218" t="s">
        <v>49</v>
      </c>
      <c r="Q490" s="218" t="s">
        <v>49</v>
      </c>
      <c r="R490" s="218" t="s">
        <v>49</v>
      </c>
      <c r="S490" s="276"/>
      <c r="T490" s="266"/>
      <c r="U490" s="217"/>
      <c r="V490" s="213">
        <f t="shared" ref="V490" si="471">$AB$11-((N490*24))</f>
        <v>744</v>
      </c>
      <c r="W490" s="214">
        <v>515</v>
      </c>
      <c r="X490" s="207">
        <v>3.3410000000000002</v>
      </c>
      <c r="Y490" s="215">
        <f t="shared" ref="Y490" si="472">W490*X490</f>
        <v>1720.615</v>
      </c>
      <c r="Z490" s="213">
        <f t="shared" ref="Z490" si="473">(Y490*(V490-L490*24))/V490</f>
        <v>1720.615</v>
      </c>
      <c r="AA490" s="216">
        <f t="shared" ref="AA490" si="474">(Z490/Y490)*100</f>
        <v>100</v>
      </c>
      <c r="AB490" s="24"/>
    </row>
    <row r="491" spans="1:44" s="23" customFormat="1" ht="30" customHeight="1">
      <c r="A491" s="65">
        <v>77</v>
      </c>
      <c r="B491" s="221" t="s">
        <v>186</v>
      </c>
      <c r="C491" s="211" t="s">
        <v>187</v>
      </c>
      <c r="D491" s="207">
        <v>3.3170000000000002</v>
      </c>
      <c r="E491" s="262" t="s">
        <v>569</v>
      </c>
      <c r="F491" s="211" t="s">
        <v>49</v>
      </c>
      <c r="G491" s="249">
        <v>42754.444444444445</v>
      </c>
      <c r="H491" s="249">
        <v>42754.95416666667</v>
      </c>
      <c r="I491" s="211"/>
      <c r="J491" s="207"/>
      <c r="K491" s="339"/>
      <c r="L491" s="203">
        <f>IF(RIGHT(S491)="T",(+H491-G491),0)</f>
        <v>0</v>
      </c>
      <c r="M491" s="203">
        <f>IF(RIGHT(S491)="U",(+H491-G491),0)</f>
        <v>0</v>
      </c>
      <c r="N491" s="203">
        <f>IF(RIGHT(S491)="C",(+H491-G491),0)</f>
        <v>0</v>
      </c>
      <c r="O491" s="203">
        <f>IF(RIGHT(S491)="D",(+H491-G491),0)</f>
        <v>0.50972222222480923</v>
      </c>
      <c r="P491" s="204"/>
      <c r="Q491" s="204"/>
      <c r="R491" s="204"/>
      <c r="S491" s="250" t="s">
        <v>980</v>
      </c>
      <c r="T491" s="251" t="s">
        <v>981</v>
      </c>
      <c r="U491" s="204"/>
      <c r="V491" s="213"/>
      <c r="W491" s="214"/>
      <c r="X491" s="207"/>
      <c r="Y491" s="215"/>
      <c r="Z491" s="213"/>
      <c r="AA491" s="216"/>
      <c r="AB491" s="32"/>
      <c r="AC491" s="33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</row>
    <row r="492" spans="1:44" s="25" customFormat="1" ht="30" customHeight="1">
      <c r="A492" s="260"/>
      <c r="B492" s="217"/>
      <c r="C492" s="253" t="s">
        <v>53</v>
      </c>
      <c r="D492" s="217"/>
      <c r="E492" s="233"/>
      <c r="F492" s="218" t="s">
        <v>49</v>
      </c>
      <c r="G492" s="254"/>
      <c r="H492" s="254"/>
      <c r="I492" s="218" t="s">
        <v>49</v>
      </c>
      <c r="J492" s="218" t="s">
        <v>49</v>
      </c>
      <c r="K492" s="321"/>
      <c r="L492" s="255">
        <f>SUM(L491:L491)</f>
        <v>0</v>
      </c>
      <c r="M492" s="255">
        <f>SUM(M491:M491)</f>
        <v>0</v>
      </c>
      <c r="N492" s="255">
        <f>SUM(N491:N491)</f>
        <v>0</v>
      </c>
      <c r="O492" s="255">
        <f>SUM(O491:O491)</f>
        <v>0.50972222222480923</v>
      </c>
      <c r="P492" s="218" t="s">
        <v>49</v>
      </c>
      <c r="Q492" s="218" t="s">
        <v>49</v>
      </c>
      <c r="R492" s="218" t="s">
        <v>49</v>
      </c>
      <c r="S492" s="276"/>
      <c r="T492" s="266"/>
      <c r="U492" s="217"/>
      <c r="V492" s="213">
        <f t="shared" ref="V492" si="475">$AB$11-((N492*24))</f>
        <v>744</v>
      </c>
      <c r="W492" s="214">
        <v>515</v>
      </c>
      <c r="X492" s="207">
        <v>3.3170000000000002</v>
      </c>
      <c r="Y492" s="215">
        <f t="shared" ref="Y492" si="476">W492*X492</f>
        <v>1708.2550000000001</v>
      </c>
      <c r="Z492" s="213">
        <f t="shared" ref="Z492" si="477">(Y492*(V492-L492*24))/V492</f>
        <v>1708.2549999999999</v>
      </c>
      <c r="AA492" s="216">
        <f t="shared" ref="AA492" si="478">(Z492/Y492)*100</f>
        <v>99.999999999999986</v>
      </c>
      <c r="AB492" s="24"/>
    </row>
    <row r="493" spans="1:44" s="25" customFormat="1" ht="30" customHeight="1">
      <c r="A493" s="260">
        <v>78</v>
      </c>
      <c r="B493" s="221" t="s">
        <v>506</v>
      </c>
      <c r="C493" s="233" t="s">
        <v>543</v>
      </c>
      <c r="D493" s="207">
        <v>69.677000000000007</v>
      </c>
      <c r="E493" s="262" t="s">
        <v>569</v>
      </c>
      <c r="F493" s="211" t="s">
        <v>49</v>
      </c>
      <c r="G493" s="249">
        <v>42736.361111111109</v>
      </c>
      <c r="H493" s="249">
        <v>42738.535416666666</v>
      </c>
      <c r="I493" s="211"/>
      <c r="J493" s="207"/>
      <c r="K493" s="339"/>
      <c r="L493" s="203">
        <f>IF(RIGHT(S493)="T",(+H493-G493),0)</f>
        <v>0</v>
      </c>
      <c r="M493" s="203">
        <f>IF(RIGHT(S493)="U",(+H493-G493),0)</f>
        <v>0</v>
      </c>
      <c r="N493" s="203">
        <f>IF(RIGHT(S493)="C",(+H493-G493),0)</f>
        <v>0</v>
      </c>
      <c r="O493" s="203">
        <f>IF(RIGHT(S493)="D",(+H493-G493),0)</f>
        <v>2.1743055555562023</v>
      </c>
      <c r="P493" s="204"/>
      <c r="Q493" s="204"/>
      <c r="R493" s="204"/>
      <c r="S493" s="250" t="s">
        <v>518</v>
      </c>
      <c r="T493" s="251" t="s">
        <v>983</v>
      </c>
      <c r="U493" s="204"/>
      <c r="V493" s="213"/>
      <c r="W493" s="214"/>
      <c r="X493" s="207"/>
      <c r="Y493" s="215"/>
      <c r="Z493" s="213"/>
      <c r="AA493" s="216"/>
      <c r="AB493" s="24"/>
    </row>
    <row r="494" spans="1:44" s="25" customFormat="1" ht="30" customHeight="1">
      <c r="A494" s="260"/>
      <c r="B494" s="221"/>
      <c r="C494" s="233"/>
      <c r="D494" s="207"/>
      <c r="E494" s="262"/>
      <c r="F494" s="211"/>
      <c r="G494" s="249">
        <v>42740.534722222219</v>
      </c>
      <c r="H494" s="249">
        <v>42740.558333333334</v>
      </c>
      <c r="I494" s="211"/>
      <c r="J494" s="207"/>
      <c r="K494" s="339"/>
      <c r="L494" s="203">
        <f t="shared" ref="L494:L498" si="479">IF(RIGHT(S494)="T",(+H494-G494),0)</f>
        <v>0</v>
      </c>
      <c r="M494" s="203">
        <f t="shared" ref="M494:M498" si="480">IF(RIGHT(S494)="U",(+H494-G494),0)</f>
        <v>0</v>
      </c>
      <c r="N494" s="203">
        <f t="shared" ref="N494:N498" si="481">IF(RIGHT(S494)="C",(+H494-G494),0)</f>
        <v>0</v>
      </c>
      <c r="O494" s="203">
        <f t="shared" ref="O494:O498" si="482">IF(RIGHT(S494)="D",(+H494-G494),0)</f>
        <v>0</v>
      </c>
      <c r="P494" s="204"/>
      <c r="Q494" s="204"/>
      <c r="R494" s="204"/>
      <c r="S494" s="250" t="s">
        <v>985</v>
      </c>
      <c r="T494" s="251" t="s">
        <v>986</v>
      </c>
      <c r="U494" s="204"/>
      <c r="V494" s="213"/>
      <c r="W494" s="214"/>
      <c r="X494" s="207"/>
      <c r="Y494" s="215"/>
      <c r="Z494" s="213"/>
      <c r="AA494" s="216"/>
      <c r="AB494" s="24"/>
    </row>
    <row r="495" spans="1:44" s="25" customFormat="1" ht="30" customHeight="1">
      <c r="A495" s="260"/>
      <c r="B495" s="221"/>
      <c r="C495" s="233"/>
      <c r="D495" s="207"/>
      <c r="E495" s="262"/>
      <c r="F495" s="211"/>
      <c r="G495" s="249">
        <v>42746.585416666669</v>
      </c>
      <c r="H495" s="249">
        <v>42752.370833333334</v>
      </c>
      <c r="I495" s="211"/>
      <c r="J495" s="207"/>
      <c r="K495" s="339"/>
      <c r="L495" s="203">
        <f t="shared" si="479"/>
        <v>0</v>
      </c>
      <c r="M495" s="203">
        <f t="shared" si="480"/>
        <v>0</v>
      </c>
      <c r="N495" s="203">
        <f t="shared" si="481"/>
        <v>0</v>
      </c>
      <c r="O495" s="203">
        <f t="shared" si="482"/>
        <v>5.7854166666656965</v>
      </c>
      <c r="P495" s="204"/>
      <c r="Q495" s="204"/>
      <c r="R495" s="204"/>
      <c r="S495" s="250" t="s">
        <v>518</v>
      </c>
      <c r="T495" s="251" t="s">
        <v>987</v>
      </c>
      <c r="U495" s="204"/>
      <c r="V495" s="213"/>
      <c r="W495" s="214"/>
      <c r="X495" s="207"/>
      <c r="Y495" s="215"/>
      <c r="Z495" s="213"/>
      <c r="AA495" s="216"/>
      <c r="AB495" s="24"/>
    </row>
    <row r="496" spans="1:44" s="25" customFormat="1" ht="30" customHeight="1">
      <c r="A496" s="260"/>
      <c r="B496" s="221"/>
      <c r="C496" s="233"/>
      <c r="D496" s="207"/>
      <c r="E496" s="262"/>
      <c r="F496" s="211"/>
      <c r="G496" s="249">
        <v>42758.052083333336</v>
      </c>
      <c r="H496" s="249">
        <v>42758.1</v>
      </c>
      <c r="I496" s="211"/>
      <c r="J496" s="207"/>
      <c r="K496" s="339"/>
      <c r="L496" s="203">
        <f t="shared" si="479"/>
        <v>4.7916666662786156E-2</v>
      </c>
      <c r="M496" s="203">
        <f t="shared" si="480"/>
        <v>0</v>
      </c>
      <c r="N496" s="203">
        <f t="shared" si="481"/>
        <v>0</v>
      </c>
      <c r="O496" s="203">
        <f t="shared" si="482"/>
        <v>0</v>
      </c>
      <c r="P496" s="204"/>
      <c r="Q496" s="204"/>
      <c r="R496" s="204"/>
      <c r="S496" s="250" t="s">
        <v>495</v>
      </c>
      <c r="T496" s="251" t="s">
        <v>989</v>
      </c>
      <c r="U496" s="204"/>
      <c r="V496" s="213"/>
      <c r="W496" s="214"/>
      <c r="X496" s="207"/>
      <c r="Y496" s="215"/>
      <c r="Z496" s="213"/>
      <c r="AA496" s="216"/>
      <c r="AB496" s="24"/>
    </row>
    <row r="497" spans="1:44" s="25" customFormat="1" ht="30" customHeight="1">
      <c r="A497" s="260"/>
      <c r="B497" s="221"/>
      <c r="C497" s="233"/>
      <c r="D497" s="207"/>
      <c r="E497" s="262"/>
      <c r="F497" s="211"/>
      <c r="G497" s="249">
        <v>42762.282638888886</v>
      </c>
      <c r="H497" s="249">
        <v>42762.299305555556</v>
      </c>
      <c r="I497" s="211"/>
      <c r="J497" s="207"/>
      <c r="K497" s="339"/>
      <c r="L497" s="203">
        <f t="shared" si="479"/>
        <v>1.6666666670062114E-2</v>
      </c>
      <c r="M497" s="203">
        <f t="shared" si="480"/>
        <v>0</v>
      </c>
      <c r="N497" s="203">
        <f t="shared" si="481"/>
        <v>0</v>
      </c>
      <c r="O497" s="203">
        <f t="shared" si="482"/>
        <v>0</v>
      </c>
      <c r="P497" s="204"/>
      <c r="Q497" s="204"/>
      <c r="R497" s="204"/>
      <c r="S497" s="250" t="s">
        <v>495</v>
      </c>
      <c r="T497" s="251" t="s">
        <v>990</v>
      </c>
      <c r="U497" s="204"/>
      <c r="V497" s="213"/>
      <c r="W497" s="214"/>
      <c r="X497" s="207"/>
      <c r="Y497" s="215"/>
      <c r="Z497" s="213"/>
      <c r="AA497" s="216"/>
      <c r="AB497" s="24"/>
    </row>
    <row r="498" spans="1:44" s="25" customFormat="1" ht="30" customHeight="1">
      <c r="A498" s="260"/>
      <c r="B498" s="221"/>
      <c r="C498" s="233"/>
      <c r="D498" s="207"/>
      <c r="E498" s="219"/>
      <c r="F498" s="211"/>
      <c r="G498" s="249">
        <v>42763.482638888891</v>
      </c>
      <c r="H498" s="249">
        <v>42763.73541666667</v>
      </c>
      <c r="I498" s="211"/>
      <c r="J498" s="207"/>
      <c r="K498" s="339"/>
      <c r="L498" s="203">
        <f t="shared" si="479"/>
        <v>0.25277777777955635</v>
      </c>
      <c r="M498" s="203">
        <f t="shared" si="480"/>
        <v>0</v>
      </c>
      <c r="N498" s="203">
        <f t="shared" si="481"/>
        <v>0</v>
      </c>
      <c r="O498" s="203">
        <f t="shared" si="482"/>
        <v>0</v>
      </c>
      <c r="P498" s="204"/>
      <c r="Q498" s="204"/>
      <c r="R498" s="204"/>
      <c r="S498" s="250" t="s">
        <v>490</v>
      </c>
      <c r="T498" s="251" t="s">
        <v>991</v>
      </c>
      <c r="U498" s="204"/>
      <c r="V498" s="213"/>
      <c r="W498" s="214"/>
      <c r="X498" s="207"/>
      <c r="Y498" s="215"/>
      <c r="Z498" s="213"/>
      <c r="AA498" s="216"/>
      <c r="AB498" s="24"/>
    </row>
    <row r="499" spans="1:44" s="25" customFormat="1" ht="30" customHeight="1">
      <c r="A499" s="260"/>
      <c r="B499" s="217"/>
      <c r="C499" s="253" t="s">
        <v>53</v>
      </c>
      <c r="D499" s="217"/>
      <c r="E499" s="233"/>
      <c r="F499" s="218" t="s">
        <v>49</v>
      </c>
      <c r="G499" s="209"/>
      <c r="H499" s="209"/>
      <c r="I499" s="218" t="s">
        <v>49</v>
      </c>
      <c r="J499" s="218" t="s">
        <v>49</v>
      </c>
      <c r="K499" s="321"/>
      <c r="L499" s="255">
        <f>SUM(L493:L498)</f>
        <v>0.31736111111240461</v>
      </c>
      <c r="M499" s="255">
        <f t="shared" ref="M499:O499" si="483">SUM(M493:M498)</f>
        <v>0</v>
      </c>
      <c r="N499" s="255">
        <f t="shared" si="483"/>
        <v>0</v>
      </c>
      <c r="O499" s="255">
        <f t="shared" si="483"/>
        <v>7.9597222222218988</v>
      </c>
      <c r="P499" s="218" t="s">
        <v>49</v>
      </c>
      <c r="Q499" s="218" t="s">
        <v>49</v>
      </c>
      <c r="R499" s="218" t="s">
        <v>49</v>
      </c>
      <c r="S499" s="276"/>
      <c r="T499" s="266"/>
      <c r="U499" s="217"/>
      <c r="V499" s="213">
        <f t="shared" ref="V499" si="484">$AB$11-((N499*24))</f>
        <v>744</v>
      </c>
      <c r="W499" s="214">
        <v>515</v>
      </c>
      <c r="X499" s="207">
        <v>69.677000000000007</v>
      </c>
      <c r="Y499" s="215">
        <f t="shared" ref="Y499" si="485">W499*X499</f>
        <v>35883.655000000006</v>
      </c>
      <c r="Z499" s="213">
        <f t="shared" ref="Z499" si="486">(Y499*(V499-L499*24))/V499</f>
        <v>35516.297689626641</v>
      </c>
      <c r="AA499" s="216">
        <f t="shared" ref="AA499" si="487">(Z499/Y499)*100</f>
        <v>98.976254480282549</v>
      </c>
      <c r="AB499" s="24"/>
    </row>
    <row r="500" spans="1:44" s="25" customFormat="1" ht="30" customHeight="1">
      <c r="A500" s="260">
        <v>79</v>
      </c>
      <c r="B500" s="221" t="s">
        <v>505</v>
      </c>
      <c r="C500" s="233" t="s">
        <v>561</v>
      </c>
      <c r="D500" s="207">
        <v>69.677000000000007</v>
      </c>
      <c r="E500" s="262" t="s">
        <v>569</v>
      </c>
      <c r="F500" s="211" t="s">
        <v>49</v>
      </c>
      <c r="G500" s="249">
        <v>42736.386805555558</v>
      </c>
      <c r="H500" s="249">
        <v>42746.779166666667</v>
      </c>
      <c r="I500" s="211"/>
      <c r="J500" s="207"/>
      <c r="K500" s="339"/>
      <c r="L500" s="203">
        <f t="shared" ref="L500" si="488">IF(RIGHT(S500)="T",(+H500-G500),0)</f>
        <v>0</v>
      </c>
      <c r="M500" s="203">
        <f t="shared" ref="M500" si="489">IF(RIGHT(S500)="U",(+H500-G500),0)</f>
        <v>0</v>
      </c>
      <c r="N500" s="203">
        <f t="shared" ref="N500" si="490">IF(RIGHT(S500)="C",(+H500-G500),0)</f>
        <v>0</v>
      </c>
      <c r="O500" s="203">
        <f t="shared" ref="O500" si="491">IF(RIGHT(S500)="D",(+H500-G500),0)</f>
        <v>10.392361111109494</v>
      </c>
      <c r="P500" s="204"/>
      <c r="Q500" s="204"/>
      <c r="R500" s="204"/>
      <c r="S500" s="250" t="s">
        <v>518</v>
      </c>
      <c r="T500" s="251" t="s">
        <v>983</v>
      </c>
      <c r="U500" s="204"/>
      <c r="V500" s="213"/>
      <c r="W500" s="214"/>
      <c r="X500" s="207"/>
      <c r="Y500" s="215"/>
      <c r="Z500" s="213"/>
      <c r="AA500" s="216"/>
      <c r="AB500" s="24"/>
    </row>
    <row r="501" spans="1:44" s="25" customFormat="1" ht="49.5" customHeight="1">
      <c r="A501" s="260"/>
      <c r="B501" s="221"/>
      <c r="C501" s="233"/>
      <c r="D501" s="207"/>
      <c r="E501" s="262"/>
      <c r="F501" s="211"/>
      <c r="G501" s="249">
        <v>42751.357638888891</v>
      </c>
      <c r="H501" s="249">
        <v>42751.368055555555</v>
      </c>
      <c r="I501" s="211"/>
      <c r="J501" s="207"/>
      <c r="K501" s="339"/>
      <c r="L501" s="203">
        <f t="shared" ref="L501:L503" si="492">IF(RIGHT(S501)="T",(+H501-G501),0)</f>
        <v>0</v>
      </c>
      <c r="M501" s="203">
        <f t="shared" ref="M501:M503" si="493">IF(RIGHT(S501)="U",(+H501-G501),0)</f>
        <v>1.0416666664241347E-2</v>
      </c>
      <c r="N501" s="203">
        <f t="shared" ref="N501:N503" si="494">IF(RIGHT(S501)="C",(+H501-G501),0)</f>
        <v>0</v>
      </c>
      <c r="O501" s="203">
        <f t="shared" ref="O501:O503" si="495">IF(RIGHT(S501)="D",(+H501-G501),0)</f>
        <v>0</v>
      </c>
      <c r="P501" s="204"/>
      <c r="Q501" s="204"/>
      <c r="R501" s="204"/>
      <c r="S501" s="250" t="s">
        <v>492</v>
      </c>
      <c r="T501" s="251" t="s">
        <v>994</v>
      </c>
      <c r="U501" s="204"/>
      <c r="V501" s="213"/>
      <c r="W501" s="214"/>
      <c r="X501" s="207"/>
      <c r="Y501" s="215"/>
      <c r="Z501" s="213"/>
      <c r="AA501" s="216"/>
      <c r="AB501" s="24"/>
    </row>
    <row r="502" spans="1:44" s="25" customFormat="1" ht="30" customHeight="1">
      <c r="A502" s="260"/>
      <c r="B502" s="221"/>
      <c r="C502" s="233"/>
      <c r="D502" s="207"/>
      <c r="E502" s="262"/>
      <c r="F502" s="211"/>
      <c r="G502" s="249">
        <v>42751.706944444442</v>
      </c>
      <c r="H502" s="249">
        <v>42757.470138888886</v>
      </c>
      <c r="I502" s="211"/>
      <c r="J502" s="207"/>
      <c r="K502" s="339"/>
      <c r="L502" s="203">
        <f t="shared" si="492"/>
        <v>0</v>
      </c>
      <c r="M502" s="203">
        <f t="shared" si="493"/>
        <v>0</v>
      </c>
      <c r="N502" s="203">
        <f t="shared" si="494"/>
        <v>0</v>
      </c>
      <c r="O502" s="203">
        <f t="shared" si="495"/>
        <v>5.7631944444437977</v>
      </c>
      <c r="P502" s="204"/>
      <c r="Q502" s="204"/>
      <c r="R502" s="204"/>
      <c r="S502" s="250" t="s">
        <v>493</v>
      </c>
      <c r="T502" s="251" t="s">
        <v>995</v>
      </c>
      <c r="U502" s="204"/>
      <c r="V502" s="213"/>
      <c r="W502" s="214"/>
      <c r="X502" s="207"/>
      <c r="Y502" s="215"/>
      <c r="Z502" s="213"/>
      <c r="AA502" s="216"/>
      <c r="AB502" s="24"/>
    </row>
    <row r="503" spans="1:44" s="25" customFormat="1" ht="30" customHeight="1">
      <c r="A503" s="260"/>
      <c r="B503" s="221"/>
      <c r="C503" s="233"/>
      <c r="D503" s="207"/>
      <c r="E503" s="219"/>
      <c r="F503" s="211"/>
      <c r="G503" s="249">
        <v>42762.282638888886</v>
      </c>
      <c r="H503" s="249">
        <v>42762.495833333334</v>
      </c>
      <c r="I503" s="211"/>
      <c r="J503" s="207"/>
      <c r="K503" s="339"/>
      <c r="L503" s="203">
        <f t="shared" si="492"/>
        <v>0</v>
      </c>
      <c r="M503" s="203">
        <f t="shared" si="493"/>
        <v>0.21319444444816327</v>
      </c>
      <c r="N503" s="203">
        <f t="shared" si="494"/>
        <v>0</v>
      </c>
      <c r="O503" s="203">
        <f t="shared" si="495"/>
        <v>0</v>
      </c>
      <c r="P503" s="204"/>
      <c r="Q503" s="204"/>
      <c r="R503" s="204"/>
      <c r="S503" s="250" t="s">
        <v>492</v>
      </c>
      <c r="T503" s="251" t="s">
        <v>997</v>
      </c>
      <c r="U503" s="204"/>
      <c r="V503" s="213"/>
      <c r="W503" s="214"/>
      <c r="X503" s="207"/>
      <c r="Y503" s="215"/>
      <c r="Z503" s="213"/>
      <c r="AA503" s="216"/>
      <c r="AB503" s="24"/>
    </row>
    <row r="504" spans="1:44" s="25" customFormat="1" ht="30" customHeight="1">
      <c r="A504" s="260"/>
      <c r="B504" s="217"/>
      <c r="C504" s="253" t="s">
        <v>53</v>
      </c>
      <c r="D504" s="217"/>
      <c r="E504" s="233"/>
      <c r="F504" s="218" t="s">
        <v>49</v>
      </c>
      <c r="G504" s="209"/>
      <c r="H504" s="209"/>
      <c r="I504" s="218" t="s">
        <v>49</v>
      </c>
      <c r="J504" s="218" t="s">
        <v>49</v>
      </c>
      <c r="K504" s="321"/>
      <c r="L504" s="255">
        <f>SUM(L500:L503)</f>
        <v>0</v>
      </c>
      <c r="M504" s="255">
        <f t="shared" ref="M504" si="496">SUM(M500:M503)</f>
        <v>0.22361111111240461</v>
      </c>
      <c r="N504" s="255">
        <f t="shared" ref="N504" si="497">SUM(N500:N503)</f>
        <v>0</v>
      </c>
      <c r="O504" s="255">
        <f t="shared" ref="O504" si="498">SUM(O500:O503)</f>
        <v>16.155555555553292</v>
      </c>
      <c r="P504" s="218" t="s">
        <v>49</v>
      </c>
      <c r="Q504" s="218" t="s">
        <v>49</v>
      </c>
      <c r="R504" s="218" t="s">
        <v>49</v>
      </c>
      <c r="S504" s="276"/>
      <c r="T504" s="266"/>
      <c r="U504" s="217"/>
      <c r="V504" s="213">
        <f t="shared" ref="V504" si="499">$AB$11-((N504*24))</f>
        <v>744</v>
      </c>
      <c r="W504" s="214">
        <v>515</v>
      </c>
      <c r="X504" s="207">
        <v>69.677000000000007</v>
      </c>
      <c r="Y504" s="215">
        <f t="shared" ref="Y504" si="500">W504*X504</f>
        <v>35883.655000000006</v>
      </c>
      <c r="Z504" s="213">
        <f t="shared" ref="Z504" si="501">(Y504*(V504-L504*24))/V504</f>
        <v>35883.655000000006</v>
      </c>
      <c r="AA504" s="216">
        <f t="shared" ref="AA504" si="502">(Z504/Y504)*100</f>
        <v>100</v>
      </c>
      <c r="AB504" s="24"/>
    </row>
    <row r="505" spans="1:44" s="23" customFormat="1" ht="30" customHeight="1">
      <c r="A505" s="65">
        <v>80</v>
      </c>
      <c r="B505" s="221" t="s">
        <v>188</v>
      </c>
      <c r="C505" s="211" t="s">
        <v>519</v>
      </c>
      <c r="D505" s="207">
        <v>21.233000000000001</v>
      </c>
      <c r="E505" s="262" t="s">
        <v>569</v>
      </c>
      <c r="F505" s="211" t="s">
        <v>49</v>
      </c>
      <c r="G505" s="249"/>
      <c r="H505" s="249"/>
      <c r="I505" s="211"/>
      <c r="J505" s="207"/>
      <c r="K505" s="339"/>
      <c r="L505" s="203">
        <f>IF(RIGHT(S505)="T",(+H505-G505),0)</f>
        <v>0</v>
      </c>
      <c r="M505" s="203">
        <f>IF(RIGHT(S505)="U",(+H505-G505),0)</f>
        <v>0</v>
      </c>
      <c r="N505" s="203">
        <f>IF(RIGHT(S505)="C",(+H505-G505),0)</f>
        <v>0</v>
      </c>
      <c r="O505" s="203">
        <f>IF(RIGHT(S505)="D",(+H505-G505),0)</f>
        <v>0</v>
      </c>
      <c r="P505" s="204"/>
      <c r="Q505" s="204"/>
      <c r="R505" s="204"/>
      <c r="S505" s="250"/>
      <c r="T505" s="251"/>
      <c r="U505" s="204"/>
      <c r="V505" s="205"/>
      <c r="W505" s="212"/>
      <c r="X505" s="212"/>
      <c r="Y505" s="212"/>
      <c r="Z505" s="213"/>
      <c r="AA505" s="212"/>
      <c r="AB505" s="32"/>
      <c r="AC505" s="33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</row>
    <row r="506" spans="1:44" s="23" customFormat="1" ht="30" customHeight="1">
      <c r="A506" s="65"/>
      <c r="B506" s="221"/>
      <c r="C506" s="211"/>
      <c r="D506" s="207"/>
      <c r="E506" s="219"/>
      <c r="F506" s="211"/>
      <c r="G506" s="249"/>
      <c r="H506" s="249"/>
      <c r="I506" s="211"/>
      <c r="J506" s="207"/>
      <c r="K506" s="339"/>
      <c r="L506" s="203">
        <f>IF(RIGHT(S506)="T",(+H506-G506),0)</f>
        <v>0</v>
      </c>
      <c r="M506" s="203">
        <f>IF(RIGHT(S506)="U",(+H506-G506),0)</f>
        <v>0</v>
      </c>
      <c r="N506" s="203">
        <f>IF(RIGHT(S506)="C",(+H506-G506),0)</f>
        <v>0</v>
      </c>
      <c r="O506" s="203">
        <f>IF(RIGHT(S506)="D",(+H506-G506),0)</f>
        <v>0</v>
      </c>
      <c r="P506" s="204"/>
      <c r="Q506" s="204"/>
      <c r="R506" s="204"/>
      <c r="S506" s="250"/>
      <c r="T506" s="251"/>
      <c r="U506" s="204"/>
      <c r="V506" s="205"/>
      <c r="W506" s="212"/>
      <c r="X506" s="212"/>
      <c r="Y506" s="212"/>
      <c r="Z506" s="213"/>
      <c r="AA506" s="212"/>
      <c r="AB506" s="32"/>
      <c r="AC506" s="33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</row>
    <row r="507" spans="1:44" s="29" customFormat="1" ht="30" customHeight="1">
      <c r="A507" s="260"/>
      <c r="B507" s="217"/>
      <c r="C507" s="253" t="s">
        <v>53</v>
      </c>
      <c r="D507" s="217"/>
      <c r="E507" s="233"/>
      <c r="F507" s="218" t="s">
        <v>49</v>
      </c>
      <c r="G507" s="254"/>
      <c r="H507" s="254"/>
      <c r="I507" s="218" t="s">
        <v>49</v>
      </c>
      <c r="J507" s="218" t="s">
        <v>49</v>
      </c>
      <c r="K507" s="321"/>
      <c r="L507" s="255">
        <f>SUM(L505:L506)</f>
        <v>0</v>
      </c>
      <c r="M507" s="255">
        <f t="shared" ref="M507:O507" si="503">SUM(M505:M506)</f>
        <v>0</v>
      </c>
      <c r="N507" s="255">
        <f t="shared" si="503"/>
        <v>0</v>
      </c>
      <c r="O507" s="255">
        <f t="shared" si="503"/>
        <v>0</v>
      </c>
      <c r="P507" s="218" t="s">
        <v>49</v>
      </c>
      <c r="Q507" s="218" t="s">
        <v>49</v>
      </c>
      <c r="R507" s="218" t="s">
        <v>49</v>
      </c>
      <c r="S507" s="276"/>
      <c r="T507" s="266"/>
      <c r="U507" s="217"/>
      <c r="V507" s="213">
        <f t="shared" ref="V507" si="504">$AB$11-((N507*24))</f>
        <v>744</v>
      </c>
      <c r="W507" s="291">
        <v>687</v>
      </c>
      <c r="X507" s="292">
        <v>21.233000000000001</v>
      </c>
      <c r="Y507" s="293">
        <f>W507*X507</f>
        <v>14587.071</v>
      </c>
      <c r="Z507" s="213">
        <f t="shared" ref="Z507" si="505">(Y507*(V507-L507*24))/V507</f>
        <v>14587.070999999998</v>
      </c>
      <c r="AA507" s="294">
        <f>(Z507/Y507)*100</f>
        <v>99.999999999999986</v>
      </c>
      <c r="AB507" s="28"/>
    </row>
    <row r="508" spans="1:44" s="23" customFormat="1" ht="30" customHeight="1">
      <c r="A508" s="65">
        <v>81</v>
      </c>
      <c r="B508" s="221" t="s">
        <v>188</v>
      </c>
      <c r="C508" s="211" t="s">
        <v>521</v>
      </c>
      <c r="D508" s="207">
        <v>21.233000000000001</v>
      </c>
      <c r="E508" s="262" t="s">
        <v>569</v>
      </c>
      <c r="F508" s="211" t="s">
        <v>49</v>
      </c>
      <c r="G508" s="249"/>
      <c r="H508" s="249"/>
      <c r="I508" s="211"/>
      <c r="J508" s="207"/>
      <c r="K508" s="339"/>
      <c r="L508" s="203">
        <f>IF(RIGHT(S508)="T",(+H508-G508),0)</f>
        <v>0</v>
      </c>
      <c r="M508" s="203">
        <f>IF(RIGHT(S508)="U",(+H508-G508),0)</f>
        <v>0</v>
      </c>
      <c r="N508" s="203">
        <f>IF(RIGHT(S508)="C",(+H508-G508),0)</f>
        <v>0</v>
      </c>
      <c r="O508" s="203">
        <f>IF(RIGHT(S508)="D",(+H508-G508),0)</f>
        <v>0</v>
      </c>
      <c r="P508" s="204"/>
      <c r="Q508" s="204"/>
      <c r="R508" s="204"/>
      <c r="S508" s="250"/>
      <c r="T508" s="251"/>
      <c r="U508" s="204"/>
      <c r="V508" s="205"/>
      <c r="W508" s="212"/>
      <c r="X508" s="212"/>
      <c r="Y508" s="212"/>
      <c r="Z508" s="213"/>
      <c r="AA508" s="212"/>
      <c r="AB508" s="32"/>
      <c r="AC508" s="33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</row>
    <row r="509" spans="1:44" s="23" customFormat="1" ht="30" customHeight="1">
      <c r="A509" s="65"/>
      <c r="B509" s="221"/>
      <c r="C509" s="211"/>
      <c r="D509" s="207"/>
      <c r="E509" s="219"/>
      <c r="F509" s="211"/>
      <c r="G509" s="249"/>
      <c r="H509" s="249"/>
      <c r="I509" s="211"/>
      <c r="J509" s="207"/>
      <c r="K509" s="339"/>
      <c r="L509" s="203">
        <f>IF(RIGHT(S509)="T",(+H509-G509),0)</f>
        <v>0</v>
      </c>
      <c r="M509" s="203">
        <f>IF(RIGHT(S509)="U",(+H509-G509),0)</f>
        <v>0</v>
      </c>
      <c r="N509" s="203">
        <f>IF(RIGHT(S509)="C",(+H509-G509),0)</f>
        <v>0</v>
      </c>
      <c r="O509" s="203">
        <f>IF(RIGHT(S509)="D",(+H509-G509),0)</f>
        <v>0</v>
      </c>
      <c r="P509" s="204"/>
      <c r="Q509" s="204"/>
      <c r="R509" s="204"/>
      <c r="S509" s="250"/>
      <c r="T509" s="251"/>
      <c r="U509" s="204"/>
      <c r="V509" s="205"/>
      <c r="W509" s="212"/>
      <c r="X509" s="212"/>
      <c r="Y509" s="212"/>
      <c r="Z509" s="213"/>
      <c r="AA509" s="212"/>
      <c r="AB509" s="32"/>
      <c r="AC509" s="33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</row>
    <row r="510" spans="1:44" s="29" customFormat="1" ht="30" customHeight="1">
      <c r="A510" s="260"/>
      <c r="B510" s="217"/>
      <c r="C510" s="253" t="s">
        <v>53</v>
      </c>
      <c r="D510" s="217"/>
      <c r="E510" s="233"/>
      <c r="F510" s="218" t="s">
        <v>49</v>
      </c>
      <c r="G510" s="254"/>
      <c r="H510" s="254"/>
      <c r="I510" s="218" t="s">
        <v>49</v>
      </c>
      <c r="J510" s="218" t="s">
        <v>49</v>
      </c>
      <c r="K510" s="321"/>
      <c r="L510" s="255">
        <f>SUM(L508:L509)</f>
        <v>0</v>
      </c>
      <c r="M510" s="255">
        <f t="shared" ref="M510:O510" si="506">SUM(M508:M509)</f>
        <v>0</v>
      </c>
      <c r="N510" s="255">
        <f t="shared" si="506"/>
        <v>0</v>
      </c>
      <c r="O510" s="255">
        <f t="shared" si="506"/>
        <v>0</v>
      </c>
      <c r="P510" s="218" t="s">
        <v>49</v>
      </c>
      <c r="Q510" s="218" t="s">
        <v>49</v>
      </c>
      <c r="R510" s="218" t="s">
        <v>49</v>
      </c>
      <c r="S510" s="276"/>
      <c r="T510" s="266"/>
      <c r="U510" s="217"/>
      <c r="V510" s="213">
        <f t="shared" ref="V510" si="507">$AB$11-((N510*24))</f>
        <v>744</v>
      </c>
      <c r="W510" s="291">
        <v>687</v>
      </c>
      <c r="X510" s="292">
        <v>21.233000000000001</v>
      </c>
      <c r="Y510" s="293">
        <f>W510*X510</f>
        <v>14587.071</v>
      </c>
      <c r="Z510" s="213">
        <f t="shared" ref="Z510" si="508">(Y510*(V510-L510*24))/V510</f>
        <v>14587.070999999998</v>
      </c>
      <c r="AA510" s="294">
        <f>(Z510/Y510)*100</f>
        <v>99.999999999999986</v>
      </c>
      <c r="AB510" s="28"/>
    </row>
    <row r="511" spans="1:44" s="29" customFormat="1" ht="30" customHeight="1">
      <c r="A511" s="260"/>
      <c r="B511" s="217"/>
      <c r="C511" s="253"/>
      <c r="D511" s="217"/>
      <c r="E511" s="233"/>
      <c r="F511" s="218"/>
      <c r="G511" s="254"/>
      <c r="H511" s="254"/>
      <c r="I511" s="218"/>
      <c r="J511" s="218"/>
      <c r="K511" s="321"/>
      <c r="L511" s="255"/>
      <c r="M511" s="255"/>
      <c r="N511" s="255"/>
      <c r="O511" s="255"/>
      <c r="P511" s="218"/>
      <c r="Q511" s="218"/>
      <c r="R511" s="218"/>
      <c r="S511" s="276"/>
      <c r="T511" s="266"/>
      <c r="U511" s="217"/>
      <c r="V511" s="213"/>
      <c r="W511" s="291"/>
      <c r="X511" s="292"/>
      <c r="Y511" s="293"/>
      <c r="Z511" s="213"/>
      <c r="AA511" s="294"/>
      <c r="AB511" s="28"/>
    </row>
    <row r="512" spans="1:44" s="24" customFormat="1" ht="22.5" customHeight="1">
      <c r="A512" s="260">
        <v>1</v>
      </c>
      <c r="B512" s="221" t="s">
        <v>189</v>
      </c>
      <c r="C512" s="211" t="s">
        <v>190</v>
      </c>
      <c r="D512" s="207">
        <v>21.879000000000001</v>
      </c>
      <c r="E512" s="262" t="s">
        <v>569</v>
      </c>
      <c r="F512" s="211" t="s">
        <v>49</v>
      </c>
      <c r="G512" s="83"/>
      <c r="H512" s="83"/>
      <c r="I512" s="211" t="s">
        <v>49</v>
      </c>
      <c r="J512" s="207" t="s">
        <v>49</v>
      </c>
      <c r="K512" s="339"/>
      <c r="L512" s="255">
        <f>IF(RIGHT(S512)="T",(+H512-G512),0)</f>
        <v>0</v>
      </c>
      <c r="M512" s="203">
        <f>IF(RIGHT(S512)="U",(+H512-G512),0)</f>
        <v>0</v>
      </c>
      <c r="N512" s="203">
        <f>IF(RIGHT(S512)="C",(+H512-G512),0)</f>
        <v>0</v>
      </c>
      <c r="O512" s="203">
        <f>IF(RIGHT(S512)="D",(+H512-G512),0)</f>
        <v>0</v>
      </c>
      <c r="P512" s="206" t="s">
        <v>49</v>
      </c>
      <c r="Q512" s="206" t="s">
        <v>49</v>
      </c>
      <c r="R512" s="206" t="s">
        <v>49</v>
      </c>
      <c r="S512" s="84"/>
      <c r="T512" s="85"/>
      <c r="U512" s="256"/>
      <c r="V512" s="202"/>
      <c r="W512" s="202"/>
      <c r="X512" s="202"/>
      <c r="Y512" s="202"/>
      <c r="Z512" s="213"/>
      <c r="AA512" s="202"/>
    </row>
    <row r="513" spans="1:44" s="24" customFormat="1" ht="22.5" customHeight="1">
      <c r="A513" s="260"/>
      <c r="B513" s="221"/>
      <c r="C513" s="211"/>
      <c r="D513" s="207"/>
      <c r="E513" s="219"/>
      <c r="F513" s="211"/>
      <c r="G513" s="249"/>
      <c r="H513" s="249"/>
      <c r="I513" s="211"/>
      <c r="J513" s="207"/>
      <c r="K513" s="339"/>
      <c r="L513" s="255">
        <f>IF(RIGHT(S513)="T",(+H513-G513),0)</f>
        <v>0</v>
      </c>
      <c r="M513" s="203">
        <f>IF(RIGHT(S513)="U",(+H513-G513),0)</f>
        <v>0</v>
      </c>
      <c r="N513" s="203">
        <f>IF(RIGHT(S513)="C",(+H513-G513),0)</f>
        <v>0</v>
      </c>
      <c r="O513" s="203">
        <f>IF(RIGHT(S513)="D",(+H513-G513),0)</f>
        <v>0</v>
      </c>
      <c r="P513" s="206"/>
      <c r="Q513" s="206"/>
      <c r="R513" s="206"/>
      <c r="S513" s="114"/>
      <c r="T513" s="251"/>
      <c r="U513" s="256"/>
      <c r="V513" s="202"/>
      <c r="W513" s="202"/>
      <c r="X513" s="202"/>
      <c r="Y513" s="202"/>
      <c r="Z513" s="213"/>
      <c r="AA513" s="202"/>
    </row>
    <row r="514" spans="1:44" s="25" customFormat="1" ht="24" customHeight="1">
      <c r="A514" s="252"/>
      <c r="B514" s="339"/>
      <c r="C514" s="211" t="s">
        <v>53</v>
      </c>
      <c r="D514" s="207"/>
      <c r="E514" s="233"/>
      <c r="F514" s="211" t="s">
        <v>49</v>
      </c>
      <c r="G514" s="324"/>
      <c r="H514" s="324"/>
      <c r="I514" s="211" t="s">
        <v>49</v>
      </c>
      <c r="J514" s="207" t="s">
        <v>49</v>
      </c>
      <c r="K514" s="339"/>
      <c r="L514" s="255">
        <f>SUM(L512:L513)</f>
        <v>0</v>
      </c>
      <c r="M514" s="255">
        <f t="shared" ref="M514:O514" si="509">SUM(M512:M513)</f>
        <v>0</v>
      </c>
      <c r="N514" s="255">
        <f t="shared" si="509"/>
        <v>0</v>
      </c>
      <c r="O514" s="255">
        <f t="shared" si="509"/>
        <v>0</v>
      </c>
      <c r="P514" s="218" t="s">
        <v>49</v>
      </c>
      <c r="Q514" s="218" t="s">
        <v>49</v>
      </c>
      <c r="R514" s="218" t="s">
        <v>49</v>
      </c>
      <c r="S514" s="276"/>
      <c r="T514" s="266"/>
      <c r="U514" s="217"/>
      <c r="V514" s="213">
        <f>$AB$11-((N514*24))</f>
        <v>744</v>
      </c>
      <c r="W514" s="214">
        <v>132</v>
      </c>
      <c r="X514" s="207">
        <v>21.879000000000001</v>
      </c>
      <c r="Y514" s="215">
        <f>W514*X514</f>
        <v>2888.0280000000002</v>
      </c>
      <c r="Z514" s="213">
        <f>(Y514*(V514-L514*24))/V514</f>
        <v>2888.0280000000007</v>
      </c>
      <c r="AA514" s="216">
        <f>(Z514/Y514)*100</f>
        <v>100.00000000000003</v>
      </c>
      <c r="AB514" s="24"/>
    </row>
    <row r="515" spans="1:44" s="23" customFormat="1" ht="30" customHeight="1">
      <c r="A515" s="65">
        <v>2</v>
      </c>
      <c r="B515" s="221" t="s">
        <v>191</v>
      </c>
      <c r="C515" s="211" t="s">
        <v>192</v>
      </c>
      <c r="D515" s="207">
        <v>16.893999999999998</v>
      </c>
      <c r="E515" s="262" t="s">
        <v>569</v>
      </c>
      <c r="F515" s="211" t="s">
        <v>49</v>
      </c>
      <c r="G515" s="249"/>
      <c r="H515" s="249"/>
      <c r="I515" s="211" t="s">
        <v>49</v>
      </c>
      <c r="J515" s="207" t="s">
        <v>49</v>
      </c>
      <c r="K515" s="339"/>
      <c r="L515" s="255">
        <f>IF(RIGHT(S515)="T",(+H515-G515),0)</f>
        <v>0</v>
      </c>
      <c r="M515" s="203">
        <f>IF(RIGHT(S515)="U",(+H515-G515),0)</f>
        <v>0</v>
      </c>
      <c r="N515" s="203">
        <f>IF(RIGHT(S515)="C",(+H515-G515),0)</f>
        <v>0</v>
      </c>
      <c r="O515" s="203">
        <f>IF(RIGHT(S515)="D",(+H515-G515),0)</f>
        <v>0</v>
      </c>
      <c r="P515" s="206" t="s">
        <v>49</v>
      </c>
      <c r="Q515" s="206" t="s">
        <v>49</v>
      </c>
      <c r="R515" s="206" t="s">
        <v>49</v>
      </c>
      <c r="S515" s="114"/>
      <c r="T515" s="251"/>
      <c r="U515" s="256"/>
      <c r="V515" s="202"/>
      <c r="W515" s="202"/>
      <c r="X515" s="202"/>
      <c r="Y515" s="202"/>
      <c r="Z515" s="213"/>
      <c r="AA515" s="20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</row>
    <row r="516" spans="1:44" s="23" customFormat="1" ht="30" customHeight="1">
      <c r="A516" s="252"/>
      <c r="B516" s="339"/>
      <c r="C516" s="211" t="s">
        <v>53</v>
      </c>
      <c r="D516" s="207"/>
      <c r="E516" s="233"/>
      <c r="F516" s="211" t="s">
        <v>49</v>
      </c>
      <c r="G516" s="324"/>
      <c r="H516" s="324"/>
      <c r="I516" s="211" t="s">
        <v>49</v>
      </c>
      <c r="J516" s="207" t="s">
        <v>49</v>
      </c>
      <c r="K516" s="339"/>
      <c r="L516" s="255">
        <f>SUM(L515:L515)</f>
        <v>0</v>
      </c>
      <c r="M516" s="255">
        <f>SUM(M515:M515)</f>
        <v>0</v>
      </c>
      <c r="N516" s="255">
        <f>SUM(N515:N515)</f>
        <v>0</v>
      </c>
      <c r="O516" s="255">
        <f>SUM(O515:O515)</f>
        <v>0</v>
      </c>
      <c r="P516" s="218" t="s">
        <v>49</v>
      </c>
      <c r="Q516" s="218" t="s">
        <v>49</v>
      </c>
      <c r="R516" s="218" t="s">
        <v>49</v>
      </c>
      <c r="S516" s="276"/>
      <c r="T516" s="266"/>
      <c r="U516" s="217"/>
      <c r="V516" s="213">
        <f>$AB$11-((N516*24))</f>
        <v>744</v>
      </c>
      <c r="W516" s="214">
        <v>132</v>
      </c>
      <c r="X516" s="207">
        <v>16.893999999999998</v>
      </c>
      <c r="Y516" s="215">
        <f>W516*X516</f>
        <v>2230.0079999999998</v>
      </c>
      <c r="Z516" s="213">
        <f>(Y516*(V516-L516*24))/V516</f>
        <v>2230.0079999999998</v>
      </c>
      <c r="AA516" s="216">
        <f>(Z516/Y516)*100</f>
        <v>100</v>
      </c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</row>
    <row r="517" spans="1:44" s="24" customFormat="1" ht="30" customHeight="1">
      <c r="A517" s="260">
        <v>3</v>
      </c>
      <c r="B517" s="221" t="s">
        <v>193</v>
      </c>
      <c r="C517" s="211" t="s">
        <v>194</v>
      </c>
      <c r="D517" s="207">
        <v>3</v>
      </c>
      <c r="E517" s="262" t="s">
        <v>569</v>
      </c>
      <c r="F517" s="211" t="s">
        <v>49</v>
      </c>
      <c r="G517" s="83"/>
      <c r="H517" s="125"/>
      <c r="I517" s="211" t="s">
        <v>49</v>
      </c>
      <c r="J517" s="207" t="s">
        <v>49</v>
      </c>
      <c r="K517" s="339"/>
      <c r="L517" s="255">
        <f>IF(RIGHT(S517)="T",(+H517-G517),0)</f>
        <v>0</v>
      </c>
      <c r="M517" s="203">
        <f>IF(RIGHT(S517)="U",(+H517-G517),0)</f>
        <v>0</v>
      </c>
      <c r="N517" s="203">
        <f>IF(RIGHT(S517)="C",(+H517-G517),0)</f>
        <v>0</v>
      </c>
      <c r="O517" s="203">
        <f>IF(RIGHT(S517)="D",(+H517-G517),0)</f>
        <v>0</v>
      </c>
      <c r="P517" s="206" t="s">
        <v>49</v>
      </c>
      <c r="Q517" s="206" t="s">
        <v>49</v>
      </c>
      <c r="R517" s="206" t="s">
        <v>49</v>
      </c>
      <c r="S517" s="83"/>
      <c r="T517" s="126"/>
      <c r="U517" s="256"/>
      <c r="V517" s="202"/>
      <c r="W517" s="202"/>
      <c r="X517" s="202"/>
      <c r="Y517" s="202"/>
      <c r="Z517" s="213"/>
      <c r="AA517" s="202"/>
    </row>
    <row r="518" spans="1:44" s="24" customFormat="1" ht="30" customHeight="1">
      <c r="A518" s="340"/>
      <c r="B518" s="221"/>
      <c r="C518" s="211"/>
      <c r="D518" s="207"/>
      <c r="E518" s="233"/>
      <c r="F518" s="211"/>
      <c r="G518" s="83"/>
      <c r="H518" s="83"/>
      <c r="I518" s="211"/>
      <c r="J518" s="207"/>
      <c r="K518" s="339"/>
      <c r="L518" s="255">
        <f>IF(RIGHT(S518)="T",(+H518-G518),0)</f>
        <v>0</v>
      </c>
      <c r="M518" s="203">
        <f>IF(RIGHT(S518)="U",(+H518-G518),0)</f>
        <v>0</v>
      </c>
      <c r="N518" s="203">
        <f>IF(RIGHT(S518)="C",(+H518-G518),0)</f>
        <v>0</v>
      </c>
      <c r="O518" s="203">
        <f>IF(RIGHT(S518)="D",(+H518-G518),0)</f>
        <v>0</v>
      </c>
      <c r="P518" s="206"/>
      <c r="Q518" s="206"/>
      <c r="R518" s="206"/>
      <c r="S518" s="83"/>
      <c r="T518" s="323"/>
      <c r="U518" s="256"/>
      <c r="V518" s="202"/>
      <c r="W518" s="202"/>
      <c r="X518" s="202"/>
      <c r="Y518" s="202"/>
      <c r="Z518" s="213"/>
      <c r="AA518" s="202"/>
    </row>
    <row r="519" spans="1:44" s="25" customFormat="1" ht="30" customHeight="1">
      <c r="A519" s="252"/>
      <c r="B519" s="339"/>
      <c r="C519" s="211" t="s">
        <v>53</v>
      </c>
      <c r="D519" s="207"/>
      <c r="E519" s="219"/>
      <c r="F519" s="211" t="s">
        <v>49</v>
      </c>
      <c r="G519" s="324"/>
      <c r="H519" s="324"/>
      <c r="I519" s="211" t="s">
        <v>49</v>
      </c>
      <c r="J519" s="207" t="s">
        <v>49</v>
      </c>
      <c r="K519" s="339"/>
      <c r="L519" s="255">
        <f>SUM(L517:L518)</f>
        <v>0</v>
      </c>
      <c r="M519" s="255">
        <f t="shared" ref="M519:O519" si="510">SUM(M517:M518)</f>
        <v>0</v>
      </c>
      <c r="N519" s="255">
        <f t="shared" si="510"/>
        <v>0</v>
      </c>
      <c r="O519" s="255">
        <f t="shared" si="510"/>
        <v>0</v>
      </c>
      <c r="P519" s="218" t="s">
        <v>49</v>
      </c>
      <c r="Q519" s="218" t="s">
        <v>49</v>
      </c>
      <c r="R519" s="218" t="s">
        <v>49</v>
      </c>
      <c r="S519" s="276"/>
      <c r="T519" s="266"/>
      <c r="U519" s="217"/>
      <c r="V519" s="213">
        <f>$AB$11-((N519*24))</f>
        <v>744</v>
      </c>
      <c r="W519" s="214">
        <v>132</v>
      </c>
      <c r="X519" s="207">
        <v>3</v>
      </c>
      <c r="Y519" s="215">
        <f>W519*X519</f>
        <v>396</v>
      </c>
      <c r="Z519" s="213">
        <f>(Y519*(V519-L519*24))/V519</f>
        <v>396</v>
      </c>
      <c r="AA519" s="216">
        <f>(Z519/Y519)*100</f>
        <v>100</v>
      </c>
      <c r="AB519" s="24"/>
    </row>
    <row r="520" spans="1:44" s="23" customFormat="1" ht="30.75" customHeight="1">
      <c r="A520" s="65">
        <v>4</v>
      </c>
      <c r="B520" s="221" t="s">
        <v>195</v>
      </c>
      <c r="C520" s="211" t="s">
        <v>196</v>
      </c>
      <c r="D520" s="207">
        <v>3</v>
      </c>
      <c r="E520" s="262" t="s">
        <v>569</v>
      </c>
      <c r="F520" s="211" t="s">
        <v>49</v>
      </c>
      <c r="G520" s="83"/>
      <c r="H520" s="83"/>
      <c r="I520" s="211"/>
      <c r="J520" s="207"/>
      <c r="K520" s="339"/>
      <c r="L520" s="255">
        <f>IF(RIGHT(S520)="T",(+H520-G520),0)</f>
        <v>0</v>
      </c>
      <c r="M520" s="203">
        <f>IF(RIGHT(S520)="U",(+H520-G520),0)</f>
        <v>0</v>
      </c>
      <c r="N520" s="203">
        <f>IF(RIGHT(S520)="C",(+H520-G520),0)</f>
        <v>0</v>
      </c>
      <c r="O520" s="203">
        <f>IF(RIGHT(S520)="D",(+H520-G520),0)</f>
        <v>0</v>
      </c>
      <c r="P520" s="341"/>
      <c r="Q520" s="341"/>
      <c r="R520" s="341"/>
      <c r="S520" s="83"/>
      <c r="T520" s="323"/>
      <c r="U520" s="341"/>
      <c r="V520" s="213"/>
      <c r="W520" s="214"/>
      <c r="X520" s="207"/>
      <c r="Y520" s="215"/>
      <c r="Z520" s="213"/>
      <c r="AA520" s="216"/>
      <c r="AB520" s="22"/>
      <c r="AC520" s="22"/>
      <c r="AD520" s="22"/>
      <c r="AE520" s="22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</row>
    <row r="521" spans="1:44" s="23" customFormat="1" ht="30.75" customHeight="1">
      <c r="A521" s="65"/>
      <c r="B521" s="221"/>
      <c r="C521" s="211"/>
      <c r="D521" s="207"/>
      <c r="E521" s="262"/>
      <c r="F521" s="211" t="s">
        <v>49</v>
      </c>
      <c r="G521" s="270"/>
      <c r="H521" s="270"/>
      <c r="I521" s="211"/>
      <c r="J521" s="207"/>
      <c r="K521" s="339"/>
      <c r="L521" s="255">
        <f>IF(RIGHT(S521)="T",(+H521-G521),0)</f>
        <v>0</v>
      </c>
      <c r="M521" s="203">
        <f>IF(RIGHT(S521)="U",(+H521-G521),0)</f>
        <v>0</v>
      </c>
      <c r="N521" s="203">
        <f>IF(RIGHT(S521)="C",(+H521-G521),0)</f>
        <v>0</v>
      </c>
      <c r="O521" s="203">
        <f>IF(RIGHT(S521)="D",(+H521-G521),0)</f>
        <v>0</v>
      </c>
      <c r="P521" s="341"/>
      <c r="Q521" s="341"/>
      <c r="R521" s="341"/>
      <c r="S521" s="283"/>
      <c r="T521" s="284"/>
      <c r="U521" s="341"/>
      <c r="V521" s="213"/>
      <c r="W521" s="214"/>
      <c r="X521" s="207"/>
      <c r="Y521" s="215"/>
      <c r="Z521" s="213"/>
      <c r="AA521" s="216"/>
      <c r="AB521" s="22"/>
      <c r="AC521" s="22"/>
      <c r="AD521" s="22"/>
      <c r="AE521" s="22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</row>
    <row r="522" spans="1:44" s="25" customFormat="1" ht="30" customHeight="1">
      <c r="A522" s="252"/>
      <c r="B522" s="339"/>
      <c r="C522" s="211" t="s">
        <v>53</v>
      </c>
      <c r="D522" s="207"/>
      <c r="E522" s="219"/>
      <c r="F522" s="211" t="s">
        <v>49</v>
      </c>
      <c r="G522" s="324"/>
      <c r="H522" s="324"/>
      <c r="I522" s="211" t="s">
        <v>49</v>
      </c>
      <c r="J522" s="207" t="s">
        <v>49</v>
      </c>
      <c r="K522" s="339"/>
      <c r="L522" s="255">
        <f>SUM(L520:L521)</f>
        <v>0</v>
      </c>
      <c r="M522" s="255">
        <f>SUM(M520:M521)</f>
        <v>0</v>
      </c>
      <c r="N522" s="255">
        <f>SUM(N520:N521)</f>
        <v>0</v>
      </c>
      <c r="O522" s="255">
        <f>SUM(O520:O521)</f>
        <v>0</v>
      </c>
      <c r="P522" s="255"/>
      <c r="Q522" s="255"/>
      <c r="R522" s="255"/>
      <c r="S522" s="276"/>
      <c r="T522" s="266"/>
      <c r="U522" s="217"/>
      <c r="V522" s="213">
        <f>$AB$11-((N522*24))</f>
        <v>744</v>
      </c>
      <c r="W522" s="214">
        <v>132</v>
      </c>
      <c r="X522" s="207">
        <v>3</v>
      </c>
      <c r="Y522" s="215">
        <f>W522*X522</f>
        <v>396</v>
      </c>
      <c r="Z522" s="213">
        <f>(Y522*(V522-L522*24))/V522</f>
        <v>396</v>
      </c>
      <c r="AA522" s="216">
        <f>(Z522/Y522)*100</f>
        <v>100</v>
      </c>
      <c r="AB522" s="24"/>
    </row>
    <row r="523" spans="1:44" s="23" customFormat="1" ht="31.5" customHeight="1">
      <c r="A523" s="65">
        <v>10</v>
      </c>
      <c r="B523" s="221" t="s">
        <v>198</v>
      </c>
      <c r="C523" s="222" t="s">
        <v>199</v>
      </c>
      <c r="D523" s="207">
        <v>182.17599999999999</v>
      </c>
      <c r="E523" s="262" t="s">
        <v>569</v>
      </c>
      <c r="F523" s="206" t="s">
        <v>49</v>
      </c>
      <c r="G523" s="270"/>
      <c r="H523" s="270"/>
      <c r="I523" s="342"/>
      <c r="J523" s="342"/>
      <c r="K523" s="342"/>
      <c r="L523" s="220">
        <f>IF(RIGHT(S523)="T",(+H523-G523),0)</f>
        <v>0</v>
      </c>
      <c r="M523" s="220">
        <f>IF(RIGHT(S523)="U",(+H523-G523),0)</f>
        <v>0</v>
      </c>
      <c r="N523" s="220">
        <f>IF(RIGHT(S523)="C",(+H523-G523),0)</f>
        <v>0</v>
      </c>
      <c r="O523" s="220">
        <f>IF(RIGHT(S523)="D",(+H523-G523),0)</f>
        <v>0</v>
      </c>
      <c r="P523" s="204"/>
      <c r="Q523" s="204"/>
      <c r="R523" s="204"/>
      <c r="S523" s="283"/>
      <c r="T523" s="284"/>
      <c r="U523" s="204"/>
      <c r="V523" s="213"/>
      <c r="W523" s="214"/>
      <c r="X523" s="207"/>
      <c r="Y523" s="215"/>
      <c r="Z523" s="213"/>
      <c r="AA523" s="216"/>
      <c r="AB523" s="22"/>
      <c r="AC523" s="22"/>
      <c r="AD523" s="22"/>
      <c r="AE523" s="22"/>
      <c r="AF523" s="58"/>
      <c r="AG523" s="58"/>
      <c r="AH523" s="58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</row>
    <row r="524" spans="1:44" s="23" customFormat="1" ht="30" customHeight="1">
      <c r="A524" s="65"/>
      <c r="B524" s="221"/>
      <c r="C524" s="222"/>
      <c r="D524" s="207"/>
      <c r="E524" s="262"/>
      <c r="F524" s="206"/>
      <c r="G524" s="249"/>
      <c r="H524" s="249"/>
      <c r="I524" s="342"/>
      <c r="J524" s="342"/>
      <c r="K524" s="342"/>
      <c r="L524" s="220">
        <f>IF(RIGHT(S524)="T",(+H524-G524),0)</f>
        <v>0</v>
      </c>
      <c r="M524" s="220">
        <f>IF(RIGHT(S524)="U",(+H524-G524),0)</f>
        <v>0</v>
      </c>
      <c r="N524" s="220">
        <f>IF(RIGHT(S524)="C",(+H524-G524),0)</f>
        <v>0</v>
      </c>
      <c r="O524" s="220">
        <f>IF(RIGHT(S524)="D",(+H524-G524),0)</f>
        <v>0</v>
      </c>
      <c r="P524" s="204"/>
      <c r="Q524" s="204"/>
      <c r="R524" s="204"/>
      <c r="S524" s="114"/>
      <c r="T524" s="328"/>
      <c r="U524" s="204"/>
      <c r="V524" s="213"/>
      <c r="W524" s="214"/>
      <c r="X524" s="207"/>
      <c r="Y524" s="215"/>
      <c r="Z524" s="213"/>
      <c r="AA524" s="216"/>
      <c r="AB524" s="22"/>
      <c r="AC524" s="22"/>
      <c r="AD524" s="22"/>
      <c r="AE524" s="22"/>
      <c r="AF524" s="58"/>
      <c r="AG524" s="58"/>
      <c r="AH524" s="58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</row>
    <row r="525" spans="1:44" s="25" customFormat="1" ht="30" customHeight="1">
      <c r="A525" s="301"/>
      <c r="B525" s="302"/>
      <c r="C525" s="303" t="s">
        <v>53</v>
      </c>
      <c r="D525" s="302"/>
      <c r="E525" s="219"/>
      <c r="F525" s="208" t="s">
        <v>49</v>
      </c>
      <c r="G525" s="305"/>
      <c r="H525" s="305"/>
      <c r="I525" s="208" t="s">
        <v>49</v>
      </c>
      <c r="J525" s="208" t="s">
        <v>49</v>
      </c>
      <c r="K525" s="208" t="s">
        <v>49</v>
      </c>
      <c r="L525" s="220">
        <f t="shared" ref="L525:O525" si="511">SUM(L523:L524)</f>
        <v>0</v>
      </c>
      <c r="M525" s="220">
        <f t="shared" si="511"/>
        <v>0</v>
      </c>
      <c r="N525" s="220">
        <f t="shared" si="511"/>
        <v>0</v>
      </c>
      <c r="O525" s="220">
        <f t="shared" si="511"/>
        <v>0</v>
      </c>
      <c r="P525" s="220"/>
      <c r="Q525" s="220"/>
      <c r="R525" s="220"/>
      <c r="S525" s="302"/>
      <c r="T525" s="313"/>
      <c r="U525" s="302"/>
      <c r="V525" s="213">
        <f t="shared" ref="V525" si="512">$AB$11-((N525*24))</f>
        <v>744</v>
      </c>
      <c r="W525" s="214">
        <v>132</v>
      </c>
      <c r="X525" s="207">
        <v>182.17599999999999</v>
      </c>
      <c r="Y525" s="215">
        <f t="shared" ref="Y525" si="513">W525*X525</f>
        <v>24047.232</v>
      </c>
      <c r="Z525" s="213">
        <f t="shared" ref="Z525" si="514">(Y525*(V525-L525*24))/V525</f>
        <v>24047.232</v>
      </c>
      <c r="AA525" s="216">
        <f t="shared" ref="AA525" si="515">(Z525/Y525)*100</f>
        <v>100</v>
      </c>
    </row>
    <row r="526" spans="1:44" s="23" customFormat="1" ht="30" customHeight="1">
      <c r="A526" s="65">
        <v>11</v>
      </c>
      <c r="B526" s="221" t="s">
        <v>200</v>
      </c>
      <c r="C526" s="222" t="s">
        <v>201</v>
      </c>
      <c r="D526" s="207">
        <v>182.17599999999999</v>
      </c>
      <c r="E526" s="262" t="s">
        <v>569</v>
      </c>
      <c r="F526" s="206" t="s">
        <v>49</v>
      </c>
      <c r="G526" s="270"/>
      <c r="H526" s="270"/>
      <c r="I526" s="342"/>
      <c r="J526" s="342"/>
      <c r="K526" s="342"/>
      <c r="L526" s="220">
        <f>IF(RIGHT(S526)="T",(+H526-G526),0)</f>
        <v>0</v>
      </c>
      <c r="M526" s="220">
        <f>IF(RIGHT(S526)="U",(+H526-G526),0)</f>
        <v>0</v>
      </c>
      <c r="N526" s="220">
        <f>IF(RIGHT(S526)="C",(+H526-G526),0)</f>
        <v>0</v>
      </c>
      <c r="O526" s="220">
        <f>IF(RIGHT(S526)="D",(+H526-G526),0)</f>
        <v>0</v>
      </c>
      <c r="P526" s="204"/>
      <c r="Q526" s="204"/>
      <c r="R526" s="204"/>
      <c r="S526" s="283"/>
      <c r="T526" s="284"/>
      <c r="U526" s="204"/>
      <c r="V526" s="213"/>
      <c r="W526" s="214"/>
      <c r="X526" s="207"/>
      <c r="Y526" s="215"/>
      <c r="Z526" s="213"/>
      <c r="AA526" s="216"/>
      <c r="AB526" s="22"/>
      <c r="AC526" s="22"/>
      <c r="AD526" s="22"/>
      <c r="AE526" s="22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</row>
    <row r="527" spans="1:44" s="23" customFormat="1" ht="30" customHeight="1">
      <c r="A527" s="65"/>
      <c r="B527" s="221"/>
      <c r="C527" s="222"/>
      <c r="D527" s="207"/>
      <c r="E527" s="223"/>
      <c r="F527" s="206"/>
      <c r="G527" s="249"/>
      <c r="H527" s="249"/>
      <c r="I527" s="342"/>
      <c r="J527" s="342"/>
      <c r="K527" s="342"/>
      <c r="L527" s="220">
        <f>IF(RIGHT(S527)="T",(+H527-G527),0)</f>
        <v>0</v>
      </c>
      <c r="M527" s="220">
        <f>IF(RIGHT(S527)="U",(+H527-G527),0)</f>
        <v>0</v>
      </c>
      <c r="N527" s="220">
        <f>IF(RIGHT(S527)="C",(+H527-G527),0)</f>
        <v>0</v>
      </c>
      <c r="O527" s="220">
        <f>IF(RIGHT(S527)="D",(+H527-G527),0)</f>
        <v>0</v>
      </c>
      <c r="P527" s="204"/>
      <c r="Q527" s="204"/>
      <c r="R527" s="204"/>
      <c r="S527" s="250"/>
      <c r="T527" s="251"/>
      <c r="U527" s="204"/>
      <c r="V527" s="213"/>
      <c r="W527" s="214"/>
      <c r="X527" s="207"/>
      <c r="Y527" s="215"/>
      <c r="Z527" s="213"/>
      <c r="AA527" s="216"/>
      <c r="AB527" s="22"/>
      <c r="AC527" s="22"/>
      <c r="AD527" s="22"/>
      <c r="AE527" s="22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</row>
    <row r="528" spans="1:44" s="25" customFormat="1" ht="30" customHeight="1">
      <c r="A528" s="301"/>
      <c r="B528" s="302"/>
      <c r="C528" s="303" t="s">
        <v>53</v>
      </c>
      <c r="D528" s="302"/>
      <c r="E528" s="219"/>
      <c r="F528" s="208" t="s">
        <v>49</v>
      </c>
      <c r="G528" s="305"/>
      <c r="H528" s="305"/>
      <c r="I528" s="208" t="s">
        <v>49</v>
      </c>
      <c r="J528" s="208" t="s">
        <v>49</v>
      </c>
      <c r="K528" s="211"/>
      <c r="L528" s="220">
        <f>SUM(L526:L527)</f>
        <v>0</v>
      </c>
      <c r="M528" s="220">
        <f>SUM(M526:M527)</f>
        <v>0</v>
      </c>
      <c r="N528" s="220">
        <f>SUM(N526:N527)</f>
        <v>0</v>
      </c>
      <c r="O528" s="220">
        <f>SUM(O526:O527)</f>
        <v>0</v>
      </c>
      <c r="P528" s="208" t="s">
        <v>49</v>
      </c>
      <c r="Q528" s="208" t="s">
        <v>49</v>
      </c>
      <c r="R528" s="208" t="s">
        <v>49</v>
      </c>
      <c r="S528" s="302"/>
      <c r="T528" s="313"/>
      <c r="U528" s="302"/>
      <c r="V528" s="213">
        <f t="shared" ref="V528" si="516">$AB$11-((N528*24))</f>
        <v>744</v>
      </c>
      <c r="W528" s="214">
        <v>132</v>
      </c>
      <c r="X528" s="207">
        <v>182.17599999999999</v>
      </c>
      <c r="Y528" s="215">
        <f t="shared" ref="Y528" si="517">W528*X528</f>
        <v>24047.232</v>
      </c>
      <c r="Z528" s="213">
        <f t="shared" ref="Z528" si="518">(Y528*(V528-L528*24))/V528</f>
        <v>24047.232</v>
      </c>
      <c r="AA528" s="216">
        <f t="shared" ref="AA528" si="519">(Z528/Y528)*100</f>
        <v>100</v>
      </c>
    </row>
    <row r="529" spans="1:44" s="25" customFormat="1" ht="33.75" customHeight="1">
      <c r="A529" s="308">
        <v>16</v>
      </c>
      <c r="B529" s="343" t="s">
        <v>202</v>
      </c>
      <c r="C529" s="299" t="s">
        <v>203</v>
      </c>
      <c r="D529" s="207">
        <v>234.59</v>
      </c>
      <c r="E529" s="262" t="s">
        <v>569</v>
      </c>
      <c r="F529" s="208" t="s">
        <v>49</v>
      </c>
      <c r="G529" s="249">
        <v>42748.504861111112</v>
      </c>
      <c r="H529" s="249">
        <v>42748.643750000003</v>
      </c>
      <c r="I529" s="208" t="s">
        <v>49</v>
      </c>
      <c r="J529" s="208" t="s">
        <v>49</v>
      </c>
      <c r="K529" s="211"/>
      <c r="L529" s="220">
        <f>IF(RIGHT(S529)="T",(+H529-G529),0)</f>
        <v>0</v>
      </c>
      <c r="M529" s="220">
        <f>IF(RIGHT(S529)="U",(+H529-G529),0)</f>
        <v>0</v>
      </c>
      <c r="N529" s="220">
        <f>IF(RIGHT(S529)="C",(+H529-G529),0)</f>
        <v>0</v>
      </c>
      <c r="O529" s="220">
        <f>IF(RIGHT(S529)="D",(+H529-G529),0)</f>
        <v>0.13888888889050577</v>
      </c>
      <c r="P529" s="208" t="s">
        <v>49</v>
      </c>
      <c r="Q529" s="208" t="s">
        <v>49</v>
      </c>
      <c r="R529" s="208" t="s">
        <v>49</v>
      </c>
      <c r="S529" s="250" t="s">
        <v>493</v>
      </c>
      <c r="T529" s="251" t="s">
        <v>1005</v>
      </c>
      <c r="U529" s="344"/>
      <c r="V529" s="311"/>
      <c r="W529" s="311"/>
      <c r="X529" s="311"/>
      <c r="Y529" s="311"/>
      <c r="Z529" s="213"/>
      <c r="AA529" s="311"/>
    </row>
    <row r="530" spans="1:44" s="25" customFormat="1" ht="33.75" customHeight="1">
      <c r="A530" s="308"/>
      <c r="B530" s="343"/>
      <c r="C530" s="299"/>
      <c r="D530" s="207"/>
      <c r="E530" s="223"/>
      <c r="F530" s="208"/>
      <c r="G530" s="249"/>
      <c r="H530" s="249"/>
      <c r="I530" s="208"/>
      <c r="J530" s="208"/>
      <c r="K530" s="211"/>
      <c r="L530" s="220">
        <f>IF(RIGHT(S530)="T",(+H530-G530),0)</f>
        <v>0</v>
      </c>
      <c r="M530" s="220">
        <f>IF(RIGHT(S530)="U",(+H530-G530),0)</f>
        <v>0</v>
      </c>
      <c r="N530" s="220">
        <f>IF(RIGHT(S530)="C",(+H530-G530),0)</f>
        <v>0</v>
      </c>
      <c r="O530" s="220">
        <f>IF(RIGHT(S530)="D",(+H530-G530),0)</f>
        <v>0</v>
      </c>
      <c r="P530" s="208"/>
      <c r="Q530" s="208"/>
      <c r="R530" s="208"/>
      <c r="S530" s="114"/>
      <c r="T530" s="251"/>
      <c r="U530" s="344"/>
      <c r="V530" s="311"/>
      <c r="W530" s="311"/>
      <c r="X530" s="311"/>
      <c r="Y530" s="311"/>
      <c r="Z530" s="213"/>
      <c r="AA530" s="311"/>
    </row>
    <row r="531" spans="1:44" s="25" customFormat="1" ht="33.75" customHeight="1">
      <c r="A531" s="308"/>
      <c r="B531" s="343"/>
      <c r="C531" s="299"/>
      <c r="D531" s="207"/>
      <c r="E531" s="223"/>
      <c r="F531" s="208" t="s">
        <v>49</v>
      </c>
      <c r="G531" s="249"/>
      <c r="H531" s="249"/>
      <c r="I531" s="208" t="s">
        <v>49</v>
      </c>
      <c r="J531" s="208" t="s">
        <v>49</v>
      </c>
      <c r="K531" s="211"/>
      <c r="L531" s="220">
        <f>IF(RIGHT(S531)="T",(+H531-G531),0)</f>
        <v>0</v>
      </c>
      <c r="M531" s="220">
        <f>IF(RIGHT(S531)="U",(+H531-G531),0)</f>
        <v>0</v>
      </c>
      <c r="N531" s="220">
        <f>IF(RIGHT(S531)="C",(+H531-G531),0)</f>
        <v>0</v>
      </c>
      <c r="O531" s="220">
        <f>IF(RIGHT(S531)="D",(+H531-G531),0)</f>
        <v>0</v>
      </c>
      <c r="P531" s="208" t="s">
        <v>49</v>
      </c>
      <c r="Q531" s="208" t="s">
        <v>49</v>
      </c>
      <c r="R531" s="208" t="s">
        <v>49</v>
      </c>
      <c r="S531" s="114"/>
      <c r="T531" s="251"/>
      <c r="U531" s="344"/>
      <c r="V531" s="311"/>
      <c r="W531" s="311"/>
      <c r="X531" s="311"/>
      <c r="Y531" s="311"/>
      <c r="Z531" s="213"/>
      <c r="AA531" s="311"/>
    </row>
    <row r="532" spans="1:44" s="25" customFormat="1" ht="30" customHeight="1">
      <c r="A532" s="345"/>
      <c r="B532" s="346"/>
      <c r="C532" s="347" t="s">
        <v>53</v>
      </c>
      <c r="D532" s="346"/>
      <c r="E532" s="219"/>
      <c r="F532" s="208" t="s">
        <v>49</v>
      </c>
      <c r="G532" s="305"/>
      <c r="H532" s="305"/>
      <c r="I532" s="208" t="s">
        <v>49</v>
      </c>
      <c r="J532" s="208" t="s">
        <v>49</v>
      </c>
      <c r="K532" s="208" t="s">
        <v>49</v>
      </c>
      <c r="L532" s="220">
        <f>SUM(L529:L531)</f>
        <v>0</v>
      </c>
      <c r="M532" s="220">
        <f t="shared" ref="M532:N532" si="520">SUM(M529:M531)</f>
        <v>0</v>
      </c>
      <c r="N532" s="220">
        <f t="shared" si="520"/>
        <v>0</v>
      </c>
      <c r="O532" s="220">
        <f>SUM(O529:O531)</f>
        <v>0.13888888889050577</v>
      </c>
      <c r="P532" s="208" t="s">
        <v>49</v>
      </c>
      <c r="Q532" s="208" t="s">
        <v>49</v>
      </c>
      <c r="R532" s="208" t="s">
        <v>49</v>
      </c>
      <c r="S532" s="346"/>
      <c r="T532" s="348"/>
      <c r="U532" s="346"/>
      <c r="V532" s="304">
        <f>$AB$11-((N532*24))</f>
        <v>744</v>
      </c>
      <c r="W532" s="257">
        <v>109</v>
      </c>
      <c r="X532" s="207">
        <v>234.59</v>
      </c>
      <c r="Y532" s="277">
        <f>W532*X532</f>
        <v>25570.31</v>
      </c>
      <c r="Z532" s="213">
        <f>(Y532*(V532-L532*24))/V532</f>
        <v>25570.31</v>
      </c>
      <c r="AA532" s="330">
        <f>(Z532/Y532)*100</f>
        <v>100</v>
      </c>
    </row>
    <row r="533" spans="1:44" s="25" customFormat="1" ht="30" customHeight="1">
      <c r="A533" s="308">
        <v>17</v>
      </c>
      <c r="B533" s="343" t="s">
        <v>204</v>
      </c>
      <c r="C533" s="299" t="s">
        <v>205</v>
      </c>
      <c r="D533" s="207">
        <v>59.01</v>
      </c>
      <c r="E533" s="262" t="s">
        <v>569</v>
      </c>
      <c r="F533" s="208" t="s">
        <v>49</v>
      </c>
      <c r="G533" s="249">
        <v>42742.043749999997</v>
      </c>
      <c r="H533" s="249">
        <v>42742.306250000001</v>
      </c>
      <c r="I533" s="208" t="s">
        <v>49</v>
      </c>
      <c r="J533" s="208" t="s">
        <v>49</v>
      </c>
      <c r="K533" s="208" t="s">
        <v>49</v>
      </c>
      <c r="L533" s="220">
        <f t="shared" ref="L533" si="521">IF(RIGHT(S533)="T",(+H533-G533),0)</f>
        <v>0</v>
      </c>
      <c r="M533" s="220">
        <f t="shared" ref="M533" si="522">IF(RIGHT(S533)="U",(+H533-G533),0)</f>
        <v>0</v>
      </c>
      <c r="N533" s="220">
        <f t="shared" ref="N533" si="523">IF(RIGHT(S533)="C",(+H533-G533),0)</f>
        <v>0.26250000000436557</v>
      </c>
      <c r="O533" s="220">
        <f t="shared" ref="O533" si="524">IF(RIGHT(S533)="D",(+H533-G533),0)</f>
        <v>0</v>
      </c>
      <c r="P533" s="208" t="s">
        <v>49</v>
      </c>
      <c r="Q533" s="208" t="s">
        <v>49</v>
      </c>
      <c r="R533" s="208" t="s">
        <v>49</v>
      </c>
      <c r="S533" s="250" t="s">
        <v>489</v>
      </c>
      <c r="T533" s="251" t="s">
        <v>1007</v>
      </c>
      <c r="U533" s="300"/>
      <c r="V533" s="311"/>
      <c r="W533" s="311"/>
      <c r="X533" s="311"/>
      <c r="Y533" s="311"/>
      <c r="Z533" s="213"/>
      <c r="AA533" s="311"/>
    </row>
    <row r="534" spans="1:44" s="25" customFormat="1" ht="30" customHeight="1">
      <c r="A534" s="308"/>
      <c r="B534" s="343"/>
      <c r="C534" s="299"/>
      <c r="D534" s="207"/>
      <c r="E534" s="262"/>
      <c r="F534" s="208"/>
      <c r="G534" s="249">
        <v>42761.938888888886</v>
      </c>
      <c r="H534" s="249">
        <v>42761.942361111112</v>
      </c>
      <c r="I534" s="208"/>
      <c r="J534" s="208"/>
      <c r="K534" s="208"/>
      <c r="L534" s="220">
        <f t="shared" ref="L534:L536" si="525">IF(RIGHT(S534)="T",(+H534-G534),0)</f>
        <v>0</v>
      </c>
      <c r="M534" s="220">
        <f t="shared" ref="M534:M536" si="526">IF(RIGHT(S534)="U",(+H534-G534),0)</f>
        <v>0</v>
      </c>
      <c r="N534" s="220">
        <f t="shared" ref="N534:N536" si="527">IF(RIGHT(S534)="C",(+H534-G534),0)</f>
        <v>3.4722222262644209E-3</v>
      </c>
      <c r="O534" s="220">
        <f t="shared" ref="O534:O536" si="528">IF(RIGHT(S534)="D",(+H534-G534),0)</f>
        <v>0</v>
      </c>
      <c r="P534" s="208"/>
      <c r="Q534" s="208"/>
      <c r="R534" s="208"/>
      <c r="S534" s="250" t="s">
        <v>489</v>
      </c>
      <c r="T534" s="251" t="s">
        <v>1008</v>
      </c>
      <c r="U534" s="300"/>
      <c r="V534" s="311"/>
      <c r="W534" s="311"/>
      <c r="X534" s="311"/>
      <c r="Y534" s="311"/>
      <c r="Z534" s="213"/>
      <c r="AA534" s="311"/>
    </row>
    <row r="535" spans="1:44" s="25" customFormat="1" ht="30" customHeight="1">
      <c r="A535" s="308"/>
      <c r="B535" s="343"/>
      <c r="C535" s="299"/>
      <c r="D535" s="207"/>
      <c r="E535" s="262"/>
      <c r="F535" s="208"/>
      <c r="G535" s="249">
        <v>42761.942361111112</v>
      </c>
      <c r="H535" s="249">
        <v>42762.336111111108</v>
      </c>
      <c r="I535" s="208"/>
      <c r="J535" s="208"/>
      <c r="K535" s="208"/>
      <c r="L535" s="220">
        <f t="shared" si="525"/>
        <v>0</v>
      </c>
      <c r="M535" s="220">
        <f t="shared" si="526"/>
        <v>0</v>
      </c>
      <c r="N535" s="220">
        <f t="shared" si="527"/>
        <v>0</v>
      </c>
      <c r="O535" s="220">
        <f t="shared" si="528"/>
        <v>0.39374999999563443</v>
      </c>
      <c r="P535" s="208"/>
      <c r="Q535" s="208"/>
      <c r="R535" s="208"/>
      <c r="S535" s="250" t="s">
        <v>52</v>
      </c>
      <c r="T535" s="251" t="s">
        <v>856</v>
      </c>
      <c r="U535" s="300"/>
      <c r="V535" s="311"/>
      <c r="W535" s="311"/>
      <c r="X535" s="311"/>
      <c r="Y535" s="311"/>
      <c r="Z535" s="213"/>
      <c r="AA535" s="311"/>
    </row>
    <row r="536" spans="1:44" s="25" customFormat="1" ht="30" customHeight="1">
      <c r="A536" s="308"/>
      <c r="B536" s="343"/>
      <c r="C536" s="299"/>
      <c r="D536" s="207"/>
      <c r="E536" s="262"/>
      <c r="F536" s="208" t="s">
        <v>49</v>
      </c>
      <c r="G536" s="83"/>
      <c r="H536" s="83"/>
      <c r="I536" s="208" t="s">
        <v>49</v>
      </c>
      <c r="J536" s="208" t="s">
        <v>49</v>
      </c>
      <c r="K536" s="208" t="s">
        <v>49</v>
      </c>
      <c r="L536" s="220">
        <f t="shared" si="525"/>
        <v>0</v>
      </c>
      <c r="M536" s="220">
        <f t="shared" si="526"/>
        <v>0</v>
      </c>
      <c r="N536" s="220">
        <f t="shared" si="527"/>
        <v>0</v>
      </c>
      <c r="O536" s="220">
        <f t="shared" si="528"/>
        <v>0</v>
      </c>
      <c r="P536" s="208" t="s">
        <v>49</v>
      </c>
      <c r="Q536" s="208" t="s">
        <v>49</v>
      </c>
      <c r="R536" s="208" t="s">
        <v>49</v>
      </c>
      <c r="S536" s="83"/>
      <c r="T536" s="126"/>
      <c r="U536" s="300"/>
      <c r="V536" s="311"/>
      <c r="W536" s="311"/>
      <c r="X536" s="311"/>
      <c r="Y536" s="311"/>
      <c r="Z536" s="213"/>
      <c r="AA536" s="311"/>
    </row>
    <row r="537" spans="1:44" s="25" customFormat="1" ht="30" customHeight="1">
      <c r="A537" s="301"/>
      <c r="B537" s="302"/>
      <c r="C537" s="303" t="s">
        <v>53</v>
      </c>
      <c r="D537" s="302"/>
      <c r="E537" s="219"/>
      <c r="F537" s="208" t="s">
        <v>49</v>
      </c>
      <c r="G537" s="209"/>
      <c r="H537" s="209"/>
      <c r="I537" s="208" t="s">
        <v>49</v>
      </c>
      <c r="J537" s="208" t="s">
        <v>49</v>
      </c>
      <c r="K537" s="211"/>
      <c r="L537" s="220">
        <f>SUM(L533:L536)</f>
        <v>0</v>
      </c>
      <c r="M537" s="220">
        <f>SUM(M533:M536)</f>
        <v>0</v>
      </c>
      <c r="N537" s="220">
        <f>SUM(N533:N536)</f>
        <v>0.26597222223063</v>
      </c>
      <c r="O537" s="220">
        <f>SUM(O533:O536)</f>
        <v>0.39374999999563443</v>
      </c>
      <c r="P537" s="208" t="s">
        <v>49</v>
      </c>
      <c r="Q537" s="208" t="s">
        <v>49</v>
      </c>
      <c r="R537" s="208" t="s">
        <v>49</v>
      </c>
      <c r="S537" s="302"/>
      <c r="T537" s="313"/>
      <c r="U537" s="302"/>
      <c r="V537" s="304">
        <f>$AB$11-((N537*24))</f>
        <v>737.61666666646488</v>
      </c>
      <c r="W537" s="257">
        <v>156</v>
      </c>
      <c r="X537" s="207">
        <v>59.01</v>
      </c>
      <c r="Y537" s="277">
        <f>W537*X537</f>
        <v>9205.56</v>
      </c>
      <c r="Z537" s="213">
        <f>(Y537*(V537-L537*24))/V537</f>
        <v>9205.56</v>
      </c>
      <c r="AA537" s="330">
        <f>(Z537/Y537)*100</f>
        <v>100</v>
      </c>
    </row>
    <row r="538" spans="1:44" s="24" customFormat="1" ht="30" customHeight="1">
      <c r="A538" s="260">
        <v>18</v>
      </c>
      <c r="B538" s="247" t="s">
        <v>197</v>
      </c>
      <c r="C538" s="261" t="s">
        <v>206</v>
      </c>
      <c r="D538" s="207">
        <v>5.2839999999999998</v>
      </c>
      <c r="E538" s="262" t="s">
        <v>569</v>
      </c>
      <c r="F538" s="206" t="s">
        <v>49</v>
      </c>
      <c r="G538" s="249">
        <v>42763.484722222223</v>
      </c>
      <c r="H538" s="249">
        <v>42763.689583333333</v>
      </c>
      <c r="I538" s="206" t="s">
        <v>49</v>
      </c>
      <c r="J538" s="206" t="s">
        <v>49</v>
      </c>
      <c r="K538" s="211"/>
      <c r="L538" s="203">
        <f>IF(RIGHT(S538)="T",(+H536-G536),0)</f>
        <v>0</v>
      </c>
      <c r="M538" s="203">
        <f>IF(RIGHT(S538)="U",(+H536-G536),0)</f>
        <v>0</v>
      </c>
      <c r="N538" s="203">
        <f>IF(RIGHT(S538)="C",(+H536-G536),0)</f>
        <v>0</v>
      </c>
      <c r="O538" s="203">
        <f>IF(RIGHT(S538)="D",(+H536-G536),0)</f>
        <v>0</v>
      </c>
      <c r="P538" s="206" t="s">
        <v>49</v>
      </c>
      <c r="Q538" s="206" t="s">
        <v>49</v>
      </c>
      <c r="R538" s="206" t="s">
        <v>49</v>
      </c>
      <c r="S538" s="250" t="s">
        <v>493</v>
      </c>
      <c r="T538" s="251" t="s">
        <v>1010</v>
      </c>
      <c r="U538" s="256"/>
      <c r="V538" s="202"/>
      <c r="W538" s="202"/>
      <c r="X538" s="202"/>
      <c r="Y538" s="202"/>
      <c r="Z538" s="213"/>
      <c r="AA538" s="202"/>
    </row>
    <row r="539" spans="1:44" s="24" customFormat="1" ht="30" customHeight="1">
      <c r="A539" s="260"/>
      <c r="B539" s="247"/>
      <c r="C539" s="261"/>
      <c r="D539" s="207"/>
      <c r="E539" s="262"/>
      <c r="F539" s="206"/>
      <c r="G539" s="249"/>
      <c r="H539" s="249"/>
      <c r="I539" s="206"/>
      <c r="J539" s="206"/>
      <c r="K539" s="211"/>
      <c r="L539" s="203">
        <f t="shared" ref="L539" si="529">IF(RIGHT(S539)="T",(+H539-G539),0)</f>
        <v>0</v>
      </c>
      <c r="M539" s="203">
        <f t="shared" ref="M539" si="530">IF(RIGHT(S539)="U",(+H539-G539),0)</f>
        <v>0</v>
      </c>
      <c r="N539" s="203">
        <f t="shared" ref="N539" si="531">IF(RIGHT(S539)="C",(+H539-G539),0)</f>
        <v>0</v>
      </c>
      <c r="O539" s="203">
        <f t="shared" ref="O539" si="532">IF(RIGHT(S539)="D",(+H539-G539),0)</f>
        <v>0</v>
      </c>
      <c r="P539" s="206"/>
      <c r="Q539" s="206"/>
      <c r="R539" s="206"/>
      <c r="S539" s="114"/>
      <c r="T539" s="251"/>
      <c r="U539" s="256"/>
      <c r="V539" s="202"/>
      <c r="W539" s="202"/>
      <c r="X539" s="202"/>
      <c r="Y539" s="202"/>
      <c r="Z539" s="213"/>
      <c r="AA539" s="202"/>
    </row>
    <row r="540" spans="1:44" s="25" customFormat="1" ht="30" customHeight="1">
      <c r="A540" s="349"/>
      <c r="B540" s="350"/>
      <c r="C540" s="351" t="s">
        <v>53</v>
      </c>
      <c r="D540" s="350"/>
      <c r="E540" s="219"/>
      <c r="F540" s="218" t="s">
        <v>49</v>
      </c>
      <c r="G540" s="254"/>
      <c r="H540" s="254"/>
      <c r="I540" s="218" t="s">
        <v>49</v>
      </c>
      <c r="J540" s="218" t="s">
        <v>49</v>
      </c>
      <c r="K540" s="218" t="s">
        <v>49</v>
      </c>
      <c r="L540" s="255">
        <f>SUM(L538:L539)</f>
        <v>0</v>
      </c>
      <c r="M540" s="255">
        <f>SUM(M538:M539)</f>
        <v>0</v>
      </c>
      <c r="N540" s="255">
        <f>SUM(N538:N539)</f>
        <v>0</v>
      </c>
      <c r="O540" s="255">
        <f>SUM(O538:O539)</f>
        <v>0</v>
      </c>
      <c r="P540" s="218" t="s">
        <v>49</v>
      </c>
      <c r="Q540" s="218" t="s">
        <v>49</v>
      </c>
      <c r="R540" s="218" t="s">
        <v>49</v>
      </c>
      <c r="S540" s="352"/>
      <c r="T540" s="353"/>
      <c r="U540" s="350"/>
      <c r="V540" s="213">
        <f>$AB$11-((N540*24))</f>
        <v>744</v>
      </c>
      <c r="W540" s="214">
        <v>131</v>
      </c>
      <c r="X540" s="207">
        <v>5.2839999999999998</v>
      </c>
      <c r="Y540" s="215">
        <f>W540*X540</f>
        <v>692.20399999999995</v>
      </c>
      <c r="Z540" s="213">
        <f>(Y540*(V540-L540*24))/V540</f>
        <v>692.20399999999995</v>
      </c>
      <c r="AA540" s="216">
        <f>(Z540/Y540)*100</f>
        <v>100</v>
      </c>
      <c r="AB540" s="24"/>
    </row>
    <row r="541" spans="1:44" s="24" customFormat="1" ht="30" customHeight="1">
      <c r="A541" s="260">
        <v>19</v>
      </c>
      <c r="B541" s="247" t="s">
        <v>207</v>
      </c>
      <c r="C541" s="261" t="s">
        <v>208</v>
      </c>
      <c r="D541" s="207">
        <v>5.2839999999999998</v>
      </c>
      <c r="E541" s="262" t="s">
        <v>569</v>
      </c>
      <c r="F541" s="206" t="s">
        <v>49</v>
      </c>
      <c r="G541" s="249">
        <v>42751.37222222222</v>
      </c>
      <c r="H541" s="249">
        <v>42751.629861111112</v>
      </c>
      <c r="I541" s="206" t="s">
        <v>49</v>
      </c>
      <c r="J541" s="206" t="s">
        <v>49</v>
      </c>
      <c r="K541" s="354"/>
      <c r="L541" s="203">
        <f>IF(RIGHT(S541)="T",(+H541-G541),0)</f>
        <v>0</v>
      </c>
      <c r="M541" s="203">
        <f>IF(RIGHT(S541)="U",(+H541-G541),0)</f>
        <v>0</v>
      </c>
      <c r="N541" s="203">
        <f>IF(RIGHT(S541)="C",(+H541-G541),0)</f>
        <v>0</v>
      </c>
      <c r="O541" s="203">
        <f>IF(RIGHT(S541)="D",(+H541-G541),0)</f>
        <v>0.25763888889196096</v>
      </c>
      <c r="P541" s="206" t="s">
        <v>49</v>
      </c>
      <c r="Q541" s="206" t="s">
        <v>49</v>
      </c>
      <c r="R541" s="206" t="s">
        <v>49</v>
      </c>
      <c r="S541" s="250" t="s">
        <v>491</v>
      </c>
      <c r="T541" s="251" t="s">
        <v>1013</v>
      </c>
      <c r="U541" s="256"/>
      <c r="V541" s="202"/>
      <c r="W541" s="202"/>
      <c r="X541" s="202"/>
      <c r="Y541" s="202"/>
      <c r="Z541" s="213"/>
      <c r="AA541" s="202"/>
    </row>
    <row r="542" spans="1:44" s="24" customFormat="1" ht="30" customHeight="1">
      <c r="A542" s="260"/>
      <c r="B542" s="247"/>
      <c r="C542" s="261"/>
      <c r="D542" s="207"/>
      <c r="E542" s="233"/>
      <c r="F542" s="206"/>
      <c r="G542" s="249"/>
      <c r="H542" s="249"/>
      <c r="I542" s="206"/>
      <c r="J542" s="206"/>
      <c r="K542" s="354"/>
      <c r="L542" s="203">
        <f t="shared" ref="L542" si="533">IF(RIGHT(S542)="T",(+H542-G542),0)</f>
        <v>0</v>
      </c>
      <c r="M542" s="203">
        <f t="shared" ref="M542" si="534">IF(RIGHT(S542)="U",(+H542-G542),0)</f>
        <v>0</v>
      </c>
      <c r="N542" s="203">
        <f t="shared" ref="N542" si="535">IF(RIGHT(S542)="C",(+H542-G542),0)</f>
        <v>0</v>
      </c>
      <c r="O542" s="203">
        <f t="shared" ref="O542" si="536">IF(RIGHT(S542)="D",(+H542-G542),0)</f>
        <v>0</v>
      </c>
      <c r="P542" s="206"/>
      <c r="Q542" s="206"/>
      <c r="R542" s="206"/>
      <c r="S542" s="114"/>
      <c r="T542" s="251"/>
      <c r="U542" s="256"/>
      <c r="V542" s="202"/>
      <c r="W542" s="202"/>
      <c r="X542" s="202"/>
      <c r="Y542" s="202"/>
      <c r="Z542" s="213"/>
      <c r="AA542" s="202"/>
    </row>
    <row r="543" spans="1:44" s="25" customFormat="1" ht="30" customHeight="1">
      <c r="A543" s="349"/>
      <c r="B543" s="350"/>
      <c r="C543" s="351" t="s">
        <v>53</v>
      </c>
      <c r="D543" s="350"/>
      <c r="E543" s="219"/>
      <c r="F543" s="218" t="s">
        <v>49</v>
      </c>
      <c r="G543" s="254"/>
      <c r="H543" s="254"/>
      <c r="I543" s="218" t="s">
        <v>49</v>
      </c>
      <c r="J543" s="218" t="s">
        <v>49</v>
      </c>
      <c r="K543" s="218" t="s">
        <v>49</v>
      </c>
      <c r="L543" s="255">
        <f>SUM(L541:L542)</f>
        <v>0</v>
      </c>
      <c r="M543" s="255">
        <f>SUM(M541:M542)</f>
        <v>0</v>
      </c>
      <c r="N543" s="255">
        <f>SUM(N541:N542)</f>
        <v>0</v>
      </c>
      <c r="O543" s="255">
        <f>SUM(O541:O542)</f>
        <v>0.25763888889196096</v>
      </c>
      <c r="P543" s="218" t="s">
        <v>49</v>
      </c>
      <c r="Q543" s="218" t="s">
        <v>49</v>
      </c>
      <c r="R543" s="218" t="s">
        <v>49</v>
      </c>
      <c r="S543" s="352"/>
      <c r="T543" s="353"/>
      <c r="U543" s="350"/>
      <c r="V543" s="213">
        <f>$AB$11-((N543*24))</f>
        <v>744</v>
      </c>
      <c r="W543" s="214">
        <v>131</v>
      </c>
      <c r="X543" s="207">
        <v>5.2839999999999998</v>
      </c>
      <c r="Y543" s="215">
        <f>W543*X543</f>
        <v>692.20399999999995</v>
      </c>
      <c r="Z543" s="213">
        <f>(Y543*(V543-L543*24))/V543</f>
        <v>692.20399999999995</v>
      </c>
      <c r="AA543" s="216">
        <f>(Z543/Y543)*100</f>
        <v>100</v>
      </c>
      <c r="AB543" s="24"/>
    </row>
    <row r="544" spans="1:44" ht="30" customHeight="1">
      <c r="A544" s="310">
        <v>20</v>
      </c>
      <c r="B544" s="221" t="s">
        <v>209</v>
      </c>
      <c r="C544" s="355" t="s">
        <v>210</v>
      </c>
      <c r="D544" s="327">
        <v>6.17</v>
      </c>
      <c r="E544" s="262" t="s">
        <v>569</v>
      </c>
      <c r="F544" s="208" t="s">
        <v>49</v>
      </c>
      <c r="G544" s="249">
        <v>42742.518055555556</v>
      </c>
      <c r="H544" s="249">
        <v>42742.709722222222</v>
      </c>
      <c r="I544" s="356"/>
      <c r="J544" s="356"/>
      <c r="K544" s="356"/>
      <c r="L544" s="220">
        <f>IF(RIGHT(S544)="T",(+H544-G544),0)</f>
        <v>0</v>
      </c>
      <c r="M544" s="220">
        <f>IF(RIGHT(S544)="U",(+H544-G544),0)</f>
        <v>0</v>
      </c>
      <c r="N544" s="220">
        <f>IF(RIGHT(S544)="C",(+H544-G544),0)</f>
        <v>0</v>
      </c>
      <c r="O544" s="220">
        <f>IF(RIGHT(S544)="D",(+H544-G544),0)</f>
        <v>0.19166666666569654</v>
      </c>
      <c r="P544" s="204"/>
      <c r="Q544" s="204"/>
      <c r="R544" s="204"/>
      <c r="S544" s="250" t="s">
        <v>493</v>
      </c>
      <c r="T544" s="251" t="s">
        <v>1015</v>
      </c>
      <c r="U544" s="204"/>
      <c r="V544" s="311"/>
      <c r="W544" s="212"/>
      <c r="X544" s="212"/>
      <c r="Y544" s="212"/>
      <c r="Z544" s="213"/>
      <c r="AA544" s="212"/>
      <c r="AB544" s="1"/>
      <c r="AC544" s="1"/>
      <c r="AD544" s="1"/>
      <c r="AE544" s="1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ht="30" customHeight="1">
      <c r="A545" s="310"/>
      <c r="B545" s="221"/>
      <c r="C545" s="355"/>
      <c r="D545" s="327"/>
      <c r="E545" s="262"/>
      <c r="F545" s="208" t="s">
        <v>49</v>
      </c>
      <c r="G545" s="87"/>
      <c r="H545" s="87"/>
      <c r="I545" s="356"/>
      <c r="J545" s="356"/>
      <c r="K545" s="356"/>
      <c r="L545" s="220">
        <f>IF(RIGHT(S545)="T",(+H545-G545),0)</f>
        <v>0</v>
      </c>
      <c r="M545" s="220">
        <f>IF(RIGHT(S545)="U",(+H545-G545),0)</f>
        <v>0</v>
      </c>
      <c r="N545" s="220">
        <f>IF(RIGHT(S545)="C",(+H545-G545),0)</f>
        <v>0</v>
      </c>
      <c r="O545" s="220">
        <f>IF(RIGHT(S545)="D",(+H545-G545),0)</f>
        <v>0</v>
      </c>
      <c r="P545" s="204"/>
      <c r="Q545" s="204"/>
      <c r="R545" s="204"/>
      <c r="S545" s="90"/>
      <c r="T545" s="91"/>
      <c r="U545" s="204"/>
      <c r="V545" s="311"/>
      <c r="W545" s="212"/>
      <c r="X545" s="212"/>
      <c r="Y545" s="212"/>
      <c r="Z545" s="213"/>
      <c r="AA545" s="212"/>
      <c r="AB545" s="1"/>
      <c r="AC545" s="1"/>
      <c r="AD545" s="1"/>
      <c r="AE545" s="1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25" customFormat="1" ht="30" customHeight="1">
      <c r="A546" s="301"/>
      <c r="B546" s="302"/>
      <c r="C546" s="303" t="s">
        <v>53</v>
      </c>
      <c r="D546" s="302"/>
      <c r="E546" s="219"/>
      <c r="F546" s="208" t="s">
        <v>49</v>
      </c>
      <c r="G546" s="305"/>
      <c r="H546" s="305"/>
      <c r="I546" s="208" t="s">
        <v>49</v>
      </c>
      <c r="J546" s="208" t="s">
        <v>49</v>
      </c>
      <c r="K546" s="211"/>
      <c r="L546" s="220">
        <f t="shared" ref="L546" si="537">SUM(L544:L545)</f>
        <v>0</v>
      </c>
      <c r="M546" s="220">
        <f>SUM(M544:M545)</f>
        <v>0</v>
      </c>
      <c r="N546" s="220">
        <f t="shared" ref="N546:O546" si="538">SUM(N544:N545)</f>
        <v>0</v>
      </c>
      <c r="O546" s="220">
        <f t="shared" si="538"/>
        <v>0.19166666666569654</v>
      </c>
      <c r="P546" s="208" t="s">
        <v>49</v>
      </c>
      <c r="Q546" s="208" t="s">
        <v>49</v>
      </c>
      <c r="R546" s="208" t="s">
        <v>49</v>
      </c>
      <c r="S546" s="302"/>
      <c r="T546" s="313"/>
      <c r="U546" s="302"/>
      <c r="V546" s="304">
        <f>$AB$11-((N546*24))</f>
        <v>744</v>
      </c>
      <c r="W546" s="257">
        <v>131</v>
      </c>
      <c r="X546" s="207">
        <v>6.17</v>
      </c>
      <c r="Y546" s="277">
        <f>W546*X546</f>
        <v>808.27</v>
      </c>
      <c r="Z546" s="213">
        <f>(Y546*(V546-L546*24))/V546</f>
        <v>808.27</v>
      </c>
      <c r="AA546" s="259">
        <f>(Z546/Y546)*100</f>
        <v>100</v>
      </c>
    </row>
    <row r="547" spans="1:44" ht="30" customHeight="1">
      <c r="A547" s="310">
        <v>21</v>
      </c>
      <c r="B547" s="357" t="s">
        <v>211</v>
      </c>
      <c r="C547" s="355" t="s">
        <v>212</v>
      </c>
      <c r="D547" s="207">
        <v>6.17</v>
      </c>
      <c r="E547" s="262" t="s">
        <v>569</v>
      </c>
      <c r="F547" s="208" t="s">
        <v>49</v>
      </c>
      <c r="G547" s="249">
        <v>42736.583333333336</v>
      </c>
      <c r="H547" s="249">
        <v>42736.654166666667</v>
      </c>
      <c r="I547" s="356"/>
      <c r="J547" s="356"/>
      <c r="K547" s="356"/>
      <c r="L547" s="220">
        <f>IF(RIGHT(S547)="T",(+H547-G547),0)</f>
        <v>0</v>
      </c>
      <c r="M547" s="220">
        <f>IF(RIGHT(S547)="U",(+H547-G547),0)</f>
        <v>7.0833333331393078E-2</v>
      </c>
      <c r="N547" s="220">
        <f>IF(RIGHT(S547)="C",(+H547-G547),0)</f>
        <v>0</v>
      </c>
      <c r="O547" s="220">
        <f>IF(RIGHT(S547)="D",(+H547-G547),0)</f>
        <v>0</v>
      </c>
      <c r="P547" s="204"/>
      <c r="Q547" s="204"/>
      <c r="R547" s="204"/>
      <c r="S547" s="250" t="s">
        <v>492</v>
      </c>
      <c r="T547" s="251" t="s">
        <v>1018</v>
      </c>
      <c r="U547" s="204"/>
      <c r="V547" s="311"/>
      <c r="W547" s="311"/>
      <c r="X547" s="311"/>
      <c r="Y547" s="311"/>
      <c r="Z547" s="213"/>
      <c r="AA547" s="311"/>
      <c r="AB547" s="1"/>
      <c r="AC547" s="1"/>
      <c r="AD547" s="1"/>
      <c r="AE547" s="1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ht="30" customHeight="1">
      <c r="A548" s="310"/>
      <c r="B548" s="357"/>
      <c r="C548" s="355"/>
      <c r="D548" s="207"/>
      <c r="E548" s="233"/>
      <c r="F548" s="208"/>
      <c r="G548" s="249">
        <v>42742.459027777775</v>
      </c>
      <c r="H548" s="249">
        <v>42742.575694444444</v>
      </c>
      <c r="I548" s="356"/>
      <c r="J548" s="356"/>
      <c r="K548" s="356"/>
      <c r="L548" s="220">
        <f t="shared" ref="L548" si="539">IF(RIGHT(S548)="T",(+H548-G548),0)</f>
        <v>0</v>
      </c>
      <c r="M548" s="220">
        <f t="shared" ref="M548" si="540">IF(RIGHT(S548)="U",(+H548-G548),0)</f>
        <v>0</v>
      </c>
      <c r="N548" s="220">
        <f t="shared" ref="N548" si="541">IF(RIGHT(S548)="C",(+H548-G548),0)</f>
        <v>0</v>
      </c>
      <c r="O548" s="220">
        <f t="shared" ref="O548" si="542">IF(RIGHT(S548)="D",(+H548-G548),0)</f>
        <v>0.11666666666860692</v>
      </c>
      <c r="P548" s="204"/>
      <c r="Q548" s="204"/>
      <c r="R548" s="204"/>
      <c r="S548" s="250" t="s">
        <v>493</v>
      </c>
      <c r="T548" s="251" t="s">
        <v>1019</v>
      </c>
      <c r="U548" s="204"/>
      <c r="V548" s="311"/>
      <c r="W548" s="311"/>
      <c r="X548" s="311"/>
      <c r="Y548" s="311"/>
      <c r="Z548" s="213"/>
      <c r="AA548" s="311"/>
      <c r="AB548" s="1"/>
      <c r="AC548" s="1"/>
      <c r="AD548" s="1"/>
      <c r="AE548" s="1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25" customFormat="1" ht="30" customHeight="1">
      <c r="A549" s="301"/>
      <c r="B549" s="302"/>
      <c r="C549" s="303" t="s">
        <v>53</v>
      </c>
      <c r="D549" s="302"/>
      <c r="E549" s="219"/>
      <c r="F549" s="208" t="s">
        <v>49</v>
      </c>
      <c r="G549" s="358"/>
      <c r="H549" s="358"/>
      <c r="I549" s="208" t="s">
        <v>49</v>
      </c>
      <c r="J549" s="208" t="s">
        <v>49</v>
      </c>
      <c r="K549" s="211"/>
      <c r="L549" s="220">
        <f>SUM(L547:L548)</f>
        <v>0</v>
      </c>
      <c r="M549" s="220">
        <f>SUM(M547:M548)</f>
        <v>7.0833333331393078E-2</v>
      </c>
      <c r="N549" s="220">
        <f>SUM(N547:N548)</f>
        <v>0</v>
      </c>
      <c r="O549" s="220">
        <f>SUM(O547:O548)</f>
        <v>0.11666666666860692</v>
      </c>
      <c r="P549" s="208" t="s">
        <v>49</v>
      </c>
      <c r="Q549" s="208" t="s">
        <v>49</v>
      </c>
      <c r="R549" s="208" t="s">
        <v>49</v>
      </c>
      <c r="S549" s="359"/>
      <c r="T549" s="359"/>
      <c r="U549" s="302"/>
      <c r="V549" s="304">
        <f>$AB$11-((N549*24))</f>
        <v>744</v>
      </c>
      <c r="W549" s="257">
        <v>131</v>
      </c>
      <c r="X549" s="207">
        <v>6.17</v>
      </c>
      <c r="Y549" s="277">
        <f>W549*X549</f>
        <v>808.27</v>
      </c>
      <c r="Z549" s="213">
        <f>(Y549*(V549-L549*24))/V549</f>
        <v>808.27</v>
      </c>
      <c r="AA549" s="259">
        <f>(Z549/Y549)*100</f>
        <v>100</v>
      </c>
    </row>
    <row r="550" spans="1:44" s="23" customFormat="1" ht="35.25" customHeight="1">
      <c r="A550" s="260">
        <v>28</v>
      </c>
      <c r="B550" s="221" t="s">
        <v>213</v>
      </c>
      <c r="C550" s="222" t="s">
        <v>214</v>
      </c>
      <c r="D550" s="207">
        <v>10.4</v>
      </c>
      <c r="E550" s="262" t="s">
        <v>569</v>
      </c>
      <c r="F550" s="206" t="s">
        <v>49</v>
      </c>
      <c r="G550" s="249">
        <v>42747.726388888892</v>
      </c>
      <c r="H550" s="249">
        <v>42747.855555555558</v>
      </c>
      <c r="I550" s="270"/>
      <c r="J550" s="270"/>
      <c r="K550" s="342" t="s">
        <v>49</v>
      </c>
      <c r="L550" s="115">
        <f>IF(RIGHT(S550)="T",(+H550-G550),0)</f>
        <v>0</v>
      </c>
      <c r="M550" s="204">
        <f>IF(RIGHT(S550)="U",(+H550-G550),0)</f>
        <v>0</v>
      </c>
      <c r="N550" s="204">
        <f>IF(RIGHT(S550)="C",(+H550-G550),0)</f>
        <v>0</v>
      </c>
      <c r="O550" s="204">
        <f>IF(RIGHT(S550)="D",(+H550-G550),0)</f>
        <v>0.12916666666569654</v>
      </c>
      <c r="P550" s="204" t="s">
        <v>49</v>
      </c>
      <c r="Q550" s="204" t="s">
        <v>49</v>
      </c>
      <c r="R550" s="204" t="s">
        <v>49</v>
      </c>
      <c r="S550" s="250" t="s">
        <v>491</v>
      </c>
      <c r="T550" s="251" t="s">
        <v>1021</v>
      </c>
      <c r="U550" s="204"/>
      <c r="V550" s="205"/>
      <c r="W550" s="205"/>
      <c r="X550" s="205"/>
      <c r="Y550" s="205"/>
      <c r="Z550" s="213"/>
      <c r="AA550" s="205"/>
      <c r="AB550" s="22"/>
      <c r="AC550" s="22"/>
      <c r="AD550" s="22"/>
      <c r="AE550" s="22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</row>
    <row r="551" spans="1:44" s="23" customFormat="1" ht="35.25" customHeight="1">
      <c r="A551" s="260"/>
      <c r="B551" s="221"/>
      <c r="C551" s="222"/>
      <c r="D551" s="207"/>
      <c r="E551" s="262"/>
      <c r="F551" s="206"/>
      <c r="G551" s="249">
        <v>42753.541666666664</v>
      </c>
      <c r="H551" s="249">
        <v>42753.78125</v>
      </c>
      <c r="I551" s="270"/>
      <c r="J551" s="270"/>
      <c r="K551" s="342"/>
      <c r="L551" s="115">
        <f t="shared" ref="L551:L552" si="543">IF(RIGHT(S551)="T",(+H551-G551),0)</f>
        <v>0</v>
      </c>
      <c r="M551" s="204">
        <f t="shared" ref="M551:M552" si="544">IF(RIGHT(S551)="U",(+H551-G551),0)</f>
        <v>0</v>
      </c>
      <c r="N551" s="204">
        <f t="shared" ref="N551:N552" si="545">IF(RIGHT(S551)="C",(+H551-G551),0)</f>
        <v>0</v>
      </c>
      <c r="O551" s="204">
        <f t="shared" ref="O551:O552" si="546">IF(RIGHT(S551)="D",(+H551-G551),0)</f>
        <v>0.23958333333575865</v>
      </c>
      <c r="P551" s="204"/>
      <c r="Q551" s="204"/>
      <c r="R551" s="204"/>
      <c r="S551" s="250" t="s">
        <v>487</v>
      </c>
      <c r="T551" s="251" t="s">
        <v>1023</v>
      </c>
      <c r="U551" s="204"/>
      <c r="V551" s="205"/>
      <c r="W551" s="205"/>
      <c r="X551" s="205"/>
      <c r="Y551" s="205"/>
      <c r="Z551" s="213"/>
      <c r="AA551" s="205"/>
      <c r="AB551" s="22"/>
      <c r="AC551" s="22"/>
      <c r="AD551" s="22"/>
      <c r="AE551" s="22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</row>
    <row r="552" spans="1:44" s="23" customFormat="1" ht="35.25" customHeight="1">
      <c r="A552" s="260"/>
      <c r="B552" s="221"/>
      <c r="C552" s="222"/>
      <c r="D552" s="207"/>
      <c r="E552" s="262"/>
      <c r="F552" s="206"/>
      <c r="G552" s="249">
        <v>42754.555555555555</v>
      </c>
      <c r="H552" s="249">
        <v>42754.813194444447</v>
      </c>
      <c r="I552" s="270"/>
      <c r="J552" s="270"/>
      <c r="K552" s="342"/>
      <c r="L552" s="115">
        <f t="shared" si="543"/>
        <v>0</v>
      </c>
      <c r="M552" s="204">
        <f t="shared" si="544"/>
        <v>0</v>
      </c>
      <c r="N552" s="204">
        <f t="shared" si="545"/>
        <v>0</v>
      </c>
      <c r="O552" s="204">
        <f t="shared" si="546"/>
        <v>0.25763888889196096</v>
      </c>
      <c r="P552" s="204"/>
      <c r="Q552" s="204"/>
      <c r="R552" s="204"/>
      <c r="S552" s="250" t="s">
        <v>487</v>
      </c>
      <c r="T552" s="251" t="s">
        <v>1023</v>
      </c>
      <c r="U552" s="204"/>
      <c r="V552" s="205"/>
      <c r="W552" s="205"/>
      <c r="X552" s="205"/>
      <c r="Y552" s="205"/>
      <c r="Z552" s="213"/>
      <c r="AA552" s="205"/>
      <c r="AB552" s="22"/>
      <c r="AC552" s="22"/>
      <c r="AD552" s="22"/>
      <c r="AE552" s="22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</row>
    <row r="553" spans="1:44" s="23" customFormat="1" ht="35.25" customHeight="1">
      <c r="A553" s="260"/>
      <c r="B553" s="221"/>
      <c r="C553" s="222"/>
      <c r="D553" s="207"/>
      <c r="E553" s="262"/>
      <c r="F553" s="206" t="s">
        <v>49</v>
      </c>
      <c r="G553" s="249">
        <v>42755.558333333334</v>
      </c>
      <c r="H553" s="249">
        <v>42755.80972222222</v>
      </c>
      <c r="I553" s="342" t="s">
        <v>49</v>
      </c>
      <c r="J553" s="342" t="s">
        <v>49</v>
      </c>
      <c r="K553" s="342" t="s">
        <v>49</v>
      </c>
      <c r="L553" s="115">
        <f>IF(RIGHT(S553)="T",(+H553-G553),0)</f>
        <v>0</v>
      </c>
      <c r="M553" s="204">
        <f>IF(RIGHT(S553)="U",(+H553-G553),0)</f>
        <v>0</v>
      </c>
      <c r="N553" s="204">
        <f>IF(RIGHT(S553)="C",(+H553-G553),0)</f>
        <v>0</v>
      </c>
      <c r="O553" s="204">
        <f>IF(RIGHT(S553)="D",(+H553-G553),0)</f>
        <v>0.25138888888614019</v>
      </c>
      <c r="P553" s="204" t="s">
        <v>49</v>
      </c>
      <c r="Q553" s="204" t="s">
        <v>49</v>
      </c>
      <c r="R553" s="204" t="s">
        <v>49</v>
      </c>
      <c r="S553" s="250" t="s">
        <v>487</v>
      </c>
      <c r="T553" s="251" t="s">
        <v>1023</v>
      </c>
      <c r="U553" s="204"/>
      <c r="V553" s="205"/>
      <c r="W553" s="205"/>
      <c r="X553" s="205"/>
      <c r="Y553" s="205"/>
      <c r="Z553" s="213"/>
      <c r="AA553" s="205"/>
      <c r="AB553" s="22"/>
      <c r="AC553" s="22"/>
      <c r="AD553" s="22"/>
      <c r="AE553" s="22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</row>
    <row r="554" spans="1:44" s="25" customFormat="1" ht="30" customHeight="1">
      <c r="A554" s="349"/>
      <c r="B554" s="350"/>
      <c r="C554" s="351" t="s">
        <v>53</v>
      </c>
      <c r="D554" s="350"/>
      <c r="E554" s="219"/>
      <c r="F554" s="218" t="s">
        <v>49</v>
      </c>
      <c r="G554" s="360"/>
      <c r="H554" s="360"/>
      <c r="I554" s="218" t="s">
        <v>49</v>
      </c>
      <c r="J554" s="218" t="s">
        <v>49</v>
      </c>
      <c r="K554" s="218" t="s">
        <v>49</v>
      </c>
      <c r="L554" s="255">
        <f>SUM(L550:L553)</f>
        <v>0</v>
      </c>
      <c r="M554" s="255">
        <f>SUM(M550:M553)</f>
        <v>0</v>
      </c>
      <c r="N554" s="255">
        <f>SUM(N550:N553)</f>
        <v>0</v>
      </c>
      <c r="O554" s="255">
        <f>SUM(O550:O553)</f>
        <v>0.87777777777955635</v>
      </c>
      <c r="P554" s="218" t="s">
        <v>49</v>
      </c>
      <c r="Q554" s="218" t="s">
        <v>49</v>
      </c>
      <c r="R554" s="218" t="s">
        <v>49</v>
      </c>
      <c r="S554" s="352"/>
      <c r="T554" s="353"/>
      <c r="U554" s="350"/>
      <c r="V554" s="213">
        <f>$AB$11-((N554*24))</f>
        <v>744</v>
      </c>
      <c r="W554" s="214">
        <v>131</v>
      </c>
      <c r="X554" s="207">
        <v>10.4</v>
      </c>
      <c r="Y554" s="215">
        <f>W554*X554</f>
        <v>1362.4</v>
      </c>
      <c r="Z554" s="213">
        <f>(Y554*(V554-L554*24))/V554</f>
        <v>1362.4</v>
      </c>
      <c r="AA554" s="216">
        <f>(Z554/Y554)*100</f>
        <v>100</v>
      </c>
      <c r="AB554" s="24"/>
    </row>
    <row r="555" spans="1:44" s="23" customFormat="1" ht="30" customHeight="1">
      <c r="A555" s="65">
        <v>29</v>
      </c>
      <c r="B555" s="221" t="s">
        <v>215</v>
      </c>
      <c r="C555" s="222" t="s">
        <v>216</v>
      </c>
      <c r="D555" s="207">
        <v>14.86</v>
      </c>
      <c r="E555" s="262" t="s">
        <v>569</v>
      </c>
      <c r="F555" s="206" t="s">
        <v>49</v>
      </c>
      <c r="G555" s="87"/>
      <c r="H555" s="87"/>
      <c r="I555" s="342"/>
      <c r="J555" s="342"/>
      <c r="K555" s="342"/>
      <c r="L555" s="115">
        <f>IF(RIGHT(S555)="T",(+H555-G555),0)</f>
        <v>0</v>
      </c>
      <c r="M555" s="204">
        <f>IF(RIGHT(S555)="U",(+H555-G555),0)</f>
        <v>0</v>
      </c>
      <c r="N555" s="204">
        <f>IF(RIGHT(S555)="C",(+H555-G555),0)</f>
        <v>0</v>
      </c>
      <c r="O555" s="204">
        <f>IF(RIGHT(S555)="D",(+H555-G555),0)</f>
        <v>0</v>
      </c>
      <c r="P555" s="204"/>
      <c r="Q555" s="204"/>
      <c r="R555" s="204"/>
      <c r="S555" s="90"/>
      <c r="T555" s="91"/>
      <c r="U555" s="204"/>
      <c r="V555" s="213"/>
      <c r="W555" s="214"/>
      <c r="X555" s="207"/>
      <c r="Y555" s="215"/>
      <c r="Z555" s="213"/>
      <c r="AA555" s="216"/>
      <c r="AB555" s="22"/>
      <c r="AC555" s="22"/>
      <c r="AD555" s="22"/>
      <c r="AE555" s="22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</row>
    <row r="556" spans="1:44" s="23" customFormat="1" ht="30" customHeight="1">
      <c r="A556" s="65"/>
      <c r="B556" s="221"/>
      <c r="C556" s="222"/>
      <c r="D556" s="207"/>
      <c r="E556" s="262"/>
      <c r="F556" s="206"/>
      <c r="G556" s="249"/>
      <c r="H556" s="249"/>
      <c r="I556" s="342"/>
      <c r="J556" s="342"/>
      <c r="K556" s="342"/>
      <c r="L556" s="115">
        <f>IF(RIGHT(S556)="T",(+H556-G556),0)</f>
        <v>0</v>
      </c>
      <c r="M556" s="204">
        <f>IF(RIGHT(S556)="U",(+H556-G556),0)</f>
        <v>0</v>
      </c>
      <c r="N556" s="204">
        <f>IF(RIGHT(S556)="C",(+H556-G556),0)</f>
        <v>0</v>
      </c>
      <c r="O556" s="204">
        <f>IF(RIGHT(S556)="D",(+H556-G556),0)</f>
        <v>0</v>
      </c>
      <c r="P556" s="204"/>
      <c r="Q556" s="204"/>
      <c r="R556" s="204"/>
      <c r="S556" s="114"/>
      <c r="T556" s="251"/>
      <c r="U556" s="204"/>
      <c r="V556" s="213"/>
      <c r="W556" s="214"/>
      <c r="X556" s="207"/>
      <c r="Y556" s="215"/>
      <c r="Z556" s="213"/>
      <c r="AA556" s="216"/>
      <c r="AB556" s="22"/>
      <c r="AC556" s="22"/>
      <c r="AD556" s="22"/>
      <c r="AE556" s="22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</row>
    <row r="557" spans="1:44" s="25" customFormat="1" ht="30" customHeight="1">
      <c r="A557" s="349"/>
      <c r="B557" s="350"/>
      <c r="C557" s="351" t="s">
        <v>53</v>
      </c>
      <c r="D557" s="350"/>
      <c r="E557" s="219"/>
      <c r="F557" s="218" t="s">
        <v>49</v>
      </c>
      <c r="G557" s="360"/>
      <c r="H557" s="360"/>
      <c r="I557" s="218" t="s">
        <v>49</v>
      </c>
      <c r="J557" s="218" t="s">
        <v>49</v>
      </c>
      <c r="K557" s="218" t="s">
        <v>49</v>
      </c>
      <c r="L557" s="255">
        <f>SUM(L555:L556)</f>
        <v>0</v>
      </c>
      <c r="M557" s="255">
        <f>SUM(M555:M556)</f>
        <v>0</v>
      </c>
      <c r="N557" s="255">
        <f>SUM(N555:N556)</f>
        <v>0</v>
      </c>
      <c r="O557" s="255">
        <f>SUM(O555:O556)</f>
        <v>0</v>
      </c>
      <c r="P557" s="218" t="s">
        <v>49</v>
      </c>
      <c r="Q557" s="218" t="s">
        <v>49</v>
      </c>
      <c r="R557" s="218" t="s">
        <v>49</v>
      </c>
      <c r="S557" s="352"/>
      <c r="T557" s="353"/>
      <c r="U557" s="350"/>
      <c r="V557" s="213">
        <f>$AB$11-((N557*24))</f>
        <v>744</v>
      </c>
      <c r="W557" s="214">
        <v>131</v>
      </c>
      <c r="X557" s="207">
        <v>14.86</v>
      </c>
      <c r="Y557" s="215">
        <f>W557*X557</f>
        <v>1946.6599999999999</v>
      </c>
      <c r="Z557" s="213">
        <f>(Y557*(V557-L557*24))/V557</f>
        <v>1946.6599999999996</v>
      </c>
      <c r="AA557" s="216">
        <f>(Z557/Y557)*100</f>
        <v>99.999999999999986</v>
      </c>
      <c r="AB557" s="24"/>
    </row>
    <row r="558" spans="1:44" s="24" customFormat="1" ht="30" customHeight="1">
      <c r="A558" s="260">
        <v>30</v>
      </c>
      <c r="B558" s="247" t="s">
        <v>217</v>
      </c>
      <c r="C558" s="261" t="s">
        <v>218</v>
      </c>
      <c r="D558" s="207">
        <v>10.4</v>
      </c>
      <c r="E558" s="262" t="s">
        <v>569</v>
      </c>
      <c r="F558" s="206" t="s">
        <v>49</v>
      </c>
      <c r="G558" s="249">
        <v>42762.148611111108</v>
      </c>
      <c r="H558" s="249">
        <v>42762.22152777778</v>
      </c>
      <c r="I558" s="206" t="s">
        <v>49</v>
      </c>
      <c r="J558" s="206" t="s">
        <v>49</v>
      </c>
      <c r="K558" s="206" t="s">
        <v>49</v>
      </c>
      <c r="L558" s="203">
        <f>IF(RIGHT(S558)="T",(+H558-G558),0)</f>
        <v>7.2916666671517305E-2</v>
      </c>
      <c r="M558" s="203">
        <f>IF(RIGHT(S558)="U",(+H558-G558),0)</f>
        <v>0</v>
      </c>
      <c r="N558" s="203">
        <f>IF(RIGHT(S558)="C",(+H558-G558),0)</f>
        <v>0</v>
      </c>
      <c r="O558" s="203">
        <f>IF(RIGHT(S558)="D",(+H558-G558),0)</f>
        <v>0</v>
      </c>
      <c r="P558" s="206" t="s">
        <v>49</v>
      </c>
      <c r="Q558" s="206" t="s">
        <v>49</v>
      </c>
      <c r="R558" s="206" t="s">
        <v>49</v>
      </c>
      <c r="S558" s="250" t="s">
        <v>504</v>
      </c>
      <c r="T558" s="251" t="s">
        <v>1027</v>
      </c>
      <c r="U558" s="256"/>
      <c r="V558" s="202"/>
      <c r="W558" s="202"/>
      <c r="X558" s="202"/>
      <c r="Y558" s="202"/>
      <c r="Z558" s="213"/>
      <c r="AA558" s="202"/>
    </row>
    <row r="559" spans="1:44" s="24" customFormat="1" ht="30" customHeight="1">
      <c r="A559" s="260"/>
      <c r="B559" s="247"/>
      <c r="C559" s="261"/>
      <c r="D559" s="207"/>
      <c r="E559" s="223"/>
      <c r="F559" s="206" t="s">
        <v>49</v>
      </c>
      <c r="G559" s="249"/>
      <c r="H559" s="249"/>
      <c r="I559" s="206" t="s">
        <v>49</v>
      </c>
      <c r="J559" s="206" t="s">
        <v>49</v>
      </c>
      <c r="K559" s="206" t="s">
        <v>49</v>
      </c>
      <c r="L559" s="203">
        <f>IF(RIGHT(S559)="T",(+H559-G559),0)</f>
        <v>0</v>
      </c>
      <c r="M559" s="203">
        <f>IF(RIGHT(S559)="U",(+H559-G559),0)</f>
        <v>0</v>
      </c>
      <c r="N559" s="203">
        <f>IF(RIGHT(S559)="C",(+H559-G559),0)</f>
        <v>0</v>
      </c>
      <c r="O559" s="203">
        <f>IF(RIGHT(S559)="D",(+H559-G559),0)</f>
        <v>0</v>
      </c>
      <c r="P559" s="206" t="s">
        <v>49</v>
      </c>
      <c r="Q559" s="206" t="s">
        <v>49</v>
      </c>
      <c r="R559" s="206" t="s">
        <v>49</v>
      </c>
      <c r="S559" s="114"/>
      <c r="T559" s="251"/>
      <c r="U559" s="256"/>
      <c r="V559" s="202"/>
      <c r="W559" s="202"/>
      <c r="X559" s="202"/>
      <c r="Y559" s="202"/>
      <c r="Z559" s="213"/>
      <c r="AA559" s="202"/>
    </row>
    <row r="560" spans="1:44" s="25" customFormat="1" ht="30" customHeight="1">
      <c r="A560" s="349"/>
      <c r="B560" s="350"/>
      <c r="C560" s="351" t="s">
        <v>53</v>
      </c>
      <c r="D560" s="350"/>
      <c r="E560" s="233"/>
      <c r="F560" s="218" t="s">
        <v>49</v>
      </c>
      <c r="G560" s="254"/>
      <c r="H560" s="254"/>
      <c r="I560" s="218" t="s">
        <v>49</v>
      </c>
      <c r="J560" s="218" t="s">
        <v>49</v>
      </c>
      <c r="K560" s="218" t="s">
        <v>49</v>
      </c>
      <c r="L560" s="255">
        <f>SUM(L558:L559)</f>
        <v>7.2916666671517305E-2</v>
      </c>
      <c r="M560" s="255">
        <f>SUM(M558:M559)</f>
        <v>0</v>
      </c>
      <c r="N560" s="255">
        <f>SUM(N558:N559)</f>
        <v>0</v>
      </c>
      <c r="O560" s="255">
        <f>SUM(O558:O559)</f>
        <v>0</v>
      </c>
      <c r="P560" s="218" t="s">
        <v>49</v>
      </c>
      <c r="Q560" s="218" t="s">
        <v>49</v>
      </c>
      <c r="R560" s="218" t="s">
        <v>49</v>
      </c>
      <c r="S560" s="352"/>
      <c r="T560" s="353"/>
      <c r="U560" s="350"/>
      <c r="V560" s="213">
        <f>$AB$11-((N560*24))</f>
        <v>744</v>
      </c>
      <c r="W560" s="214">
        <v>131</v>
      </c>
      <c r="X560" s="207">
        <v>10.4</v>
      </c>
      <c r="Y560" s="215">
        <f>W560*X560</f>
        <v>1362.4</v>
      </c>
      <c r="Z560" s="213">
        <f>(Y560*(V560-L560*24))/V560</f>
        <v>1359.1954301073138</v>
      </c>
      <c r="AA560" s="216">
        <f>(Z560/Y560)*100</f>
        <v>99.764784946220914</v>
      </c>
      <c r="AB560" s="24"/>
    </row>
    <row r="561" spans="1:44" s="24" customFormat="1" ht="30" customHeight="1">
      <c r="A561" s="260">
        <v>31</v>
      </c>
      <c r="B561" s="247" t="s">
        <v>219</v>
      </c>
      <c r="C561" s="261" t="s">
        <v>220</v>
      </c>
      <c r="D561" s="207">
        <v>14.86</v>
      </c>
      <c r="E561" s="262" t="s">
        <v>569</v>
      </c>
      <c r="F561" s="206" t="s">
        <v>49</v>
      </c>
      <c r="G561" s="83"/>
      <c r="H561" s="83"/>
      <c r="I561" s="206" t="s">
        <v>49</v>
      </c>
      <c r="J561" s="206" t="s">
        <v>49</v>
      </c>
      <c r="K561" s="206" t="s">
        <v>49</v>
      </c>
      <c r="L561" s="203">
        <f>IF(RIGHT(S561)="T",(+H561-G561),0)</f>
        <v>0</v>
      </c>
      <c r="M561" s="203">
        <f>IF(RIGHT(S561)="U",(+H561-G561),0)</f>
        <v>0</v>
      </c>
      <c r="N561" s="203">
        <f>IF(RIGHT(S561)="C",(+H561-G561),0)</f>
        <v>0</v>
      </c>
      <c r="O561" s="203">
        <f>IF(RIGHT(S561)="D",(+H561-G561),0)</f>
        <v>0</v>
      </c>
      <c r="P561" s="206" t="s">
        <v>49</v>
      </c>
      <c r="Q561" s="206" t="s">
        <v>49</v>
      </c>
      <c r="R561" s="206" t="s">
        <v>49</v>
      </c>
      <c r="S561" s="83"/>
      <c r="T561" s="126"/>
      <c r="U561" s="256"/>
      <c r="V561" s="202"/>
      <c r="W561" s="202"/>
      <c r="X561" s="202"/>
      <c r="Y561" s="202"/>
      <c r="Z561" s="213"/>
      <c r="AA561" s="202"/>
    </row>
    <row r="562" spans="1:44" s="24" customFormat="1" ht="30" customHeight="1">
      <c r="A562" s="260"/>
      <c r="B562" s="247"/>
      <c r="C562" s="261"/>
      <c r="D562" s="207"/>
      <c r="E562" s="223"/>
      <c r="F562" s="206" t="s">
        <v>49</v>
      </c>
      <c r="G562" s="83"/>
      <c r="H562" s="83"/>
      <c r="I562" s="206" t="s">
        <v>49</v>
      </c>
      <c r="J562" s="206" t="s">
        <v>49</v>
      </c>
      <c r="K562" s="206" t="s">
        <v>49</v>
      </c>
      <c r="L562" s="203">
        <f>IF(RIGHT(S562)="T",(+H562-G562),0)</f>
        <v>0</v>
      </c>
      <c r="M562" s="203">
        <f>IF(RIGHT(S562)="U",(+H562-G562),0)</f>
        <v>0</v>
      </c>
      <c r="N562" s="203">
        <f>IF(RIGHT(S562)="C",(+H562-G562),0)</f>
        <v>0</v>
      </c>
      <c r="O562" s="203">
        <f>IF(RIGHT(S562)="D",(+H562-G562),0)</f>
        <v>0</v>
      </c>
      <c r="P562" s="206" t="s">
        <v>49</v>
      </c>
      <c r="Q562" s="206" t="s">
        <v>49</v>
      </c>
      <c r="R562" s="206" t="s">
        <v>49</v>
      </c>
      <c r="S562" s="83"/>
      <c r="T562" s="323"/>
      <c r="U562" s="256"/>
      <c r="V562" s="202"/>
      <c r="W562" s="202"/>
      <c r="X562" s="202"/>
      <c r="Y562" s="202"/>
      <c r="Z562" s="213"/>
      <c r="AA562" s="202"/>
    </row>
    <row r="563" spans="1:44" s="25" customFormat="1" ht="30" customHeight="1">
      <c r="A563" s="349"/>
      <c r="B563" s="350"/>
      <c r="C563" s="351" t="s">
        <v>53</v>
      </c>
      <c r="D563" s="350"/>
      <c r="E563" s="233"/>
      <c r="F563" s="218" t="s">
        <v>49</v>
      </c>
      <c r="G563" s="254"/>
      <c r="H563" s="254"/>
      <c r="I563" s="218" t="s">
        <v>49</v>
      </c>
      <c r="J563" s="218" t="s">
        <v>49</v>
      </c>
      <c r="K563" s="321"/>
      <c r="L563" s="255">
        <f>SUM(L561:L562)</f>
        <v>0</v>
      </c>
      <c r="M563" s="255">
        <f>SUM(M561:M562)</f>
        <v>0</v>
      </c>
      <c r="N563" s="255">
        <f>SUM(N561:N562)</f>
        <v>0</v>
      </c>
      <c r="O563" s="255">
        <f>SUM(O561:O562)</f>
        <v>0</v>
      </c>
      <c r="P563" s="218" t="s">
        <v>49</v>
      </c>
      <c r="Q563" s="218" t="s">
        <v>49</v>
      </c>
      <c r="R563" s="218" t="s">
        <v>49</v>
      </c>
      <c r="S563" s="352"/>
      <c r="T563" s="353"/>
      <c r="U563" s="350"/>
      <c r="V563" s="213">
        <f>$AB$11-((N563*24))</f>
        <v>744</v>
      </c>
      <c r="W563" s="214">
        <v>131</v>
      </c>
      <c r="X563" s="207">
        <v>14.86</v>
      </c>
      <c r="Y563" s="215">
        <f>W563*X563</f>
        <v>1946.6599999999999</v>
      </c>
      <c r="Z563" s="213">
        <f>(Y563*(V563-L563*24))/V563</f>
        <v>1946.6599999999996</v>
      </c>
      <c r="AA563" s="216">
        <f>(Z563/Y563)*100</f>
        <v>99.999999999999986</v>
      </c>
      <c r="AB563" s="22"/>
    </row>
    <row r="564" spans="1:44" ht="30" customHeight="1">
      <c r="A564" s="310">
        <v>32</v>
      </c>
      <c r="B564" s="221" t="s">
        <v>221</v>
      </c>
      <c r="C564" s="355" t="s">
        <v>222</v>
      </c>
      <c r="D564" s="207">
        <v>143.553</v>
      </c>
      <c r="E564" s="262" t="s">
        <v>569</v>
      </c>
      <c r="F564" s="208" t="s">
        <v>49</v>
      </c>
      <c r="G564" s="83"/>
      <c r="H564" s="83"/>
      <c r="I564" s="356"/>
      <c r="J564" s="356"/>
      <c r="K564" s="356"/>
      <c r="L564" s="220">
        <f>IF(RIGHT(S564)="T",(+H564-G564),0)</f>
        <v>0</v>
      </c>
      <c r="M564" s="220">
        <f>IF(RIGHT(S564)="U",(+H564-G564),0)</f>
        <v>0</v>
      </c>
      <c r="N564" s="220">
        <f>IF(RIGHT(S564)="C",(+H564-G564),0)</f>
        <v>0</v>
      </c>
      <c r="O564" s="220">
        <f>IF(RIGHT(S564)="D",(+H564-G564),0)</f>
        <v>0</v>
      </c>
      <c r="P564" s="204"/>
      <c r="Q564" s="204"/>
      <c r="R564" s="204"/>
      <c r="S564" s="83"/>
      <c r="T564" s="126"/>
      <c r="U564" s="204"/>
      <c r="V564" s="311"/>
      <c r="W564" s="311"/>
      <c r="X564" s="311"/>
      <c r="Y564" s="311"/>
      <c r="Z564" s="213"/>
      <c r="AA564" s="311"/>
      <c r="AB564" s="1"/>
      <c r="AC564" s="1"/>
      <c r="AD564" s="1"/>
      <c r="AE564" s="1"/>
      <c r="AF564" s="38"/>
      <c r="AG564" s="38"/>
      <c r="AH564" s="38"/>
      <c r="AI564" s="39"/>
      <c r="AJ564" s="38"/>
      <c r="AK564" s="38"/>
      <c r="AL564" s="38"/>
      <c r="AM564" s="38"/>
      <c r="AN564" s="38"/>
      <c r="AO564" s="38"/>
      <c r="AP564" s="38"/>
      <c r="AQ564" s="38"/>
      <c r="AR564" s="39"/>
    </row>
    <row r="565" spans="1:44" ht="30" customHeight="1">
      <c r="A565" s="310"/>
      <c r="B565" s="221"/>
      <c r="C565" s="355"/>
      <c r="D565" s="207"/>
      <c r="E565" s="223"/>
      <c r="F565" s="208"/>
      <c r="G565" s="270"/>
      <c r="H565" s="270"/>
      <c r="I565" s="356"/>
      <c r="J565" s="356"/>
      <c r="K565" s="356"/>
      <c r="L565" s="220">
        <f>IF(RIGHT(S565)="T",(+H565-G565),0)</f>
        <v>0</v>
      </c>
      <c r="M565" s="220">
        <f>IF(RIGHT(S565)="U",(+H565-G565),0)</f>
        <v>0</v>
      </c>
      <c r="N565" s="220">
        <f>IF(RIGHT(S565)="C",(+H565-G565),0)</f>
        <v>0</v>
      </c>
      <c r="O565" s="220">
        <f>IF(RIGHT(S565)="D",(+H565-G565),0)</f>
        <v>0</v>
      </c>
      <c r="P565" s="204"/>
      <c r="Q565" s="204"/>
      <c r="R565" s="204"/>
      <c r="S565" s="283"/>
      <c r="T565" s="284"/>
      <c r="U565" s="204"/>
      <c r="V565" s="311"/>
      <c r="W565" s="311"/>
      <c r="X565" s="311"/>
      <c r="Y565" s="311"/>
      <c r="Z565" s="213"/>
      <c r="AA565" s="311"/>
      <c r="AB565" s="1"/>
      <c r="AC565" s="1"/>
      <c r="AD565" s="1"/>
      <c r="AE565" s="1"/>
      <c r="AF565" s="38"/>
      <c r="AG565" s="38"/>
      <c r="AH565" s="38"/>
      <c r="AI565" s="39"/>
      <c r="AJ565" s="38"/>
      <c r="AK565" s="38"/>
      <c r="AL565" s="38"/>
      <c r="AM565" s="38"/>
      <c r="AN565" s="38"/>
      <c r="AO565" s="38"/>
      <c r="AP565" s="38"/>
      <c r="AQ565" s="38"/>
      <c r="AR565" s="39"/>
    </row>
    <row r="566" spans="1:44" ht="30" customHeight="1">
      <c r="A566" s="310"/>
      <c r="B566" s="221"/>
      <c r="C566" s="355"/>
      <c r="D566" s="207"/>
      <c r="E566" s="223"/>
      <c r="F566" s="208" t="s">
        <v>49</v>
      </c>
      <c r="G566" s="270"/>
      <c r="H566" s="270"/>
      <c r="I566" s="356"/>
      <c r="J566" s="356"/>
      <c r="K566" s="356"/>
      <c r="L566" s="220">
        <f>IF(RIGHT(S566)="T",(+H566-G566),0)</f>
        <v>0</v>
      </c>
      <c r="M566" s="220">
        <f>IF(RIGHT(S566)="U",(+H566-G566),0)</f>
        <v>0</v>
      </c>
      <c r="N566" s="220">
        <f>IF(RIGHT(S566)="C",(+H566-G566),0)</f>
        <v>0</v>
      </c>
      <c r="O566" s="220">
        <f>IF(RIGHT(S566)="D",(+H566-G566),0)</f>
        <v>0</v>
      </c>
      <c r="P566" s="204"/>
      <c r="Q566" s="204"/>
      <c r="R566" s="204"/>
      <c r="S566" s="283"/>
      <c r="T566" s="284"/>
      <c r="U566" s="204"/>
      <c r="V566" s="311"/>
      <c r="W566" s="311"/>
      <c r="X566" s="311"/>
      <c r="Y566" s="311"/>
      <c r="Z566" s="213"/>
      <c r="AA566" s="311"/>
      <c r="AB566" s="1"/>
      <c r="AC566" s="1"/>
      <c r="AD566" s="1"/>
      <c r="AE566" s="1"/>
      <c r="AF566" s="38"/>
      <c r="AG566" s="38"/>
      <c r="AH566" s="38"/>
      <c r="AI566" s="39"/>
      <c r="AJ566" s="38"/>
      <c r="AK566" s="38"/>
      <c r="AL566" s="38"/>
      <c r="AM566" s="38"/>
      <c r="AN566" s="38"/>
      <c r="AO566" s="38"/>
      <c r="AP566" s="38"/>
      <c r="AQ566" s="38"/>
      <c r="AR566" s="39"/>
    </row>
    <row r="567" spans="1:44" s="25" customFormat="1" ht="30" customHeight="1">
      <c r="A567" s="345"/>
      <c r="B567" s="346"/>
      <c r="C567" s="347" t="s">
        <v>53</v>
      </c>
      <c r="D567" s="346"/>
      <c r="E567" s="233"/>
      <c r="F567" s="208" t="s">
        <v>49</v>
      </c>
      <c r="G567" s="305"/>
      <c r="H567" s="305"/>
      <c r="I567" s="208" t="s">
        <v>49</v>
      </c>
      <c r="J567" s="208" t="s">
        <v>49</v>
      </c>
      <c r="K567" s="208" t="s">
        <v>49</v>
      </c>
      <c r="L567" s="220">
        <f>SUM(L564:L566)</f>
        <v>0</v>
      </c>
      <c r="M567" s="220">
        <f>SUM(M564:M566)</f>
        <v>0</v>
      </c>
      <c r="N567" s="220">
        <f>SUM(N564:N566)</f>
        <v>0</v>
      </c>
      <c r="O567" s="220">
        <f>SUM(O564:O566)</f>
        <v>0</v>
      </c>
      <c r="P567" s="208" t="s">
        <v>49</v>
      </c>
      <c r="Q567" s="208" t="s">
        <v>49</v>
      </c>
      <c r="R567" s="208" t="s">
        <v>49</v>
      </c>
      <c r="S567" s="346"/>
      <c r="T567" s="348"/>
      <c r="U567" s="346"/>
      <c r="V567" s="304">
        <f>$AB$11-((N567*24))</f>
        <v>744</v>
      </c>
      <c r="W567" s="257">
        <v>131</v>
      </c>
      <c r="X567" s="207">
        <v>143.553</v>
      </c>
      <c r="Y567" s="277">
        <f>W567*X567</f>
        <v>18805.442999999999</v>
      </c>
      <c r="Z567" s="213">
        <f>(Y567*(V567-L567*24))/V567</f>
        <v>18805.442999999999</v>
      </c>
      <c r="AA567" s="259">
        <f>(Z567/Y567)*100</f>
        <v>100</v>
      </c>
    </row>
    <row r="568" spans="1:44" s="25" customFormat="1" ht="30" customHeight="1">
      <c r="A568" s="308">
        <v>33</v>
      </c>
      <c r="B568" s="247" t="s">
        <v>223</v>
      </c>
      <c r="C568" s="299" t="s">
        <v>224</v>
      </c>
      <c r="D568" s="207">
        <v>143.553</v>
      </c>
      <c r="E568" s="262" t="s">
        <v>569</v>
      </c>
      <c r="F568" s="208" t="s">
        <v>49</v>
      </c>
      <c r="G568" s="270"/>
      <c r="H568" s="270"/>
      <c r="I568" s="208" t="s">
        <v>49</v>
      </c>
      <c r="J568" s="208" t="s">
        <v>49</v>
      </c>
      <c r="K568" s="208" t="s">
        <v>49</v>
      </c>
      <c r="L568" s="220">
        <f>IF(RIGHT(S568)="T",(+H568-G568),0)</f>
        <v>0</v>
      </c>
      <c r="M568" s="220">
        <f>IF(RIGHT(S568)="U",(+H568-G568),0)</f>
        <v>0</v>
      </c>
      <c r="N568" s="220">
        <f>IF(RIGHT(S568)="C",(+H568-G568),0)</f>
        <v>0</v>
      </c>
      <c r="O568" s="220">
        <f>IF(RIGHT(S568)="D",(+H568-G568),0)</f>
        <v>0</v>
      </c>
      <c r="P568" s="208" t="s">
        <v>49</v>
      </c>
      <c r="Q568" s="208" t="s">
        <v>49</v>
      </c>
      <c r="R568" s="208" t="s">
        <v>49</v>
      </c>
      <c r="S568" s="283"/>
      <c r="T568" s="284"/>
      <c r="U568" s="300"/>
      <c r="V568" s="209"/>
      <c r="W568" s="209"/>
      <c r="X568" s="209"/>
      <c r="Y568" s="209"/>
      <c r="Z568" s="213"/>
      <c r="AA568" s="209"/>
    </row>
    <row r="569" spans="1:44" s="25" customFormat="1" ht="30" customHeight="1">
      <c r="A569" s="308"/>
      <c r="B569" s="247"/>
      <c r="C569" s="299"/>
      <c r="D569" s="207"/>
      <c r="E569" s="223"/>
      <c r="F569" s="208" t="s">
        <v>49</v>
      </c>
      <c r="G569" s="270"/>
      <c r="H569" s="270"/>
      <c r="I569" s="208" t="s">
        <v>49</v>
      </c>
      <c r="J569" s="208" t="s">
        <v>49</v>
      </c>
      <c r="K569" s="208" t="s">
        <v>49</v>
      </c>
      <c r="L569" s="220">
        <f>IF(RIGHT(S569)="T",(+H569-G569),0)</f>
        <v>0</v>
      </c>
      <c r="M569" s="220">
        <f>IF(RIGHT(S569)="U",(+H569-G569),0)</f>
        <v>0</v>
      </c>
      <c r="N569" s="220">
        <f>IF(RIGHT(S569)="C",(+H569-G569),0)</f>
        <v>0</v>
      </c>
      <c r="O569" s="220">
        <f>IF(RIGHT(S569)="D",(+H569-G569),0)</f>
        <v>0</v>
      </c>
      <c r="P569" s="208" t="s">
        <v>49</v>
      </c>
      <c r="Q569" s="208" t="s">
        <v>49</v>
      </c>
      <c r="R569" s="208" t="s">
        <v>49</v>
      </c>
      <c r="S569" s="283"/>
      <c r="T569" s="284"/>
      <c r="U569" s="300"/>
      <c r="V569" s="209"/>
      <c r="W569" s="209"/>
      <c r="X569" s="209"/>
      <c r="Y569" s="209"/>
      <c r="Z569" s="213"/>
      <c r="AA569" s="209"/>
    </row>
    <row r="570" spans="1:44" s="25" customFormat="1" ht="30" customHeight="1">
      <c r="A570" s="308"/>
      <c r="B570" s="247"/>
      <c r="C570" s="299"/>
      <c r="D570" s="207"/>
      <c r="E570" s="223"/>
      <c r="F570" s="208" t="s">
        <v>49</v>
      </c>
      <c r="G570" s="249"/>
      <c r="H570" s="249"/>
      <c r="I570" s="208" t="s">
        <v>49</v>
      </c>
      <c r="J570" s="208" t="s">
        <v>49</v>
      </c>
      <c r="K570" s="208" t="s">
        <v>49</v>
      </c>
      <c r="L570" s="220">
        <f>IF(RIGHT(S570)="T",(+H570-G570),0)</f>
        <v>0</v>
      </c>
      <c r="M570" s="220">
        <f>IF(RIGHT(S570)="U",(+H570-G570),0)</f>
        <v>0</v>
      </c>
      <c r="N570" s="220">
        <f>IF(RIGHT(S570)="C",(+H570-G570),0)</f>
        <v>0</v>
      </c>
      <c r="O570" s="220">
        <f>IF(RIGHT(S570)="D",(+H570-G570),0)</f>
        <v>0</v>
      </c>
      <c r="P570" s="208" t="s">
        <v>49</v>
      </c>
      <c r="Q570" s="208" t="s">
        <v>49</v>
      </c>
      <c r="R570" s="208" t="s">
        <v>49</v>
      </c>
      <c r="S570" s="114"/>
      <c r="T570" s="251"/>
      <c r="U570" s="300"/>
      <c r="V570" s="209"/>
      <c r="W570" s="209"/>
      <c r="X570" s="209"/>
      <c r="Y570" s="209"/>
      <c r="Z570" s="213"/>
      <c r="AA570" s="209"/>
    </row>
    <row r="571" spans="1:44" s="25" customFormat="1" ht="30" customHeight="1">
      <c r="A571" s="345"/>
      <c r="B571" s="346"/>
      <c r="C571" s="347" t="s">
        <v>53</v>
      </c>
      <c r="D571" s="346"/>
      <c r="E571" s="219"/>
      <c r="F571" s="208" t="s">
        <v>49</v>
      </c>
      <c r="G571" s="305"/>
      <c r="H571" s="305"/>
      <c r="I571" s="208" t="s">
        <v>49</v>
      </c>
      <c r="J571" s="208" t="s">
        <v>49</v>
      </c>
      <c r="K571" s="211"/>
      <c r="L571" s="220">
        <f>SUM(L568:L570)</f>
        <v>0</v>
      </c>
      <c r="M571" s="220">
        <f t="shared" ref="M571:O571" si="547">SUM(M568:M570)</f>
        <v>0</v>
      </c>
      <c r="N571" s="220">
        <f t="shared" si="547"/>
        <v>0</v>
      </c>
      <c r="O571" s="220">
        <f t="shared" si="547"/>
        <v>0</v>
      </c>
      <c r="P571" s="208" t="s">
        <v>49</v>
      </c>
      <c r="Q571" s="208" t="s">
        <v>49</v>
      </c>
      <c r="R571" s="208" t="s">
        <v>49</v>
      </c>
      <c r="S571" s="346"/>
      <c r="T571" s="348"/>
      <c r="U571" s="346"/>
      <c r="V571" s="304">
        <f t="shared" ref="V571:V578" si="548">$AB$11-((N571*24))</f>
        <v>744</v>
      </c>
      <c r="W571" s="257">
        <v>131</v>
      </c>
      <c r="X571" s="207">
        <v>143.553</v>
      </c>
      <c r="Y571" s="277">
        <f t="shared" ref="Y571:Y578" si="549">W571*X571</f>
        <v>18805.442999999999</v>
      </c>
      <c r="Z571" s="213">
        <f t="shared" ref="Z571:Z578" si="550">(Y571*(V571-L571*24))/V571</f>
        <v>18805.442999999999</v>
      </c>
      <c r="AA571" s="259">
        <f t="shared" ref="AA571:AA578" si="551">(Z571/Y571)*100</f>
        <v>100</v>
      </c>
    </row>
    <row r="572" spans="1:44" s="23" customFormat="1" ht="30" customHeight="1">
      <c r="A572" s="65">
        <v>34</v>
      </c>
      <c r="B572" s="221" t="s">
        <v>225</v>
      </c>
      <c r="C572" s="222" t="s">
        <v>226</v>
      </c>
      <c r="D572" s="361">
        <v>144.63</v>
      </c>
      <c r="E572" s="262" t="s">
        <v>569</v>
      </c>
      <c r="F572" s="206" t="s">
        <v>49</v>
      </c>
      <c r="G572" s="83"/>
      <c r="H572" s="83"/>
      <c r="I572" s="342"/>
      <c r="J572" s="342"/>
      <c r="K572" s="342"/>
      <c r="L572" s="220">
        <f>IF(RIGHT(S572)="T",(+H572-G572),0)</f>
        <v>0</v>
      </c>
      <c r="M572" s="220">
        <f>IF(RIGHT(S572)="U",(+H572-G572),0)</f>
        <v>0</v>
      </c>
      <c r="N572" s="220">
        <f>IF(RIGHT(S572)="C",(+H572-G572),0)</f>
        <v>0</v>
      </c>
      <c r="O572" s="220">
        <f>IF(RIGHT(S572)="D",(+H572-G572),0)</f>
        <v>0</v>
      </c>
      <c r="P572" s="204"/>
      <c r="Q572" s="204"/>
      <c r="R572" s="204"/>
      <c r="S572" s="84"/>
      <c r="T572" s="85"/>
      <c r="U572" s="204"/>
      <c r="V572" s="213"/>
      <c r="W572" s="214"/>
      <c r="X572" s="361"/>
      <c r="Y572" s="215"/>
      <c r="Z572" s="213"/>
      <c r="AA572" s="216"/>
      <c r="AB572" s="22"/>
      <c r="AC572" s="22"/>
      <c r="AD572" s="22"/>
      <c r="AE572" s="22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</row>
    <row r="573" spans="1:44" s="23" customFormat="1" ht="30" customHeight="1">
      <c r="A573" s="65"/>
      <c r="B573" s="221"/>
      <c r="C573" s="222"/>
      <c r="D573" s="361"/>
      <c r="E573" s="262"/>
      <c r="F573" s="206"/>
      <c r="G573" s="83"/>
      <c r="H573" s="83"/>
      <c r="I573" s="342"/>
      <c r="J573" s="342"/>
      <c r="K573" s="342"/>
      <c r="L573" s="220">
        <f>IF(RIGHT(S573)="T",(+H573-G573),0)</f>
        <v>0</v>
      </c>
      <c r="M573" s="220">
        <f>IF(RIGHT(S573)="U",(+H573-G573),0)</f>
        <v>0</v>
      </c>
      <c r="N573" s="220">
        <f>IF(RIGHT(S573)="C",(+H573-G573),0)</f>
        <v>0</v>
      </c>
      <c r="O573" s="220">
        <f>IF(RIGHT(S573)="D",(+H573-G573),0)</f>
        <v>0</v>
      </c>
      <c r="P573" s="204"/>
      <c r="Q573" s="204"/>
      <c r="R573" s="204"/>
      <c r="S573" s="84"/>
      <c r="T573" s="85"/>
      <c r="U573" s="204"/>
      <c r="V573" s="213"/>
      <c r="W573" s="214"/>
      <c r="X573" s="361"/>
      <c r="Y573" s="215"/>
      <c r="Z573" s="213"/>
      <c r="AA573" s="216"/>
      <c r="AB573" s="22"/>
      <c r="AC573" s="22"/>
      <c r="AD573" s="22"/>
      <c r="AE573" s="22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</row>
    <row r="574" spans="1:44" s="23" customFormat="1" ht="30" customHeight="1">
      <c r="A574" s="65"/>
      <c r="B574" s="221"/>
      <c r="C574" s="222"/>
      <c r="D574" s="361"/>
      <c r="E574" s="262"/>
      <c r="F574" s="206" t="s">
        <v>49</v>
      </c>
      <c r="G574" s="249"/>
      <c r="H574" s="249"/>
      <c r="I574" s="342"/>
      <c r="J574" s="342"/>
      <c r="K574" s="342"/>
      <c r="L574" s="220">
        <f>IF(RIGHT(S574)="T",(+H574-G574),0)</f>
        <v>0</v>
      </c>
      <c r="M574" s="220">
        <f>IF(RIGHT(S574)="U",(+H574-G574),0)</f>
        <v>0</v>
      </c>
      <c r="N574" s="220">
        <f>IF(RIGHT(S574)="C",(+H574-G574),0)</f>
        <v>0</v>
      </c>
      <c r="O574" s="220">
        <f>IF(RIGHT(S574)="D",(+H574-G574),0)</f>
        <v>0</v>
      </c>
      <c r="P574" s="204"/>
      <c r="Q574" s="204"/>
      <c r="R574" s="204"/>
      <c r="S574" s="114"/>
      <c r="T574" s="251"/>
      <c r="U574" s="204"/>
      <c r="V574" s="213"/>
      <c r="W574" s="214"/>
      <c r="X574" s="361"/>
      <c r="Y574" s="215"/>
      <c r="Z574" s="213"/>
      <c r="AA574" s="216"/>
      <c r="AB574" s="22"/>
      <c r="AC574" s="22"/>
      <c r="AD574" s="22"/>
      <c r="AE574" s="22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</row>
    <row r="575" spans="1:44" s="25" customFormat="1" ht="30" customHeight="1">
      <c r="A575" s="345"/>
      <c r="B575" s="346"/>
      <c r="C575" s="347" t="s">
        <v>53</v>
      </c>
      <c r="D575" s="346"/>
      <c r="E575" s="219"/>
      <c r="F575" s="208" t="s">
        <v>49</v>
      </c>
      <c r="G575" s="305"/>
      <c r="H575" s="305"/>
      <c r="I575" s="208" t="s">
        <v>49</v>
      </c>
      <c r="J575" s="208" t="s">
        <v>49</v>
      </c>
      <c r="K575" s="211"/>
      <c r="L575" s="220">
        <f>SUM(L572:L574)</f>
        <v>0</v>
      </c>
      <c r="M575" s="220">
        <f t="shared" ref="M575:O575" si="552">SUM(M572:M574)</f>
        <v>0</v>
      </c>
      <c r="N575" s="220">
        <f t="shared" si="552"/>
        <v>0</v>
      </c>
      <c r="O575" s="220">
        <f t="shared" si="552"/>
        <v>0</v>
      </c>
      <c r="P575" s="208" t="s">
        <v>49</v>
      </c>
      <c r="Q575" s="208" t="s">
        <v>49</v>
      </c>
      <c r="R575" s="208" t="s">
        <v>49</v>
      </c>
      <c r="S575" s="346"/>
      <c r="T575" s="348"/>
      <c r="U575" s="346"/>
      <c r="V575" s="213">
        <f t="shared" ref="V575" si="553">$AB$11-((N575*24))</f>
        <v>744</v>
      </c>
      <c r="W575" s="214">
        <v>131</v>
      </c>
      <c r="X575" s="361">
        <v>144.63</v>
      </c>
      <c r="Y575" s="215">
        <f t="shared" ref="Y575" si="554">W575*X575</f>
        <v>18946.53</v>
      </c>
      <c r="Z575" s="213">
        <f t="shared" ref="Z575" si="555">(Y575*(V575-L575*24))/V575</f>
        <v>18946.53</v>
      </c>
      <c r="AA575" s="216">
        <f t="shared" ref="AA575" si="556">(Z575/Y575)*100</f>
        <v>100</v>
      </c>
    </row>
    <row r="576" spans="1:44" ht="30" customHeight="1">
      <c r="A576" s="310">
        <v>35</v>
      </c>
      <c r="B576" s="221" t="s">
        <v>227</v>
      </c>
      <c r="C576" s="355" t="s">
        <v>228</v>
      </c>
      <c r="D576" s="362">
        <v>144.63</v>
      </c>
      <c r="E576" s="262" t="s">
        <v>569</v>
      </c>
      <c r="F576" s="208" t="s">
        <v>49</v>
      </c>
      <c r="G576" s="249"/>
      <c r="H576" s="249"/>
      <c r="I576" s="356"/>
      <c r="J576" s="356"/>
      <c r="K576" s="356"/>
      <c r="L576" s="220">
        <f>IF(RIGHT(S576)="T",(+H576-G576),0)</f>
        <v>0</v>
      </c>
      <c r="M576" s="220">
        <f>IF(RIGHT(S576)="U",(+H576-G576),0)</f>
        <v>0</v>
      </c>
      <c r="N576" s="220">
        <f>IF(RIGHT(S576)="C",(+H576-G576),0)</f>
        <v>0</v>
      </c>
      <c r="O576" s="220">
        <f>IF(RIGHT(S576)="D",(+H576-G576),0)</f>
        <v>0</v>
      </c>
      <c r="P576" s="204"/>
      <c r="Q576" s="204"/>
      <c r="R576" s="204"/>
      <c r="S576" s="250"/>
      <c r="T576" s="251"/>
      <c r="U576" s="204"/>
      <c r="V576" s="311"/>
      <c r="W576" s="311"/>
      <c r="X576" s="311"/>
      <c r="Y576" s="311"/>
      <c r="Z576" s="213"/>
      <c r="AA576" s="311"/>
      <c r="AB576" s="1"/>
      <c r="AC576" s="1"/>
      <c r="AD576" s="1"/>
      <c r="AE576" s="1"/>
      <c r="AF576" s="38"/>
      <c r="AG576" s="38"/>
      <c r="AH576" s="38"/>
      <c r="AI576" s="39"/>
      <c r="AJ576" s="38"/>
      <c r="AK576" s="38"/>
      <c r="AL576" s="38"/>
      <c r="AM576" s="38"/>
      <c r="AN576" s="38"/>
      <c r="AO576" s="38"/>
      <c r="AP576" s="38"/>
      <c r="AQ576" s="38"/>
      <c r="AR576" s="39"/>
    </row>
    <row r="577" spans="1:44" ht="30" customHeight="1">
      <c r="A577" s="310"/>
      <c r="B577" s="221"/>
      <c r="C577" s="355"/>
      <c r="D577" s="362"/>
      <c r="E577" s="223"/>
      <c r="F577" s="208" t="s">
        <v>49</v>
      </c>
      <c r="G577" s="249"/>
      <c r="H577" s="249"/>
      <c r="I577" s="356"/>
      <c r="J577" s="356"/>
      <c r="K577" s="356"/>
      <c r="L577" s="220">
        <f>IF(RIGHT(S577)="T",(+H577-G577),0)</f>
        <v>0</v>
      </c>
      <c r="M577" s="220">
        <f>IF(RIGHT(S577)="U",(+H577-G577),0)</f>
        <v>0</v>
      </c>
      <c r="N577" s="220">
        <f>IF(RIGHT(S577)="C",(+H577-G577),0)</f>
        <v>0</v>
      </c>
      <c r="O577" s="220">
        <f>IF(RIGHT(S577)="D",(+H577-G577),0)</f>
        <v>0</v>
      </c>
      <c r="P577" s="204"/>
      <c r="Q577" s="204"/>
      <c r="R577" s="204"/>
      <c r="S577" s="250"/>
      <c r="T577" s="251"/>
      <c r="U577" s="204"/>
      <c r="V577" s="311"/>
      <c r="W577" s="311"/>
      <c r="X577" s="311"/>
      <c r="Y577" s="311"/>
      <c r="Z577" s="213"/>
      <c r="AA577" s="311"/>
      <c r="AB577" s="1"/>
      <c r="AC577" s="1"/>
      <c r="AD577" s="1"/>
      <c r="AE577" s="1"/>
      <c r="AF577" s="38"/>
      <c r="AG577" s="38"/>
      <c r="AH577" s="38"/>
      <c r="AI577" s="39"/>
      <c r="AJ577" s="38"/>
      <c r="AK577" s="38"/>
      <c r="AL577" s="38"/>
      <c r="AM577" s="38"/>
      <c r="AN577" s="38"/>
      <c r="AO577" s="38"/>
      <c r="AP577" s="38"/>
      <c r="AQ577" s="38"/>
      <c r="AR577" s="39"/>
    </row>
    <row r="578" spans="1:44" s="25" customFormat="1" ht="30" customHeight="1">
      <c r="A578" s="345"/>
      <c r="B578" s="346"/>
      <c r="C578" s="347" t="s">
        <v>53</v>
      </c>
      <c r="D578" s="346"/>
      <c r="E578" s="233"/>
      <c r="F578" s="208" t="s">
        <v>49</v>
      </c>
      <c r="G578" s="305"/>
      <c r="H578" s="305"/>
      <c r="I578" s="208" t="s">
        <v>49</v>
      </c>
      <c r="J578" s="208" t="s">
        <v>49</v>
      </c>
      <c r="K578" s="211"/>
      <c r="L578" s="220">
        <f>SUM(L576:L577)</f>
        <v>0</v>
      </c>
      <c r="M578" s="220">
        <f t="shared" ref="M578:O578" si="557">SUM(M576:M577)</f>
        <v>0</v>
      </c>
      <c r="N578" s="220">
        <f t="shared" si="557"/>
        <v>0</v>
      </c>
      <c r="O578" s="220">
        <f t="shared" si="557"/>
        <v>0</v>
      </c>
      <c r="P578" s="208" t="s">
        <v>49</v>
      </c>
      <c r="Q578" s="208" t="s">
        <v>49</v>
      </c>
      <c r="R578" s="208" t="s">
        <v>49</v>
      </c>
      <c r="S578" s="346"/>
      <c r="T578" s="348"/>
      <c r="U578" s="346"/>
      <c r="V578" s="304">
        <f t="shared" si="548"/>
        <v>744</v>
      </c>
      <c r="W578" s="257">
        <v>131</v>
      </c>
      <c r="X578" s="362">
        <v>144.63</v>
      </c>
      <c r="Y578" s="277">
        <f t="shared" si="549"/>
        <v>18946.53</v>
      </c>
      <c r="Z578" s="213">
        <f t="shared" si="550"/>
        <v>18946.53</v>
      </c>
      <c r="AA578" s="259">
        <f t="shared" si="551"/>
        <v>100</v>
      </c>
    </row>
    <row r="579" spans="1:44" s="23" customFormat="1" ht="41.25" customHeight="1">
      <c r="A579" s="65">
        <v>42</v>
      </c>
      <c r="B579" s="221" t="s">
        <v>229</v>
      </c>
      <c r="C579" s="222" t="s">
        <v>230</v>
      </c>
      <c r="D579" s="207">
        <v>177.88</v>
      </c>
      <c r="E579" s="262" t="s">
        <v>569</v>
      </c>
      <c r="F579" s="206" t="s">
        <v>49</v>
      </c>
      <c r="G579" s="249">
        <v>42744.649305555555</v>
      </c>
      <c r="H579" s="249">
        <v>42744.709027777775</v>
      </c>
      <c r="I579" s="342"/>
      <c r="J579" s="342"/>
      <c r="K579" s="342"/>
      <c r="L579" s="210">
        <f>IF(RIGHT(S579)="T",(+H579-G579),0)</f>
        <v>0</v>
      </c>
      <c r="M579" s="210">
        <f>IF(RIGHT(S579)="U",(+H579-G579),0)</f>
        <v>5.9722222220443655E-2</v>
      </c>
      <c r="N579" s="210">
        <f>IF(RIGHT(S579)="C",(+H579-G579),0)</f>
        <v>0</v>
      </c>
      <c r="O579" s="210">
        <f>IF(RIGHT(S579)="D",(+H579-G579),0)</f>
        <v>0</v>
      </c>
      <c r="P579" s="204"/>
      <c r="Q579" s="204"/>
      <c r="R579" s="204"/>
      <c r="S579" s="250" t="s">
        <v>492</v>
      </c>
      <c r="T579" s="251" t="s">
        <v>1028</v>
      </c>
      <c r="U579" s="204"/>
      <c r="V579" s="213"/>
      <c r="W579" s="214"/>
      <c r="X579" s="207"/>
      <c r="Y579" s="215"/>
      <c r="Z579" s="213"/>
      <c r="AA579" s="216"/>
      <c r="AB579" s="22"/>
      <c r="AC579" s="22"/>
      <c r="AD579" s="22"/>
      <c r="AE579" s="22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</row>
    <row r="580" spans="1:44" s="23" customFormat="1" ht="41.25" customHeight="1">
      <c r="A580" s="65"/>
      <c r="B580" s="221"/>
      <c r="C580" s="222"/>
      <c r="D580" s="207"/>
      <c r="E580" s="262"/>
      <c r="F580" s="206"/>
      <c r="G580" s="249"/>
      <c r="H580" s="249"/>
      <c r="I580" s="342"/>
      <c r="J580" s="342"/>
      <c r="K580" s="342"/>
      <c r="L580" s="210">
        <f>IF(RIGHT(S580)="T",(+H580-G580),0)</f>
        <v>0</v>
      </c>
      <c r="M580" s="210">
        <f>IF(RIGHT(S580)="U",(+H580-G580),0)</f>
        <v>0</v>
      </c>
      <c r="N580" s="210">
        <f>IF(RIGHT(S580)="C",(+H580-G580),0)</f>
        <v>0</v>
      </c>
      <c r="O580" s="210">
        <f>IF(RIGHT(S580)="D",(+H580-G580),0)</f>
        <v>0</v>
      </c>
      <c r="P580" s="204"/>
      <c r="Q580" s="204"/>
      <c r="R580" s="204"/>
      <c r="S580" s="114"/>
      <c r="T580" s="251"/>
      <c r="U580" s="204"/>
      <c r="V580" s="213"/>
      <c r="W580" s="214"/>
      <c r="X580" s="207"/>
      <c r="Y580" s="215"/>
      <c r="Z580" s="213"/>
      <c r="AA580" s="216"/>
      <c r="AB580" s="22"/>
      <c r="AC580" s="22"/>
      <c r="AD580" s="22"/>
      <c r="AE580" s="22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</row>
    <row r="581" spans="1:44" s="25" customFormat="1" ht="30" customHeight="1">
      <c r="A581" s="301"/>
      <c r="B581" s="302"/>
      <c r="C581" s="303" t="s">
        <v>53</v>
      </c>
      <c r="D581" s="302"/>
      <c r="E581" s="219"/>
      <c r="F581" s="208" t="s">
        <v>49</v>
      </c>
      <c r="G581" s="305"/>
      <c r="H581" s="305"/>
      <c r="I581" s="208" t="s">
        <v>49</v>
      </c>
      <c r="J581" s="208" t="s">
        <v>49</v>
      </c>
      <c r="K581" s="208" t="s">
        <v>49</v>
      </c>
      <c r="L581" s="220">
        <f>SUM(L579:L580)</f>
        <v>0</v>
      </c>
      <c r="M581" s="220">
        <f>SUM(M579:M580)</f>
        <v>5.9722222220443655E-2</v>
      </c>
      <c r="N581" s="220">
        <f>SUM(N579:N580)</f>
        <v>0</v>
      </c>
      <c r="O581" s="220">
        <f>SUM(O579:O580)</f>
        <v>0</v>
      </c>
      <c r="P581" s="208" t="s">
        <v>49</v>
      </c>
      <c r="Q581" s="208" t="s">
        <v>49</v>
      </c>
      <c r="R581" s="208" t="s">
        <v>49</v>
      </c>
      <c r="S581" s="302"/>
      <c r="T581" s="313"/>
      <c r="U581" s="302"/>
      <c r="V581" s="213">
        <f>$AB$11-((N581*24))</f>
        <v>744</v>
      </c>
      <c r="W581" s="214">
        <v>156</v>
      </c>
      <c r="X581" s="207">
        <v>177.88</v>
      </c>
      <c r="Y581" s="215">
        <f>W581*X581</f>
        <v>27749.279999999999</v>
      </c>
      <c r="Z581" s="213">
        <f>(Y581*(V581-L581*24))/V581</f>
        <v>27749.279999999999</v>
      </c>
      <c r="AA581" s="216">
        <f>(Z581/Y581)*100</f>
        <v>100</v>
      </c>
    </row>
    <row r="582" spans="1:44" s="24" customFormat="1" ht="30" customHeight="1">
      <c r="A582" s="260">
        <v>43</v>
      </c>
      <c r="B582" s="247" t="s">
        <v>231</v>
      </c>
      <c r="C582" s="261" t="s">
        <v>232</v>
      </c>
      <c r="D582" s="207">
        <v>1.19</v>
      </c>
      <c r="E582" s="262" t="s">
        <v>569</v>
      </c>
      <c r="F582" s="206" t="s">
        <v>49</v>
      </c>
      <c r="G582" s="83"/>
      <c r="H582" s="83"/>
      <c r="I582" s="206" t="s">
        <v>49</v>
      </c>
      <c r="J582" s="206" t="s">
        <v>49</v>
      </c>
      <c r="K582" s="206" t="s">
        <v>49</v>
      </c>
      <c r="L582" s="203">
        <f>IF(RIGHT(S582)="T",(+H582-G582),0)</f>
        <v>0</v>
      </c>
      <c r="M582" s="203">
        <f>IF(RIGHT(S582)="U",(+H582-G582),0)</f>
        <v>0</v>
      </c>
      <c r="N582" s="203">
        <f>IF(RIGHT(S582)="C",(+H582-G582),0)</f>
        <v>0</v>
      </c>
      <c r="O582" s="203">
        <f>IF(RIGHT(S582)="D",(+H582-G582),0)</f>
        <v>0</v>
      </c>
      <c r="P582" s="206" t="s">
        <v>49</v>
      </c>
      <c r="Q582" s="206" t="s">
        <v>49</v>
      </c>
      <c r="R582" s="206" t="s">
        <v>49</v>
      </c>
      <c r="S582" s="83"/>
      <c r="T582" s="323"/>
      <c r="U582" s="256"/>
      <c r="V582" s="202"/>
      <c r="W582" s="202"/>
      <c r="X582" s="202"/>
      <c r="Y582" s="202"/>
      <c r="Z582" s="213"/>
      <c r="AA582" s="202"/>
    </row>
    <row r="583" spans="1:44" s="24" customFormat="1" ht="30" customHeight="1">
      <c r="A583" s="260"/>
      <c r="B583" s="247"/>
      <c r="C583" s="261"/>
      <c r="D583" s="207"/>
      <c r="E583" s="219"/>
      <c r="F583" s="206"/>
      <c r="G583" s="249"/>
      <c r="H583" s="249"/>
      <c r="I583" s="206"/>
      <c r="J583" s="206"/>
      <c r="K583" s="206"/>
      <c r="L583" s="203">
        <f t="shared" ref="L583" si="558">IF(RIGHT(S583)="T",(+H583-G583),0)</f>
        <v>0</v>
      </c>
      <c r="M583" s="203">
        <f t="shared" ref="M583" si="559">IF(RIGHT(S583)="U",(+H583-G583),0)</f>
        <v>0</v>
      </c>
      <c r="N583" s="203">
        <f t="shared" ref="N583" si="560">IF(RIGHT(S583)="C",(+H583-G583),0)</f>
        <v>0</v>
      </c>
      <c r="O583" s="203">
        <f t="shared" ref="O583" si="561">IF(RIGHT(S583)="D",(+H583-G583),0)</f>
        <v>0</v>
      </c>
      <c r="P583" s="206"/>
      <c r="Q583" s="206"/>
      <c r="R583" s="206"/>
      <c r="S583" s="114"/>
      <c r="T583" s="251"/>
      <c r="U583" s="256"/>
      <c r="V583" s="202"/>
      <c r="W583" s="202"/>
      <c r="X583" s="202"/>
      <c r="Y583" s="202"/>
      <c r="Z583" s="213"/>
      <c r="AA583" s="202"/>
    </row>
    <row r="584" spans="1:44" s="25" customFormat="1" ht="30" customHeight="1">
      <c r="A584" s="252"/>
      <c r="B584" s="217"/>
      <c r="C584" s="253" t="s">
        <v>53</v>
      </c>
      <c r="D584" s="217"/>
      <c r="E584" s="233"/>
      <c r="F584" s="218" t="s">
        <v>49</v>
      </c>
      <c r="G584" s="254"/>
      <c r="H584" s="254"/>
      <c r="I584" s="218" t="s">
        <v>49</v>
      </c>
      <c r="J584" s="218" t="s">
        <v>49</v>
      </c>
      <c r="K584" s="321"/>
      <c r="L584" s="255">
        <f>SUM(L582:L583)</f>
        <v>0</v>
      </c>
      <c r="M584" s="255">
        <f>SUM(M582:M583)</f>
        <v>0</v>
      </c>
      <c r="N584" s="255">
        <f>SUM(N582:N583)</f>
        <v>0</v>
      </c>
      <c r="O584" s="255">
        <f>SUM(O582:O583)</f>
        <v>0</v>
      </c>
      <c r="P584" s="218" t="s">
        <v>49</v>
      </c>
      <c r="Q584" s="218" t="s">
        <v>49</v>
      </c>
      <c r="R584" s="218" t="s">
        <v>49</v>
      </c>
      <c r="S584" s="276"/>
      <c r="T584" s="266"/>
      <c r="U584" s="217"/>
      <c r="V584" s="213">
        <f>$AB$11-((N584*24))</f>
        <v>744</v>
      </c>
      <c r="W584" s="214">
        <v>132</v>
      </c>
      <c r="X584" s="207">
        <v>1.19</v>
      </c>
      <c r="Y584" s="215">
        <f>W584*X584</f>
        <v>157.07999999999998</v>
      </c>
      <c r="Z584" s="213">
        <f>(Y584*(V584-L584*24))/V584</f>
        <v>157.07999999999998</v>
      </c>
      <c r="AA584" s="216">
        <f>(Z584/Y584)*100</f>
        <v>100</v>
      </c>
      <c r="AB584" s="24"/>
    </row>
    <row r="585" spans="1:44" s="23" customFormat="1" ht="45" customHeight="1">
      <c r="A585" s="65">
        <v>44</v>
      </c>
      <c r="B585" s="221" t="s">
        <v>233</v>
      </c>
      <c r="C585" s="222" t="s">
        <v>234</v>
      </c>
      <c r="D585" s="207">
        <v>1.19</v>
      </c>
      <c r="E585" s="262" t="s">
        <v>569</v>
      </c>
      <c r="F585" s="206" t="s">
        <v>49</v>
      </c>
      <c r="G585" s="249">
        <v>42738.159722222219</v>
      </c>
      <c r="H585" s="249">
        <v>42738.21597222222</v>
      </c>
      <c r="I585" s="342"/>
      <c r="J585" s="342"/>
      <c r="K585" s="342"/>
      <c r="L585" s="203">
        <f>IF(RIGHT(S585)="T",(+H585-G585),0)</f>
        <v>0</v>
      </c>
      <c r="M585" s="203">
        <f>IF(RIGHT(S585)="U",(+H585-G585),0)</f>
        <v>5.6250000001455192E-2</v>
      </c>
      <c r="N585" s="203">
        <f>IF(RIGHT(S585)="C",(+H585-G585),0)</f>
        <v>0</v>
      </c>
      <c r="O585" s="203">
        <f>IF(RIGHT(S585)="D",(+H585-G585),0)</f>
        <v>0</v>
      </c>
      <c r="P585" s="204"/>
      <c r="Q585" s="204"/>
      <c r="R585" s="204"/>
      <c r="S585" s="250" t="s">
        <v>492</v>
      </c>
      <c r="T585" s="251" t="s">
        <v>1029</v>
      </c>
      <c r="U585" s="204"/>
      <c r="V585" s="213"/>
      <c r="W585" s="214"/>
      <c r="X585" s="207"/>
      <c r="Y585" s="215"/>
      <c r="Z585" s="213"/>
      <c r="AA585" s="216"/>
      <c r="AB585" s="22"/>
      <c r="AC585" s="22"/>
      <c r="AD585" s="22"/>
      <c r="AE585" s="22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</row>
    <row r="586" spans="1:44" s="23" customFormat="1" ht="30" customHeight="1">
      <c r="A586" s="65"/>
      <c r="B586" s="221"/>
      <c r="C586" s="222"/>
      <c r="D586" s="207"/>
      <c r="E586" s="223"/>
      <c r="F586" s="206" t="s">
        <v>49</v>
      </c>
      <c r="G586" s="249"/>
      <c r="H586" s="249"/>
      <c r="I586" s="342"/>
      <c r="J586" s="342"/>
      <c r="K586" s="342"/>
      <c r="L586" s="203">
        <f>IF(RIGHT(S586)="T",(+H586-G586),0)</f>
        <v>0</v>
      </c>
      <c r="M586" s="203">
        <f>IF(RIGHT(S586)="U",(+H586-G586),0)</f>
        <v>0</v>
      </c>
      <c r="N586" s="203">
        <f>IF(RIGHT(S586)="C",(+H586-G586),0)</f>
        <v>0</v>
      </c>
      <c r="O586" s="203">
        <f>IF(RIGHT(S586)="D",(+H586-G586),0)</f>
        <v>0</v>
      </c>
      <c r="P586" s="204"/>
      <c r="Q586" s="204"/>
      <c r="R586" s="204"/>
      <c r="S586" s="114"/>
      <c r="T586" s="251"/>
      <c r="U586" s="204"/>
      <c r="V586" s="213"/>
      <c r="W586" s="214"/>
      <c r="X586" s="207"/>
      <c r="Y586" s="215"/>
      <c r="Z586" s="213"/>
      <c r="AA586" s="216"/>
      <c r="AB586" s="22"/>
      <c r="AC586" s="22"/>
      <c r="AD586" s="22"/>
      <c r="AE586" s="22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</row>
    <row r="587" spans="1:44" s="25" customFormat="1" ht="30" customHeight="1">
      <c r="A587" s="252"/>
      <c r="B587" s="217"/>
      <c r="C587" s="253" t="s">
        <v>53</v>
      </c>
      <c r="D587" s="217"/>
      <c r="E587" s="233"/>
      <c r="F587" s="218" t="s">
        <v>49</v>
      </c>
      <c r="G587" s="254"/>
      <c r="H587" s="254"/>
      <c r="I587" s="218" t="s">
        <v>49</v>
      </c>
      <c r="J587" s="218" t="s">
        <v>49</v>
      </c>
      <c r="K587" s="321"/>
      <c r="L587" s="255">
        <f>SUM(L585:L586)</f>
        <v>0</v>
      </c>
      <c r="M587" s="255">
        <f>SUM(M585:M586)</f>
        <v>5.6250000001455192E-2</v>
      </c>
      <c r="N587" s="255">
        <f>SUM(N585:N586)</f>
        <v>0</v>
      </c>
      <c r="O587" s="255">
        <f>SUM(O585:O586)</f>
        <v>0</v>
      </c>
      <c r="P587" s="218" t="s">
        <v>49</v>
      </c>
      <c r="Q587" s="218" t="s">
        <v>49</v>
      </c>
      <c r="R587" s="218" t="s">
        <v>49</v>
      </c>
      <c r="S587" s="276"/>
      <c r="T587" s="266"/>
      <c r="U587" s="217"/>
      <c r="V587" s="213">
        <f>$AB$11-((N587*24))</f>
        <v>744</v>
      </c>
      <c r="W587" s="214">
        <v>132</v>
      </c>
      <c r="X587" s="207">
        <v>1.19</v>
      </c>
      <c r="Y587" s="215">
        <f>W587*X587</f>
        <v>157.07999999999998</v>
      </c>
      <c r="Z587" s="213">
        <f>(Y587*(V587-L587*24))/V587</f>
        <v>157.07999999999998</v>
      </c>
      <c r="AA587" s="216">
        <f>(Z587/Y587)*100</f>
        <v>100</v>
      </c>
      <c r="AB587" s="24"/>
    </row>
    <row r="588" spans="1:44" s="25" customFormat="1" ht="30" customHeight="1">
      <c r="A588" s="308">
        <v>54</v>
      </c>
      <c r="B588" s="247" t="s">
        <v>235</v>
      </c>
      <c r="C588" s="299" t="s">
        <v>236</v>
      </c>
      <c r="D588" s="207">
        <v>105.72</v>
      </c>
      <c r="E588" s="262" t="s">
        <v>569</v>
      </c>
      <c r="F588" s="208" t="s">
        <v>49</v>
      </c>
      <c r="G588" s="83"/>
      <c r="H588" s="83"/>
      <c r="I588" s="208" t="s">
        <v>49</v>
      </c>
      <c r="J588" s="208" t="s">
        <v>49</v>
      </c>
      <c r="K588" s="208" t="s">
        <v>49</v>
      </c>
      <c r="L588" s="210">
        <f>IF(RIGHT(S588)="T",(+H588-G588),0)</f>
        <v>0</v>
      </c>
      <c r="M588" s="210">
        <f>IF(RIGHT(S588)="U",(+H588-G588),0)</f>
        <v>0</v>
      </c>
      <c r="N588" s="210">
        <f>IF(RIGHT(S588)="C",(+H588-G588),0)</f>
        <v>0</v>
      </c>
      <c r="O588" s="210">
        <f>IF(RIGHT(S588)="D",(+H588-G588),0)</f>
        <v>0</v>
      </c>
      <c r="P588" s="208" t="s">
        <v>49</v>
      </c>
      <c r="Q588" s="208" t="s">
        <v>49</v>
      </c>
      <c r="R588" s="208" t="s">
        <v>49</v>
      </c>
      <c r="S588" s="83"/>
      <c r="T588" s="126"/>
      <c r="U588" s="300"/>
      <c r="V588" s="209"/>
      <c r="W588" s="209"/>
      <c r="X588" s="209"/>
      <c r="Y588" s="209"/>
      <c r="Z588" s="213"/>
      <c r="AA588" s="209"/>
    </row>
    <row r="589" spans="1:44" s="25" customFormat="1" ht="30" customHeight="1">
      <c r="A589" s="308"/>
      <c r="B589" s="247"/>
      <c r="C589" s="299"/>
      <c r="D589" s="207"/>
      <c r="E589" s="233"/>
      <c r="F589" s="208"/>
      <c r="G589" s="83"/>
      <c r="H589" s="83"/>
      <c r="I589" s="208"/>
      <c r="J589" s="208"/>
      <c r="K589" s="208"/>
      <c r="L589" s="210">
        <f t="shared" ref="L589:L590" si="562">IF(RIGHT(S589)="T",(+H589-G589),0)</f>
        <v>0</v>
      </c>
      <c r="M589" s="210">
        <f t="shared" ref="M589:M590" si="563">IF(RIGHT(S589)="U",(+H589-G589),0)</f>
        <v>0</v>
      </c>
      <c r="N589" s="210">
        <f t="shared" ref="N589:N590" si="564">IF(RIGHT(S589)="C",(+H589-G589),0)</f>
        <v>0</v>
      </c>
      <c r="O589" s="210">
        <f t="shared" ref="O589:O590" si="565">IF(RIGHT(S589)="D",(+H589-G589),0)</f>
        <v>0</v>
      </c>
      <c r="P589" s="208"/>
      <c r="Q589" s="208"/>
      <c r="R589" s="208"/>
      <c r="S589" s="83"/>
      <c r="T589" s="126"/>
      <c r="U589" s="300"/>
      <c r="V589" s="209"/>
      <c r="W589" s="209"/>
      <c r="X589" s="209"/>
      <c r="Y589" s="209"/>
      <c r="Z589" s="213"/>
      <c r="AA589" s="209"/>
    </row>
    <row r="590" spans="1:44" s="25" customFormat="1" ht="30" customHeight="1">
      <c r="A590" s="308"/>
      <c r="B590" s="247"/>
      <c r="C590" s="299"/>
      <c r="D590" s="207"/>
      <c r="E590" s="233"/>
      <c r="F590" s="208"/>
      <c r="G590" s="83"/>
      <c r="H590" s="83"/>
      <c r="I590" s="208"/>
      <c r="J590" s="208"/>
      <c r="K590" s="208"/>
      <c r="L590" s="210">
        <f t="shared" si="562"/>
        <v>0</v>
      </c>
      <c r="M590" s="210">
        <f t="shared" si="563"/>
        <v>0</v>
      </c>
      <c r="N590" s="210">
        <f t="shared" si="564"/>
        <v>0</v>
      </c>
      <c r="O590" s="210">
        <f t="shared" si="565"/>
        <v>0</v>
      </c>
      <c r="P590" s="208"/>
      <c r="Q590" s="208"/>
      <c r="R590" s="208"/>
      <c r="S590" s="84"/>
      <c r="T590" s="85"/>
      <c r="U590" s="300"/>
      <c r="V590" s="209"/>
      <c r="W590" s="209"/>
      <c r="X590" s="209"/>
      <c r="Y590" s="209"/>
      <c r="Z590" s="213"/>
      <c r="AA590" s="209"/>
    </row>
    <row r="591" spans="1:44" s="25" customFormat="1" ht="30" customHeight="1">
      <c r="A591" s="308"/>
      <c r="B591" s="247"/>
      <c r="C591" s="299"/>
      <c r="D591" s="207"/>
      <c r="E591" s="233"/>
      <c r="F591" s="208"/>
      <c r="G591" s="88"/>
      <c r="H591" s="88"/>
      <c r="I591" s="208"/>
      <c r="J591" s="208"/>
      <c r="K591" s="208"/>
      <c r="L591" s="210">
        <f t="shared" ref="L591" si="566">IF(RIGHT(S591)="T",(+H591-G591),0)</f>
        <v>0</v>
      </c>
      <c r="M591" s="210">
        <f t="shared" ref="M591" si="567">IF(RIGHT(S591)="U",(+H591-G591),0)</f>
        <v>0</v>
      </c>
      <c r="N591" s="210">
        <f t="shared" ref="N591" si="568">IF(RIGHT(S591)="C",(+H591-G591),0)</f>
        <v>0</v>
      </c>
      <c r="O591" s="210">
        <f t="shared" ref="O591" si="569">IF(RIGHT(S591)="D",(+H591-G591),0)</f>
        <v>0</v>
      </c>
      <c r="P591" s="208"/>
      <c r="Q591" s="208"/>
      <c r="R591" s="208"/>
      <c r="S591" s="94"/>
      <c r="T591" s="89"/>
      <c r="U591" s="300"/>
      <c r="V591" s="209"/>
      <c r="W591" s="209"/>
      <c r="X591" s="209"/>
      <c r="Y591" s="209"/>
      <c r="Z591" s="213"/>
      <c r="AA591" s="209"/>
    </row>
    <row r="592" spans="1:44" s="25" customFormat="1" ht="30" customHeight="1">
      <c r="A592" s="301"/>
      <c r="B592" s="302"/>
      <c r="C592" s="303" t="s">
        <v>53</v>
      </c>
      <c r="D592" s="302"/>
      <c r="E592" s="233"/>
      <c r="F592" s="208" t="s">
        <v>49</v>
      </c>
      <c r="G592" s="305"/>
      <c r="H592" s="305"/>
      <c r="I592" s="208" t="s">
        <v>49</v>
      </c>
      <c r="J592" s="208" t="s">
        <v>49</v>
      </c>
      <c r="K592" s="208" t="s">
        <v>49</v>
      </c>
      <c r="L592" s="220">
        <f>SUM(L588:L591)</f>
        <v>0</v>
      </c>
      <c r="M592" s="220">
        <f>SUM(M588:M591)</f>
        <v>0</v>
      </c>
      <c r="N592" s="220">
        <f>SUM(N588:N591)</f>
        <v>0</v>
      </c>
      <c r="O592" s="220">
        <f>SUM(O588:O591)</f>
        <v>0</v>
      </c>
      <c r="P592" s="208" t="s">
        <v>49</v>
      </c>
      <c r="Q592" s="208" t="s">
        <v>49</v>
      </c>
      <c r="R592" s="208" t="s">
        <v>49</v>
      </c>
      <c r="S592" s="302"/>
      <c r="T592" s="313"/>
      <c r="U592" s="302"/>
      <c r="V592" s="304">
        <f>$AB$11-((N592*24))</f>
        <v>744</v>
      </c>
      <c r="W592" s="257">
        <v>132</v>
      </c>
      <c r="X592" s="207">
        <v>105.72</v>
      </c>
      <c r="Y592" s="277">
        <f>W592*X592</f>
        <v>13955.039999999999</v>
      </c>
      <c r="Z592" s="213">
        <f>(Y592*(V592-L592*24))/V592</f>
        <v>13955.039999999999</v>
      </c>
      <c r="AA592" s="259">
        <f>(Z592/Y592)*100</f>
        <v>100</v>
      </c>
    </row>
    <row r="593" spans="1:44" ht="30" customHeight="1">
      <c r="A593" s="310">
        <v>55</v>
      </c>
      <c r="B593" s="221" t="s">
        <v>237</v>
      </c>
      <c r="C593" s="355" t="s">
        <v>238</v>
      </c>
      <c r="D593" s="207">
        <v>106</v>
      </c>
      <c r="E593" s="262" t="s">
        <v>569</v>
      </c>
      <c r="F593" s="208" t="s">
        <v>49</v>
      </c>
      <c r="G593" s="249">
        <v>42762.15625</v>
      </c>
      <c r="H593" s="249">
        <v>42762.300694444442</v>
      </c>
      <c r="I593" s="356"/>
      <c r="J593" s="356"/>
      <c r="K593" s="356"/>
      <c r="L593" s="210">
        <f>IF(RIGHT(S593)="T",(+H593-G593),0)</f>
        <v>0</v>
      </c>
      <c r="M593" s="210">
        <f>IF(RIGHT(S593)="U",(+H593-G593),0)</f>
        <v>0</v>
      </c>
      <c r="N593" s="210">
        <f>IF(RIGHT(S593)="C",(+H593-G593),0)</f>
        <v>0.1444444444423425</v>
      </c>
      <c r="O593" s="210">
        <f>IF(RIGHT(S593)="D",(+H593-G593),0)</f>
        <v>0</v>
      </c>
      <c r="P593" s="204"/>
      <c r="Q593" s="204"/>
      <c r="R593" s="204"/>
      <c r="S593" s="250" t="s">
        <v>489</v>
      </c>
      <c r="T593" s="251" t="s">
        <v>1030</v>
      </c>
      <c r="U593" s="204"/>
      <c r="V593" s="311"/>
      <c r="W593" s="311"/>
      <c r="X593" s="311"/>
      <c r="Y593" s="311"/>
      <c r="Z593" s="213"/>
      <c r="AA593" s="31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30" customHeight="1">
      <c r="A594" s="310"/>
      <c r="B594" s="221"/>
      <c r="C594" s="355"/>
      <c r="D594" s="207"/>
      <c r="E594" s="262"/>
      <c r="F594" s="208" t="s">
        <v>49</v>
      </c>
      <c r="G594" s="249"/>
      <c r="H594" s="249"/>
      <c r="I594" s="356"/>
      <c r="J594" s="356"/>
      <c r="K594" s="356"/>
      <c r="L594" s="210">
        <f>IF(RIGHT(S594)="T",(+H594-G594),0)</f>
        <v>0</v>
      </c>
      <c r="M594" s="210">
        <f>IF(RIGHT(S594)="U",(+H594-G594),0)</f>
        <v>0</v>
      </c>
      <c r="N594" s="210">
        <f>IF(RIGHT(S594)="C",(+H594-G594),0)</f>
        <v>0</v>
      </c>
      <c r="O594" s="210">
        <f>IF(RIGHT(S594)="D",(+H594-G594),0)</f>
        <v>0</v>
      </c>
      <c r="P594" s="204"/>
      <c r="Q594" s="204"/>
      <c r="R594" s="204"/>
      <c r="S594" s="114"/>
      <c r="T594" s="251"/>
      <c r="U594" s="204"/>
      <c r="V594" s="311"/>
      <c r="W594" s="311"/>
      <c r="X594" s="311"/>
      <c r="Y594" s="311"/>
      <c r="Z594" s="213"/>
      <c r="AA594" s="31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s="25" customFormat="1" ht="30" customHeight="1">
      <c r="A595" s="301"/>
      <c r="B595" s="363"/>
      <c r="C595" s="303" t="s">
        <v>53</v>
      </c>
      <c r="D595" s="302"/>
      <c r="E595" s="233"/>
      <c r="F595" s="208" t="s">
        <v>49</v>
      </c>
      <c r="G595" s="305"/>
      <c r="H595" s="305"/>
      <c r="I595" s="208" t="s">
        <v>49</v>
      </c>
      <c r="J595" s="208" t="s">
        <v>49</v>
      </c>
      <c r="K595" s="208" t="s">
        <v>49</v>
      </c>
      <c r="L595" s="220">
        <f>SUM(L593:L594)</f>
        <v>0</v>
      </c>
      <c r="M595" s="220">
        <f>SUM(M593:M594)</f>
        <v>0</v>
      </c>
      <c r="N595" s="220">
        <f>SUM(N593:N594)</f>
        <v>0.1444444444423425</v>
      </c>
      <c r="O595" s="220">
        <f>SUM(O593:O594)</f>
        <v>0</v>
      </c>
      <c r="P595" s="208" t="s">
        <v>49</v>
      </c>
      <c r="Q595" s="208" t="s">
        <v>49</v>
      </c>
      <c r="R595" s="208" t="s">
        <v>49</v>
      </c>
      <c r="S595" s="302"/>
      <c r="T595" s="313"/>
      <c r="U595" s="302"/>
      <c r="V595" s="304">
        <f>$AB$11-((N595*24))</f>
        <v>740.53333333338378</v>
      </c>
      <c r="W595" s="257">
        <v>132</v>
      </c>
      <c r="X595" s="207">
        <v>106</v>
      </c>
      <c r="Y595" s="277">
        <f>W595*X595</f>
        <v>13992</v>
      </c>
      <c r="Z595" s="213">
        <f>(Y595*(V595-L595*24))/V595</f>
        <v>13992</v>
      </c>
      <c r="AA595" s="259">
        <f>(Z595/Y595)*100</f>
        <v>100</v>
      </c>
    </row>
    <row r="596" spans="1:44" ht="30" customHeight="1">
      <c r="A596" s="310">
        <v>56</v>
      </c>
      <c r="B596" s="221" t="s">
        <v>239</v>
      </c>
      <c r="C596" s="355" t="s">
        <v>240</v>
      </c>
      <c r="D596" s="207">
        <v>42.55</v>
      </c>
      <c r="E596" s="262" t="s">
        <v>569</v>
      </c>
      <c r="F596" s="208" t="s">
        <v>49</v>
      </c>
      <c r="G596" s="270"/>
      <c r="H596" s="270"/>
      <c r="I596" s="356"/>
      <c r="J596" s="356"/>
      <c r="K596" s="356"/>
      <c r="L596" s="210">
        <f>IF(RIGHT(S596)="T",(+H596-G596),0)</f>
        <v>0</v>
      </c>
      <c r="M596" s="210">
        <f>IF(RIGHT(S596)="U",(+H596-G596),0)</f>
        <v>0</v>
      </c>
      <c r="N596" s="210">
        <f>IF(RIGHT(S596)="C",(+H596-G596),0)</f>
        <v>0</v>
      </c>
      <c r="O596" s="210">
        <f>IF(RIGHT(S596)="D",(+H596-G596),0)</f>
        <v>0</v>
      </c>
      <c r="P596" s="204"/>
      <c r="Q596" s="204"/>
      <c r="R596" s="204"/>
      <c r="S596" s="283"/>
      <c r="T596" s="284"/>
      <c r="U596" s="204"/>
      <c r="V596" s="311"/>
      <c r="W596" s="311"/>
      <c r="X596" s="311"/>
      <c r="Y596" s="311"/>
      <c r="Z596" s="213"/>
      <c r="AA596" s="31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30" customHeight="1">
      <c r="A597" s="310"/>
      <c r="B597" s="221"/>
      <c r="C597" s="355"/>
      <c r="D597" s="207"/>
      <c r="E597" s="223"/>
      <c r="F597" s="208" t="s">
        <v>49</v>
      </c>
      <c r="G597" s="249"/>
      <c r="H597" s="249"/>
      <c r="I597" s="356"/>
      <c r="J597" s="356"/>
      <c r="K597" s="356"/>
      <c r="L597" s="210">
        <f>IF(RIGHT(S597)="T",(+H597-G597),0)</f>
        <v>0</v>
      </c>
      <c r="M597" s="210">
        <f>IF(RIGHT(S597)="U",(+H597-G597),0)</f>
        <v>0</v>
      </c>
      <c r="N597" s="210">
        <f>IF(RIGHT(S597)="C",(+H597-G597),0)</f>
        <v>0</v>
      </c>
      <c r="O597" s="210">
        <f>IF(RIGHT(S597)="D",(+H597-G597),0)</f>
        <v>0</v>
      </c>
      <c r="P597" s="204"/>
      <c r="Q597" s="204"/>
      <c r="R597" s="204"/>
      <c r="S597" s="114"/>
      <c r="T597" s="251"/>
      <c r="U597" s="204"/>
      <c r="V597" s="311"/>
      <c r="W597" s="311"/>
      <c r="X597" s="311"/>
      <c r="Y597" s="311"/>
      <c r="Z597" s="213"/>
      <c r="AA597" s="31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30" customHeight="1">
      <c r="A598" s="310"/>
      <c r="B598" s="221"/>
      <c r="C598" s="355"/>
      <c r="D598" s="207"/>
      <c r="E598" s="223"/>
      <c r="F598" s="208"/>
      <c r="G598" s="249"/>
      <c r="H598" s="249"/>
      <c r="I598" s="356"/>
      <c r="J598" s="356"/>
      <c r="K598" s="356"/>
      <c r="L598" s="210">
        <f>IF(RIGHT(S598)="T",(+H598-G598),0)</f>
        <v>0</v>
      </c>
      <c r="M598" s="210">
        <f>IF(RIGHT(S598)="U",(+H598-G598),0)</f>
        <v>0</v>
      </c>
      <c r="N598" s="210">
        <f>IF(RIGHT(S598)="C",(+H598-G598),0)</f>
        <v>0</v>
      </c>
      <c r="O598" s="210">
        <f>IF(RIGHT(S598)="D",(+H598-G598),0)</f>
        <v>0</v>
      </c>
      <c r="P598" s="204"/>
      <c r="Q598" s="204"/>
      <c r="R598" s="204"/>
      <c r="S598" s="114"/>
      <c r="T598" s="251"/>
      <c r="U598" s="204"/>
      <c r="V598" s="311"/>
      <c r="W598" s="311"/>
      <c r="X598" s="311"/>
      <c r="Y598" s="311"/>
      <c r="Z598" s="213"/>
      <c r="AA598" s="31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s="25" customFormat="1" ht="30" customHeight="1">
      <c r="A599" s="301"/>
      <c r="B599" s="302"/>
      <c r="C599" s="303" t="s">
        <v>53</v>
      </c>
      <c r="D599" s="302"/>
      <c r="E599" s="233"/>
      <c r="F599" s="208" t="s">
        <v>49</v>
      </c>
      <c r="G599" s="305"/>
      <c r="H599" s="305"/>
      <c r="I599" s="208" t="s">
        <v>49</v>
      </c>
      <c r="J599" s="208" t="s">
        <v>49</v>
      </c>
      <c r="K599" s="208" t="s">
        <v>49</v>
      </c>
      <c r="L599" s="220">
        <f>SUM(L596:L598)</f>
        <v>0</v>
      </c>
      <c r="M599" s="220">
        <f t="shared" ref="M599:O599" si="570">SUM(M596:M598)</f>
        <v>0</v>
      </c>
      <c r="N599" s="220">
        <f t="shared" si="570"/>
        <v>0</v>
      </c>
      <c r="O599" s="220">
        <f t="shared" si="570"/>
        <v>0</v>
      </c>
      <c r="P599" s="208" t="s">
        <v>49</v>
      </c>
      <c r="Q599" s="208" t="s">
        <v>49</v>
      </c>
      <c r="R599" s="208" t="s">
        <v>49</v>
      </c>
      <c r="S599" s="302"/>
      <c r="T599" s="313"/>
      <c r="U599" s="302"/>
      <c r="V599" s="304">
        <f>$AB$11-((N599*24))</f>
        <v>744</v>
      </c>
      <c r="W599" s="257">
        <v>132</v>
      </c>
      <c r="X599" s="207">
        <v>42.55</v>
      </c>
      <c r="Y599" s="277">
        <f>W599*X599</f>
        <v>5616.5999999999995</v>
      </c>
      <c r="Z599" s="213">
        <f>(Y599*(V599-L599*24))/V599</f>
        <v>5616.5999999999995</v>
      </c>
      <c r="AA599" s="259">
        <f>(Z599/Y599)*100</f>
        <v>100</v>
      </c>
    </row>
    <row r="600" spans="1:44" s="24" customFormat="1" ht="30" customHeight="1">
      <c r="A600" s="260">
        <v>57</v>
      </c>
      <c r="B600" s="247" t="s">
        <v>241</v>
      </c>
      <c r="C600" s="261" t="s">
        <v>242</v>
      </c>
      <c r="D600" s="207">
        <v>0.92</v>
      </c>
      <c r="E600" s="262" t="s">
        <v>569</v>
      </c>
      <c r="F600" s="206" t="s">
        <v>49</v>
      </c>
      <c r="G600" s="86"/>
      <c r="H600" s="84"/>
      <c r="I600" s="206" t="s">
        <v>49</v>
      </c>
      <c r="J600" s="206" t="s">
        <v>49</v>
      </c>
      <c r="K600" s="211"/>
      <c r="L600" s="203">
        <f>IF(RIGHT(S600)="T",(+H600-G600),0)</f>
        <v>0</v>
      </c>
      <c r="M600" s="203">
        <f>IF(RIGHT(S600)="U",(+H600-G600),0)</f>
        <v>0</v>
      </c>
      <c r="N600" s="203">
        <f>IF(RIGHT(S600)="C",(+H600-G600),0)</f>
        <v>0</v>
      </c>
      <c r="O600" s="203">
        <f>IF(RIGHT(S600)="D",(+H600-G600),0)</f>
        <v>0</v>
      </c>
      <c r="P600" s="206" t="s">
        <v>49</v>
      </c>
      <c r="Q600" s="206" t="s">
        <v>49</v>
      </c>
      <c r="R600" s="206" t="s">
        <v>49</v>
      </c>
      <c r="S600" s="83"/>
      <c r="T600" s="85"/>
      <c r="U600" s="256"/>
      <c r="V600" s="202"/>
      <c r="W600" s="202"/>
      <c r="X600" s="202"/>
      <c r="Y600" s="202"/>
      <c r="Z600" s="213"/>
      <c r="AA600" s="202"/>
    </row>
    <row r="601" spans="1:44" s="24" customFormat="1" ht="30" customHeight="1">
      <c r="A601" s="260"/>
      <c r="B601" s="247"/>
      <c r="C601" s="261"/>
      <c r="D601" s="207"/>
      <c r="E601" s="223"/>
      <c r="F601" s="206" t="s">
        <v>49</v>
      </c>
      <c r="G601" s="202"/>
      <c r="H601" s="202"/>
      <c r="I601" s="206" t="s">
        <v>49</v>
      </c>
      <c r="J601" s="206" t="s">
        <v>49</v>
      </c>
      <c r="K601" s="211"/>
      <c r="L601" s="203">
        <f>IF(RIGHT(S603)="T",(+H603-G603),0)</f>
        <v>0</v>
      </c>
      <c r="M601" s="203">
        <f>IF(RIGHT(S603)="U",(+H603-G603),0)</f>
        <v>0</v>
      </c>
      <c r="N601" s="203">
        <f>IF(RIGHT(S603)="C",(+H603-G603),0)</f>
        <v>0</v>
      </c>
      <c r="O601" s="203">
        <f>IF(RIGHT(S603)="D",(+H603-G603),0)</f>
        <v>0</v>
      </c>
      <c r="P601" s="206" t="s">
        <v>49</v>
      </c>
      <c r="Q601" s="206" t="s">
        <v>49</v>
      </c>
      <c r="R601" s="206" t="s">
        <v>49</v>
      </c>
      <c r="S601" s="202"/>
      <c r="T601" s="202"/>
      <c r="U601" s="256"/>
      <c r="V601" s="202"/>
      <c r="W601" s="202"/>
      <c r="X601" s="202"/>
      <c r="Y601" s="202"/>
      <c r="Z601" s="213"/>
      <c r="AA601" s="202"/>
    </row>
    <row r="602" spans="1:44" s="25" customFormat="1" ht="30" customHeight="1">
      <c r="A602" s="252"/>
      <c r="B602" s="217"/>
      <c r="C602" s="253" t="s">
        <v>53</v>
      </c>
      <c r="D602" s="217"/>
      <c r="E602" s="233"/>
      <c r="F602" s="218" t="s">
        <v>49</v>
      </c>
      <c r="G602" s="254"/>
      <c r="H602" s="254"/>
      <c r="I602" s="218" t="s">
        <v>49</v>
      </c>
      <c r="J602" s="218" t="s">
        <v>49</v>
      </c>
      <c r="K602" s="218" t="s">
        <v>49</v>
      </c>
      <c r="L602" s="255">
        <f>SUM(L600:L601)</f>
        <v>0</v>
      </c>
      <c r="M602" s="255">
        <f>SUM(M600:M601)</f>
        <v>0</v>
      </c>
      <c r="N602" s="255">
        <f>SUM(N600:N601)</f>
        <v>0</v>
      </c>
      <c r="O602" s="255">
        <f>SUM(O600:O601)</f>
        <v>0</v>
      </c>
      <c r="P602" s="218" t="s">
        <v>49</v>
      </c>
      <c r="Q602" s="218" t="s">
        <v>49</v>
      </c>
      <c r="R602" s="218" t="s">
        <v>49</v>
      </c>
      <c r="S602" s="276"/>
      <c r="T602" s="266"/>
      <c r="U602" s="217"/>
      <c r="V602" s="213">
        <f>$AB$11-((N602*24))</f>
        <v>744</v>
      </c>
      <c r="W602" s="214">
        <v>132</v>
      </c>
      <c r="X602" s="207">
        <v>0.92</v>
      </c>
      <c r="Y602" s="215">
        <f>W602*X602</f>
        <v>121.44000000000001</v>
      </c>
      <c r="Z602" s="213">
        <f>(Y602*(V602-L602*24))/V602</f>
        <v>121.44000000000003</v>
      </c>
      <c r="AA602" s="216">
        <f>(Z602/Y602)*100</f>
        <v>100.00000000000003</v>
      </c>
      <c r="AB602" s="24"/>
    </row>
    <row r="603" spans="1:44" s="24" customFormat="1" ht="30" customHeight="1">
      <c r="A603" s="260">
        <v>58</v>
      </c>
      <c r="B603" s="247" t="s">
        <v>243</v>
      </c>
      <c r="C603" s="261" t="s">
        <v>244</v>
      </c>
      <c r="D603" s="207">
        <v>0.92</v>
      </c>
      <c r="E603" s="262" t="s">
        <v>569</v>
      </c>
      <c r="F603" s="206" t="s">
        <v>49</v>
      </c>
      <c r="G603" s="83"/>
      <c r="H603" s="83"/>
      <c r="I603" s="206" t="s">
        <v>49</v>
      </c>
      <c r="J603" s="206" t="s">
        <v>49</v>
      </c>
      <c r="K603" s="211"/>
      <c r="L603" s="203">
        <f>IF(RIGHT(S605)="T",(+H605-G605),0)</f>
        <v>0</v>
      </c>
      <c r="M603" s="203">
        <f>IF(RIGHT(S605)="U",(+H605-G605),0)</f>
        <v>0</v>
      </c>
      <c r="N603" s="203">
        <f>IF(RIGHT(S605)="C",(+H605-G605),0)</f>
        <v>0</v>
      </c>
      <c r="O603" s="203">
        <f>IF(RIGHT(S605)="D",(+H605-G605),0)</f>
        <v>0</v>
      </c>
      <c r="P603" s="206" t="s">
        <v>49</v>
      </c>
      <c r="Q603" s="206" t="s">
        <v>49</v>
      </c>
      <c r="R603" s="206" t="s">
        <v>49</v>
      </c>
      <c r="S603" s="83"/>
      <c r="T603" s="126"/>
      <c r="U603" s="256"/>
      <c r="V603" s="202"/>
      <c r="W603" s="202"/>
      <c r="X603" s="202"/>
      <c r="Y603" s="202"/>
      <c r="Z603" s="213"/>
      <c r="AA603" s="202"/>
    </row>
    <row r="604" spans="1:44" s="25" customFormat="1" ht="30" customHeight="1">
      <c r="A604" s="252"/>
      <c r="B604" s="217"/>
      <c r="C604" s="253" t="s">
        <v>53</v>
      </c>
      <c r="D604" s="217"/>
      <c r="E604" s="233"/>
      <c r="F604" s="218" t="s">
        <v>49</v>
      </c>
      <c r="G604" s="254"/>
      <c r="H604" s="254"/>
      <c r="I604" s="218" t="s">
        <v>49</v>
      </c>
      <c r="J604" s="218" t="s">
        <v>49</v>
      </c>
      <c r="K604" s="321"/>
      <c r="L604" s="255">
        <f>SUM(L603:L603)</f>
        <v>0</v>
      </c>
      <c r="M604" s="255">
        <f>SUM(M603:M603)</f>
        <v>0</v>
      </c>
      <c r="N604" s="255">
        <f>SUM(N603:N603)</f>
        <v>0</v>
      </c>
      <c r="O604" s="255">
        <f>SUM(O603:O603)</f>
        <v>0</v>
      </c>
      <c r="P604" s="218" t="s">
        <v>49</v>
      </c>
      <c r="Q604" s="218" t="s">
        <v>49</v>
      </c>
      <c r="R604" s="218" t="s">
        <v>49</v>
      </c>
      <c r="S604" s="276"/>
      <c r="T604" s="266"/>
      <c r="U604" s="217"/>
      <c r="V604" s="213">
        <f>$AB$11-((N604*24))</f>
        <v>744</v>
      </c>
      <c r="W604" s="214">
        <v>132</v>
      </c>
      <c r="X604" s="207">
        <v>0.92</v>
      </c>
      <c r="Y604" s="215">
        <f>W604*X604</f>
        <v>121.44000000000001</v>
      </c>
      <c r="Z604" s="213">
        <f>(Y604*(V604-L604*24))/V604</f>
        <v>121.44000000000003</v>
      </c>
      <c r="AA604" s="216">
        <f>(Z604/Y604)*100</f>
        <v>100.00000000000003</v>
      </c>
      <c r="AB604" s="24"/>
    </row>
    <row r="605" spans="1:44" s="24" customFormat="1" ht="30" customHeight="1">
      <c r="A605" s="260">
        <v>59</v>
      </c>
      <c r="B605" s="247" t="s">
        <v>245</v>
      </c>
      <c r="C605" s="261" t="s">
        <v>246</v>
      </c>
      <c r="D605" s="207">
        <v>42.5</v>
      </c>
      <c r="E605" s="262" t="s">
        <v>569</v>
      </c>
      <c r="F605" s="206" t="s">
        <v>49</v>
      </c>
      <c r="G605" s="83"/>
      <c r="H605" s="83"/>
      <c r="I605" s="206" t="s">
        <v>49</v>
      </c>
      <c r="J605" s="206" t="s">
        <v>49</v>
      </c>
      <c r="K605" s="211"/>
      <c r="L605" s="203">
        <f>IF(RIGHT(S605)="T",(+H605-G605),0)</f>
        <v>0</v>
      </c>
      <c r="M605" s="203">
        <f>IF(RIGHT(S605)="U",(+H605-G605),0)</f>
        <v>0</v>
      </c>
      <c r="N605" s="203">
        <f>IF(RIGHT(S605)="C",(+H605-G605),0)</f>
        <v>0</v>
      </c>
      <c r="O605" s="203">
        <f>IF(RIGHT(S605)="D",(+H605-G605),0)</f>
        <v>0</v>
      </c>
      <c r="P605" s="206" t="s">
        <v>49</v>
      </c>
      <c r="Q605" s="206" t="s">
        <v>49</v>
      </c>
      <c r="R605" s="206" t="s">
        <v>49</v>
      </c>
      <c r="S605" s="83"/>
      <c r="T605" s="126"/>
      <c r="U605" s="256"/>
      <c r="V605" s="202"/>
      <c r="W605" s="202"/>
      <c r="X605" s="202"/>
      <c r="Y605" s="202"/>
      <c r="Z605" s="213"/>
      <c r="AA605" s="202"/>
    </row>
    <row r="606" spans="1:44" s="24" customFormat="1" ht="30" customHeight="1">
      <c r="A606" s="260"/>
      <c r="B606" s="247"/>
      <c r="C606" s="261"/>
      <c r="D606" s="207"/>
      <c r="E606" s="223"/>
      <c r="F606" s="206" t="s">
        <v>49</v>
      </c>
      <c r="G606" s="83"/>
      <c r="H606" s="125"/>
      <c r="I606" s="206" t="s">
        <v>49</v>
      </c>
      <c r="J606" s="206" t="s">
        <v>49</v>
      </c>
      <c r="K606" s="211"/>
      <c r="L606" s="203">
        <f>IF(RIGHT(S606)="T",(+H606-G606),0)</f>
        <v>0</v>
      </c>
      <c r="M606" s="203">
        <f>IF(RIGHT(S606)="U",(+H606-G606),0)</f>
        <v>0</v>
      </c>
      <c r="N606" s="203">
        <f>IF(RIGHT(S606)="C",(+H606-G606),0)</f>
        <v>0</v>
      </c>
      <c r="O606" s="203">
        <f>IF(RIGHT(S606)="D",(+H606-G606),0)</f>
        <v>0</v>
      </c>
      <c r="P606" s="206" t="s">
        <v>49</v>
      </c>
      <c r="Q606" s="206" t="s">
        <v>49</v>
      </c>
      <c r="R606" s="206" t="s">
        <v>49</v>
      </c>
      <c r="S606" s="83"/>
      <c r="T606" s="126"/>
      <c r="U606" s="256"/>
      <c r="V606" s="202"/>
      <c r="W606" s="202"/>
      <c r="X606" s="202"/>
      <c r="Y606" s="202"/>
      <c r="Z606" s="213"/>
      <c r="AA606" s="202"/>
    </row>
    <row r="607" spans="1:44" s="25" customFormat="1" ht="30" customHeight="1">
      <c r="A607" s="252"/>
      <c r="B607" s="217"/>
      <c r="C607" s="253" t="s">
        <v>53</v>
      </c>
      <c r="D607" s="217"/>
      <c r="E607" s="233"/>
      <c r="F607" s="218" t="s">
        <v>49</v>
      </c>
      <c r="G607" s="254"/>
      <c r="H607" s="254"/>
      <c r="I607" s="218" t="s">
        <v>49</v>
      </c>
      <c r="J607" s="218" t="s">
        <v>49</v>
      </c>
      <c r="K607" s="218" t="s">
        <v>49</v>
      </c>
      <c r="L607" s="255">
        <f>SUM(L605:L606)</f>
        <v>0</v>
      </c>
      <c r="M607" s="255">
        <f>SUM(M605:M606)</f>
        <v>0</v>
      </c>
      <c r="N607" s="255">
        <f>SUM(N605:N606)</f>
        <v>0</v>
      </c>
      <c r="O607" s="255">
        <f>SUM(O605:O606)</f>
        <v>0</v>
      </c>
      <c r="P607" s="218" t="s">
        <v>49</v>
      </c>
      <c r="Q607" s="218" t="s">
        <v>49</v>
      </c>
      <c r="R607" s="218" t="s">
        <v>49</v>
      </c>
      <c r="S607" s="276"/>
      <c r="T607" s="266"/>
      <c r="U607" s="217"/>
      <c r="V607" s="213">
        <f>$AB$11-((N607*24))</f>
        <v>744</v>
      </c>
      <c r="W607" s="214">
        <v>132</v>
      </c>
      <c r="X607" s="207">
        <v>42.5</v>
      </c>
      <c r="Y607" s="215">
        <f>W607*X607</f>
        <v>5610</v>
      </c>
      <c r="Z607" s="213">
        <f>(Y607*(V607-L607*24))/V607</f>
        <v>5610</v>
      </c>
      <c r="AA607" s="216">
        <f>(Z607/Y607)*100</f>
        <v>100</v>
      </c>
      <c r="AB607" s="24"/>
    </row>
    <row r="608" spans="1:44" s="23" customFormat="1" ht="30" customHeight="1">
      <c r="A608" s="364"/>
      <c r="B608" s="364"/>
      <c r="C608" s="365"/>
      <c r="D608" s="224"/>
      <c r="E608" s="219"/>
      <c r="F608" s="206" t="s">
        <v>49</v>
      </c>
      <c r="G608" s="224"/>
      <c r="H608" s="224"/>
      <c r="I608" s="365"/>
      <c r="J608" s="365"/>
      <c r="K608" s="36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5"/>
      <c r="V608" s="213"/>
      <c r="W608" s="214"/>
      <c r="X608" s="225">
        <f>SUM(X514:X607)</f>
        <v>1831.3890000000006</v>
      </c>
      <c r="Y608" s="215"/>
      <c r="Z608" s="213"/>
      <c r="AA608" s="213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</row>
    <row r="609" spans="1:44" s="23" customFormat="1" ht="30" customHeight="1">
      <c r="A609" s="231" t="s">
        <v>247</v>
      </c>
      <c r="B609" s="231"/>
      <c r="C609" s="232" t="s">
        <v>248</v>
      </c>
      <c r="D609" s="224"/>
      <c r="E609" s="233"/>
      <c r="F609" s="206" t="s">
        <v>49</v>
      </c>
      <c r="G609" s="224"/>
      <c r="H609" s="224"/>
      <c r="I609" s="365"/>
      <c r="J609" s="365"/>
      <c r="K609" s="365"/>
      <c r="L609" s="235"/>
      <c r="M609" s="235"/>
      <c r="N609" s="366"/>
      <c r="O609" s="366"/>
      <c r="P609" s="366"/>
      <c r="Q609" s="366"/>
      <c r="R609" s="366"/>
      <c r="S609" s="366"/>
      <c r="T609" s="211"/>
      <c r="U609" s="366"/>
      <c r="V609" s="213"/>
      <c r="W609" s="214"/>
      <c r="X609" s="225"/>
      <c r="Y609" s="215"/>
      <c r="Z609" s="213"/>
      <c r="AA609" s="213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</row>
    <row r="610" spans="1:44" s="23" customFormat="1" ht="30" customHeight="1">
      <c r="A610" s="65">
        <v>1</v>
      </c>
      <c r="B610" s="221" t="s">
        <v>249</v>
      </c>
      <c r="C610" s="367" t="s">
        <v>250</v>
      </c>
      <c r="D610" s="225">
        <v>58</v>
      </c>
      <c r="E610" s="219" t="s">
        <v>569</v>
      </c>
      <c r="F610" s="206" t="s">
        <v>49</v>
      </c>
      <c r="G610" s="368"/>
      <c r="H610" s="368"/>
      <c r="I610" s="369"/>
      <c r="J610" s="369"/>
      <c r="K610" s="369"/>
      <c r="L610" s="370">
        <v>0</v>
      </c>
      <c r="M610" s="370">
        <v>0</v>
      </c>
      <c r="N610" s="370">
        <v>0</v>
      </c>
      <c r="O610" s="370">
        <v>0</v>
      </c>
      <c r="P610" s="366"/>
      <c r="Q610" s="366"/>
      <c r="R610" s="366"/>
      <c r="S610" s="366"/>
      <c r="T610" s="211"/>
      <c r="U610" s="366"/>
      <c r="V610" s="213">
        <f>$AB$11-((N610*24))</f>
        <v>744</v>
      </c>
      <c r="W610" s="214">
        <v>50</v>
      </c>
      <c r="X610" s="225">
        <v>58</v>
      </c>
      <c r="Y610" s="215">
        <f>W610*X610</f>
        <v>2900</v>
      </c>
      <c r="Z610" s="213">
        <f>(Y610*(V610-L610*24))/V610</f>
        <v>2900</v>
      </c>
      <c r="AA610" s="216">
        <f>(Z610/Y610)*100</f>
        <v>100</v>
      </c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</row>
    <row r="611" spans="1:44" s="23" customFormat="1" ht="30" customHeight="1">
      <c r="A611" s="65"/>
      <c r="B611" s="65"/>
      <c r="C611" s="365"/>
      <c r="D611" s="224"/>
      <c r="E611" s="233"/>
      <c r="F611" s="206"/>
      <c r="G611" s="224"/>
      <c r="H611" s="224"/>
      <c r="I611" s="365"/>
      <c r="J611" s="365"/>
      <c r="K611" s="365"/>
      <c r="L611" s="235"/>
      <c r="M611" s="235"/>
      <c r="N611" s="366"/>
      <c r="O611" s="366"/>
      <c r="P611" s="366"/>
      <c r="Q611" s="366"/>
      <c r="R611" s="366"/>
      <c r="S611" s="366"/>
      <c r="T611" s="211"/>
      <c r="U611" s="366"/>
      <c r="V611" s="213"/>
      <c r="W611" s="214"/>
      <c r="X611" s="225"/>
      <c r="Y611" s="215"/>
      <c r="Z611" s="213"/>
      <c r="AA611" s="213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</row>
    <row r="612" spans="1:44" s="23" customFormat="1" ht="30" customHeight="1">
      <c r="A612" s="65"/>
      <c r="B612" s="371" t="s">
        <v>251</v>
      </c>
      <c r="C612" s="224" t="s">
        <v>252</v>
      </c>
      <c r="D612" s="224"/>
      <c r="E612" s="219"/>
      <c r="F612" s="206"/>
      <c r="G612" s="224"/>
      <c r="H612" s="224"/>
      <c r="I612" s="224"/>
      <c r="J612" s="224"/>
      <c r="K612" s="224"/>
      <c r="L612" s="115">
        <f>SUM(L11:L611)/2</f>
        <v>7.9638888888803194</v>
      </c>
      <c r="M612" s="115">
        <f>SUM(M11:M611)/2</f>
        <v>0.53263888888614019</v>
      </c>
      <c r="N612" s="115">
        <f>SUM(N11:N611)/2</f>
        <v>1.5895833333343035</v>
      </c>
      <c r="O612" s="115">
        <f>SUM(O11:O611)/2</f>
        <v>276.09305555555329</v>
      </c>
      <c r="P612" s="115"/>
      <c r="Q612" s="115"/>
      <c r="R612" s="115"/>
      <c r="S612" s="115"/>
      <c r="T612" s="116"/>
      <c r="U612" s="115"/>
      <c r="V612" s="213"/>
      <c r="W612" s="115"/>
      <c r="X612" s="225">
        <f>SUM(X11:X610)</f>
        <v>19666.446999999996</v>
      </c>
      <c r="Y612" s="226">
        <f>SUM(Y11:Y610)</f>
        <v>10751535.600000005</v>
      </c>
      <c r="Z612" s="213">
        <f>SUM(Z11:Z610)</f>
        <v>10722292.246471677</v>
      </c>
      <c r="AA612" s="216">
        <f>(Z612/Y612)*100</f>
        <v>99.72800765754495</v>
      </c>
      <c r="AB612" s="104" t="s">
        <v>570</v>
      </c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</row>
    <row r="613" spans="1:44" s="23" customFormat="1" ht="30" customHeight="1">
      <c r="A613" s="65"/>
      <c r="B613" s="65"/>
      <c r="C613" s="372" t="s">
        <v>254</v>
      </c>
      <c r="D613" s="372"/>
      <c r="E613" s="372"/>
      <c r="F613" s="372"/>
      <c r="G613" s="372"/>
      <c r="H613" s="372"/>
      <c r="I613" s="372"/>
      <c r="J613" s="372"/>
      <c r="K613" s="372"/>
      <c r="L613" s="372"/>
      <c r="M613" s="227">
        <f>(126*AA612+41*AA701+2*AA768+56*AA871)/(126+41+2+56)</f>
        <v>99.843022363311519</v>
      </c>
      <c r="N613" s="228" t="s">
        <v>255</v>
      </c>
      <c r="O613" s="227">
        <f>(6*AA745+2*AA754)/(6+2)</f>
        <v>99.556950097335175</v>
      </c>
      <c r="P613" s="373" t="s">
        <v>256</v>
      </c>
      <c r="Q613" s="373"/>
      <c r="R613" s="373"/>
      <c r="S613" s="373"/>
      <c r="T613" s="117"/>
      <c r="U613" s="229"/>
      <c r="V613" s="230"/>
      <c r="W613" s="215"/>
      <c r="X613" s="230"/>
      <c r="Y613" s="231"/>
      <c r="Z613" s="213"/>
      <c r="AA613" s="215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</row>
    <row r="614" spans="1:44" s="23" customFormat="1" ht="30" customHeight="1">
      <c r="A614" s="231" t="s">
        <v>43</v>
      </c>
      <c r="B614" s="231"/>
      <c r="C614" s="232" t="s">
        <v>257</v>
      </c>
      <c r="D614" s="224"/>
      <c r="E614" s="219"/>
      <c r="F614" s="206" t="s">
        <v>49</v>
      </c>
      <c r="G614" s="224"/>
      <c r="H614" s="224"/>
      <c r="I614" s="365"/>
      <c r="J614" s="365"/>
      <c r="K614" s="365"/>
      <c r="L614" s="374"/>
      <c r="M614" s="374"/>
      <c r="N614" s="374"/>
      <c r="O614" s="374"/>
      <c r="P614" s="374"/>
      <c r="Q614" s="374"/>
      <c r="R614" s="374"/>
      <c r="S614" s="374"/>
      <c r="T614" s="375"/>
      <c r="U614" s="374"/>
      <c r="V614" s="213"/>
      <c r="W614" s="221" t="s">
        <v>258</v>
      </c>
      <c r="X614" s="221"/>
      <c r="Y614" s="376" t="s">
        <v>259</v>
      </c>
      <c r="Z614" s="213"/>
      <c r="AA614" s="374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</row>
    <row r="615" spans="1:44" s="23" customFormat="1" ht="30" customHeight="1">
      <c r="A615" s="65">
        <v>1</v>
      </c>
      <c r="B615" s="221" t="s">
        <v>260</v>
      </c>
      <c r="C615" s="338" t="s">
        <v>520</v>
      </c>
      <c r="D615" s="65">
        <v>1500</v>
      </c>
      <c r="E615" s="219" t="s">
        <v>569</v>
      </c>
      <c r="F615" s="206" t="s">
        <v>49</v>
      </c>
      <c r="G615" s="83"/>
      <c r="H615" s="84"/>
      <c r="I615" s="342"/>
      <c r="J615" s="342"/>
      <c r="K615" s="342"/>
      <c r="L615" s="210">
        <f>IF(RIGHT(S615)="T",(+H615-G615),0)</f>
        <v>0</v>
      </c>
      <c r="M615" s="210">
        <f>IF(RIGHT(S615)="U",(+H615-G615),0)</f>
        <v>0</v>
      </c>
      <c r="N615" s="210">
        <f>IF(RIGHT(S615)="C",(+H615-G615),0)</f>
        <v>0</v>
      </c>
      <c r="O615" s="210">
        <f>IF(RIGHT(S615)="D",(+H615-G615),0)</f>
        <v>0</v>
      </c>
      <c r="P615" s="204"/>
      <c r="Q615" s="204"/>
      <c r="R615" s="204"/>
      <c r="S615" s="84"/>
      <c r="T615" s="85"/>
      <c r="U615" s="204"/>
      <c r="V615" s="213"/>
      <c r="W615" s="65"/>
      <c r="X615" s="207"/>
      <c r="Y615" s="215"/>
      <c r="Z615" s="213"/>
      <c r="AA615" s="216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</row>
    <row r="616" spans="1:44" s="25" customFormat="1" ht="30" customHeight="1">
      <c r="A616" s="301"/>
      <c r="B616" s="217"/>
      <c r="C616" s="303" t="s">
        <v>53</v>
      </c>
      <c r="D616" s="302"/>
      <c r="E616" s="219"/>
      <c r="F616" s="208" t="s">
        <v>49</v>
      </c>
      <c r="G616" s="305"/>
      <c r="H616" s="305"/>
      <c r="I616" s="208" t="s">
        <v>49</v>
      </c>
      <c r="J616" s="208" t="s">
        <v>49</v>
      </c>
      <c r="K616" s="208" t="s">
        <v>49</v>
      </c>
      <c r="L616" s="220">
        <f>SUM(L615:L615)</f>
        <v>0</v>
      </c>
      <c r="M616" s="220">
        <f>SUM(M615:M615)</f>
        <v>0</v>
      </c>
      <c r="N616" s="220">
        <f>SUM(N615:N615)</f>
        <v>0</v>
      </c>
      <c r="O616" s="220">
        <f>SUM(O615:O615)</f>
        <v>0</v>
      </c>
      <c r="P616" s="208" t="s">
        <v>49</v>
      </c>
      <c r="Q616" s="208" t="s">
        <v>49</v>
      </c>
      <c r="R616" s="208" t="s">
        <v>49</v>
      </c>
      <c r="S616" s="302"/>
      <c r="T616" s="313"/>
      <c r="U616" s="302"/>
      <c r="V616" s="213">
        <f t="shared" ref="V616" si="571">$AB$11-((N616*24))</f>
        <v>744</v>
      </c>
      <c r="W616" s="65">
        <v>1500</v>
      </c>
      <c r="X616" s="207"/>
      <c r="Y616" s="215">
        <f>W616</f>
        <v>1500</v>
      </c>
      <c r="Z616" s="213">
        <f t="shared" ref="Z616" si="572">(Y616*(V616-L616*24))/V616</f>
        <v>1500</v>
      </c>
      <c r="AA616" s="216">
        <f t="shared" ref="AA616" si="573">(Z616/Y616)*100</f>
        <v>100</v>
      </c>
    </row>
    <row r="617" spans="1:44" s="23" customFormat="1" ht="30" customHeight="1">
      <c r="A617" s="65">
        <v>2</v>
      </c>
      <c r="B617" s="221" t="s">
        <v>261</v>
      </c>
      <c r="C617" s="222" t="s">
        <v>262</v>
      </c>
      <c r="D617" s="65">
        <v>1500</v>
      </c>
      <c r="E617" s="219" t="s">
        <v>569</v>
      </c>
      <c r="F617" s="206" t="s">
        <v>49</v>
      </c>
      <c r="G617" s="83"/>
      <c r="H617" s="83"/>
      <c r="I617" s="342"/>
      <c r="J617" s="342"/>
      <c r="K617" s="342"/>
      <c r="L617" s="210">
        <f>IF(RIGHT(S617)="T",(+H617-G617),0)</f>
        <v>0</v>
      </c>
      <c r="M617" s="210">
        <f>IF(RIGHT(S617)="U",(+H617-G617),0)</f>
        <v>0</v>
      </c>
      <c r="N617" s="210">
        <f>IF(RIGHT(S617)="C",(+H617-G617),0)</f>
        <v>0</v>
      </c>
      <c r="O617" s="210">
        <f>IF(RIGHT(S617)="D",(+H617-G617),0)</f>
        <v>0</v>
      </c>
      <c r="P617" s="204"/>
      <c r="Q617" s="204"/>
      <c r="R617" s="204"/>
      <c r="S617" s="84"/>
      <c r="T617" s="85"/>
      <c r="U617" s="204"/>
      <c r="V617" s="213"/>
      <c r="W617" s="65"/>
      <c r="X617" s="207"/>
      <c r="Y617" s="215"/>
      <c r="Z617" s="213"/>
      <c r="AA617" s="216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</row>
    <row r="618" spans="1:44" s="25" customFormat="1" ht="30" customHeight="1">
      <c r="A618" s="301"/>
      <c r="B618" s="217"/>
      <c r="C618" s="303" t="s">
        <v>53</v>
      </c>
      <c r="D618" s="302"/>
      <c r="E618" s="219"/>
      <c r="F618" s="208" t="s">
        <v>49</v>
      </c>
      <c r="G618" s="305"/>
      <c r="H618" s="305"/>
      <c r="I618" s="208" t="s">
        <v>49</v>
      </c>
      <c r="J618" s="208" t="s">
        <v>49</v>
      </c>
      <c r="K618" s="208" t="s">
        <v>49</v>
      </c>
      <c r="L618" s="220">
        <f>SUM(L617:L617)</f>
        <v>0</v>
      </c>
      <c r="M618" s="220">
        <f>SUM(M617:M617)</f>
        <v>0</v>
      </c>
      <c r="N618" s="220">
        <f>SUM(N617:N617)</f>
        <v>0</v>
      </c>
      <c r="O618" s="220">
        <f>SUM(O617:O617)</f>
        <v>0</v>
      </c>
      <c r="P618" s="208" t="s">
        <v>49</v>
      </c>
      <c r="Q618" s="208" t="s">
        <v>49</v>
      </c>
      <c r="R618" s="208" t="s">
        <v>49</v>
      </c>
      <c r="S618" s="302"/>
      <c r="T618" s="313"/>
      <c r="U618" s="302"/>
      <c r="V618" s="213">
        <f t="shared" ref="V618" si="574">$AB$11-((N618*24))</f>
        <v>744</v>
      </c>
      <c r="W618" s="65">
        <v>1500</v>
      </c>
      <c r="X618" s="207"/>
      <c r="Y618" s="215">
        <f t="shared" ref="Y618" si="575">W618</f>
        <v>1500</v>
      </c>
      <c r="Z618" s="213">
        <f t="shared" ref="Z618" si="576">(Y618*(V618-L618*24))/V618</f>
        <v>1500</v>
      </c>
      <c r="AA618" s="216">
        <f t="shared" ref="AA618" si="577">(Z618/Y618)*100</f>
        <v>100</v>
      </c>
    </row>
    <row r="619" spans="1:44" s="23" customFormat="1" ht="30" customHeight="1">
      <c r="A619" s="65">
        <v>3</v>
      </c>
      <c r="B619" s="221" t="s">
        <v>263</v>
      </c>
      <c r="C619" s="222" t="s">
        <v>264</v>
      </c>
      <c r="D619" s="65">
        <v>1500</v>
      </c>
      <c r="E619" s="219" t="s">
        <v>569</v>
      </c>
      <c r="F619" s="206" t="s">
        <v>49</v>
      </c>
      <c r="G619" s="83"/>
      <c r="H619" s="125"/>
      <c r="I619" s="342"/>
      <c r="J619" s="342"/>
      <c r="K619" s="342"/>
      <c r="L619" s="210">
        <f>IF(RIGHT(S619)="T",(+H619-G619),0)</f>
        <v>0</v>
      </c>
      <c r="M619" s="210">
        <f>IF(RIGHT(S619)="U",(+H619-G619),0)</f>
        <v>0</v>
      </c>
      <c r="N619" s="210">
        <f>IF(RIGHT(S619)="C",(+H619-G619),0)</f>
        <v>0</v>
      </c>
      <c r="O619" s="210">
        <f>IF(RIGHT(S619)="D",(+H619-G619),0)</f>
        <v>0</v>
      </c>
      <c r="P619" s="115"/>
      <c r="Q619" s="115"/>
      <c r="R619" s="115"/>
      <c r="S619" s="83"/>
      <c r="T619" s="126"/>
      <c r="U619" s="115"/>
      <c r="V619" s="213"/>
      <c r="W619" s="65"/>
      <c r="X619" s="207"/>
      <c r="Y619" s="215"/>
      <c r="Z619" s="213"/>
      <c r="AA619" s="216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</row>
    <row r="620" spans="1:44" s="23" customFormat="1" ht="30" customHeight="1">
      <c r="A620" s="65"/>
      <c r="B620" s="221"/>
      <c r="C620" s="222"/>
      <c r="D620" s="65"/>
      <c r="E620" s="219"/>
      <c r="F620" s="206"/>
      <c r="G620" s="83"/>
      <c r="H620" s="125"/>
      <c r="I620" s="342"/>
      <c r="J620" s="342"/>
      <c r="K620" s="342"/>
      <c r="L620" s="210">
        <f>IF(RIGHT(S620)="T",(+H620-G620),0)</f>
        <v>0</v>
      </c>
      <c r="M620" s="210">
        <f>IF(RIGHT(S620)="U",(+H620-G620),0)</f>
        <v>0</v>
      </c>
      <c r="N620" s="210">
        <f>IF(RIGHT(S620)="C",(+H620-G620),0)</f>
        <v>0</v>
      </c>
      <c r="O620" s="210">
        <f>IF(RIGHT(S620)="D",(+H620-G620),0)</f>
        <v>0</v>
      </c>
      <c r="P620" s="115"/>
      <c r="Q620" s="115"/>
      <c r="R620" s="115"/>
      <c r="S620" s="83"/>
      <c r="T620" s="126"/>
      <c r="U620" s="115"/>
      <c r="V620" s="213"/>
      <c r="W620" s="65"/>
      <c r="X620" s="207"/>
      <c r="Y620" s="215"/>
      <c r="Z620" s="213"/>
      <c r="AA620" s="216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</row>
    <row r="621" spans="1:44" s="25" customFormat="1" ht="30" customHeight="1">
      <c r="A621" s="301"/>
      <c r="B621" s="217"/>
      <c r="C621" s="303" t="s">
        <v>53</v>
      </c>
      <c r="D621" s="302"/>
      <c r="E621" s="219"/>
      <c r="F621" s="208" t="s">
        <v>49</v>
      </c>
      <c r="G621" s="209"/>
      <c r="H621" s="209"/>
      <c r="I621" s="208" t="s">
        <v>49</v>
      </c>
      <c r="J621" s="208" t="s">
        <v>49</v>
      </c>
      <c r="K621" s="208" t="s">
        <v>49</v>
      </c>
      <c r="L621" s="220">
        <f>SUM(L619:L620)</f>
        <v>0</v>
      </c>
      <c r="M621" s="220">
        <f t="shared" ref="M621:O621" si="578">SUM(M619:M620)</f>
        <v>0</v>
      </c>
      <c r="N621" s="220">
        <f t="shared" si="578"/>
        <v>0</v>
      </c>
      <c r="O621" s="220">
        <f t="shared" si="578"/>
        <v>0</v>
      </c>
      <c r="P621" s="208" t="s">
        <v>49</v>
      </c>
      <c r="Q621" s="208" t="s">
        <v>49</v>
      </c>
      <c r="R621" s="208" t="s">
        <v>49</v>
      </c>
      <c r="S621" s="302"/>
      <c r="T621" s="313"/>
      <c r="U621" s="302"/>
      <c r="V621" s="213">
        <f t="shared" ref="V621" si="579">$AB$11-((N621*24))</f>
        <v>744</v>
      </c>
      <c r="W621" s="65">
        <v>1500</v>
      </c>
      <c r="X621" s="207"/>
      <c r="Y621" s="215">
        <f t="shared" ref="Y621" si="580">W621</f>
        <v>1500</v>
      </c>
      <c r="Z621" s="213">
        <f t="shared" ref="Z621" si="581">(Y621*(V621-L621*24))/V621</f>
        <v>1500</v>
      </c>
      <c r="AA621" s="216">
        <f t="shared" ref="AA621" si="582">(Z621/Y621)*100</f>
        <v>100</v>
      </c>
    </row>
    <row r="622" spans="1:44" s="23" customFormat="1" ht="30" customHeight="1">
      <c r="A622" s="65">
        <v>4</v>
      </c>
      <c r="B622" s="221" t="s">
        <v>265</v>
      </c>
      <c r="C622" s="222" t="s">
        <v>266</v>
      </c>
      <c r="D622" s="65">
        <v>1500</v>
      </c>
      <c r="E622" s="219" t="s">
        <v>569</v>
      </c>
      <c r="F622" s="206" t="s">
        <v>49</v>
      </c>
      <c r="G622" s="83"/>
      <c r="H622" s="125"/>
      <c r="I622" s="342"/>
      <c r="J622" s="342"/>
      <c r="K622" s="342"/>
      <c r="L622" s="210">
        <f>IF(RIGHT(S622)="T",(+H622-G622),0)</f>
        <v>0</v>
      </c>
      <c r="M622" s="210">
        <f>IF(RIGHT(S622)="U",(+H622-G622),0)</f>
        <v>0</v>
      </c>
      <c r="N622" s="210">
        <f>IF(RIGHT(S622)="C",(+H622-G622),0)</f>
        <v>0</v>
      </c>
      <c r="O622" s="210">
        <f>IF(RIGHT(S622)="D",(+H622-G622),0)</f>
        <v>0</v>
      </c>
      <c r="P622" s="115"/>
      <c r="Q622" s="115"/>
      <c r="R622" s="115"/>
      <c r="S622" s="83"/>
      <c r="T622" s="126"/>
      <c r="U622" s="115"/>
      <c r="V622" s="213">
        <f t="shared" ref="V622:V639" si="583">$AB$11-((N622*24))</f>
        <v>744</v>
      </c>
      <c r="W622" s="65">
        <v>1500</v>
      </c>
      <c r="X622" s="207"/>
      <c r="Y622" s="215">
        <f t="shared" ref="Y622:Y663" si="584">W622</f>
        <v>1500</v>
      </c>
      <c r="Z622" s="213">
        <f t="shared" ref="Z622:Z639" si="585">(Y622*(V622-L622*24))/V622</f>
        <v>1500</v>
      </c>
      <c r="AA622" s="216">
        <f t="shared" ref="AA622:AA639" si="586">(Z622/Y622)*100</f>
        <v>100</v>
      </c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</row>
    <row r="623" spans="1:44" s="23" customFormat="1" ht="30" customHeight="1">
      <c r="A623" s="65">
        <v>5</v>
      </c>
      <c r="B623" s="221" t="s">
        <v>267</v>
      </c>
      <c r="C623" s="222" t="s">
        <v>268</v>
      </c>
      <c r="D623" s="65">
        <v>1500</v>
      </c>
      <c r="E623" s="219" t="s">
        <v>569</v>
      </c>
      <c r="F623" s="206" t="s">
        <v>49</v>
      </c>
      <c r="G623" s="270"/>
      <c r="H623" s="270"/>
      <c r="I623" s="342"/>
      <c r="J623" s="342"/>
      <c r="K623" s="342"/>
      <c r="L623" s="210">
        <f>IF(RIGHT(S623)="T",(+H623-G623),0)</f>
        <v>0</v>
      </c>
      <c r="M623" s="210">
        <f>IF(RIGHT(S623)="U",(+H623-G623),0)</f>
        <v>0</v>
      </c>
      <c r="N623" s="210">
        <f>IF(RIGHT(S623)="C",(+H623-G623),0)</f>
        <v>0</v>
      </c>
      <c r="O623" s="210">
        <f>IF(RIGHT(S623)="D",(+H623-G623),0)</f>
        <v>0</v>
      </c>
      <c r="P623" s="115"/>
      <c r="Q623" s="115"/>
      <c r="R623" s="115"/>
      <c r="S623" s="283"/>
      <c r="T623" s="284"/>
      <c r="U623" s="115"/>
      <c r="V623" s="213"/>
      <c r="W623" s="65"/>
      <c r="X623" s="207"/>
      <c r="Y623" s="215"/>
      <c r="Z623" s="213"/>
      <c r="AA623" s="216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</row>
    <row r="624" spans="1:44" s="25" customFormat="1" ht="30" customHeight="1">
      <c r="A624" s="301"/>
      <c r="B624" s="217"/>
      <c r="C624" s="303" t="s">
        <v>53</v>
      </c>
      <c r="D624" s="302"/>
      <c r="E624" s="219"/>
      <c r="F624" s="208" t="s">
        <v>49</v>
      </c>
      <c r="G624" s="305"/>
      <c r="H624" s="305"/>
      <c r="I624" s="208" t="s">
        <v>49</v>
      </c>
      <c r="J624" s="208" t="s">
        <v>49</v>
      </c>
      <c r="K624" s="208" t="s">
        <v>49</v>
      </c>
      <c r="L624" s="220">
        <f>SUM(L623:L623)</f>
        <v>0</v>
      </c>
      <c r="M624" s="220">
        <f>SUM(M623:M623)</f>
        <v>0</v>
      </c>
      <c r="N624" s="220">
        <f>SUM(N623:N623)</f>
        <v>0</v>
      </c>
      <c r="O624" s="220">
        <f>SUM(O623:O623)</f>
        <v>0</v>
      </c>
      <c r="P624" s="208" t="s">
        <v>49</v>
      </c>
      <c r="Q624" s="208" t="s">
        <v>49</v>
      </c>
      <c r="R624" s="208" t="s">
        <v>49</v>
      </c>
      <c r="S624" s="302"/>
      <c r="T624" s="313"/>
      <c r="U624" s="302"/>
      <c r="V624" s="213">
        <f t="shared" ref="V624" si="587">$AB$11-((N624*24))</f>
        <v>744</v>
      </c>
      <c r="W624" s="65">
        <v>1500</v>
      </c>
      <c r="X624" s="207"/>
      <c r="Y624" s="215">
        <f t="shared" ref="Y624" si="588">W624</f>
        <v>1500</v>
      </c>
      <c r="Z624" s="213">
        <f t="shared" ref="Z624" si="589">(Y624*(V624-L624*24))/V624</f>
        <v>1500</v>
      </c>
      <c r="AA624" s="216">
        <f t="shared" ref="AA624" si="590">(Z624/Y624)*100</f>
        <v>100</v>
      </c>
    </row>
    <row r="625" spans="1:44" s="23" customFormat="1" ht="30" customHeight="1">
      <c r="A625" s="65">
        <v>6</v>
      </c>
      <c r="B625" s="221" t="s">
        <v>269</v>
      </c>
      <c r="C625" s="222" t="s">
        <v>270</v>
      </c>
      <c r="D625" s="65">
        <v>1500</v>
      </c>
      <c r="E625" s="219" t="s">
        <v>569</v>
      </c>
      <c r="F625" s="206" t="s">
        <v>49</v>
      </c>
      <c r="G625" s="270"/>
      <c r="H625" s="270"/>
      <c r="I625" s="342"/>
      <c r="J625" s="342"/>
      <c r="K625" s="342"/>
      <c r="L625" s="210">
        <f>IF(RIGHT(S625)="T",(+H625-G625),0)</f>
        <v>0</v>
      </c>
      <c r="M625" s="210">
        <f>IF(RIGHT(S625)="U",(+H625-G625),0)</f>
        <v>0</v>
      </c>
      <c r="N625" s="210">
        <f>IF(RIGHT(S625)="C",(+H625-G625),0)</f>
        <v>0</v>
      </c>
      <c r="O625" s="210">
        <f>IF(RIGHT(S625)="D",(+H625-G625),0)</f>
        <v>0</v>
      </c>
      <c r="P625" s="115"/>
      <c r="Q625" s="115"/>
      <c r="R625" s="115"/>
      <c r="S625" s="283"/>
      <c r="T625" s="284"/>
      <c r="U625" s="115"/>
      <c r="V625" s="213"/>
      <c r="W625" s="65"/>
      <c r="X625" s="207"/>
      <c r="Y625" s="215"/>
      <c r="Z625" s="213"/>
      <c r="AA625" s="216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</row>
    <row r="626" spans="1:44" s="25" customFormat="1" ht="30" customHeight="1">
      <c r="A626" s="301"/>
      <c r="B626" s="217"/>
      <c r="C626" s="303" t="s">
        <v>53</v>
      </c>
      <c r="D626" s="302"/>
      <c r="E626" s="219"/>
      <c r="F626" s="208" t="s">
        <v>49</v>
      </c>
      <c r="G626" s="305"/>
      <c r="H626" s="305"/>
      <c r="I626" s="208" t="s">
        <v>49</v>
      </c>
      <c r="J626" s="208" t="s">
        <v>49</v>
      </c>
      <c r="K626" s="208" t="s">
        <v>49</v>
      </c>
      <c r="L626" s="220">
        <f>SUM(L625:L625)</f>
        <v>0</v>
      </c>
      <c r="M626" s="220">
        <f>SUM(M625:M625)</f>
        <v>0</v>
      </c>
      <c r="N626" s="220">
        <f>SUM(N625:N625)</f>
        <v>0</v>
      </c>
      <c r="O626" s="220">
        <f>SUM(O625:O625)</f>
        <v>0</v>
      </c>
      <c r="P626" s="208" t="s">
        <v>49</v>
      </c>
      <c r="Q626" s="208" t="s">
        <v>49</v>
      </c>
      <c r="R626" s="208" t="s">
        <v>49</v>
      </c>
      <c r="S626" s="302"/>
      <c r="T626" s="313"/>
      <c r="U626" s="302"/>
      <c r="V626" s="213">
        <f t="shared" ref="V626" si="591">$AB$11-((N626*24))</f>
        <v>744</v>
      </c>
      <c r="W626" s="65">
        <v>1500</v>
      </c>
      <c r="X626" s="207"/>
      <c r="Y626" s="215">
        <f t="shared" ref="Y626" si="592">W626</f>
        <v>1500</v>
      </c>
      <c r="Z626" s="213">
        <f t="shared" ref="Z626" si="593">(Y626*(V626-L626*24))/V626</f>
        <v>1500</v>
      </c>
      <c r="AA626" s="216">
        <f t="shared" ref="AA626" si="594">(Z626/Y626)*100</f>
        <v>100</v>
      </c>
    </row>
    <row r="627" spans="1:44" s="23" customFormat="1" ht="30" customHeight="1">
      <c r="A627" s="65">
        <v>7</v>
      </c>
      <c r="B627" s="221" t="s">
        <v>636</v>
      </c>
      <c r="C627" s="222" t="s">
        <v>638</v>
      </c>
      <c r="D627" s="65">
        <v>1500</v>
      </c>
      <c r="E627" s="262" t="s">
        <v>569</v>
      </c>
      <c r="F627" s="206" t="s">
        <v>49</v>
      </c>
      <c r="G627" s="83"/>
      <c r="H627" s="83"/>
      <c r="I627" s="342"/>
      <c r="J627" s="342"/>
      <c r="K627" s="342"/>
      <c r="L627" s="210">
        <f>IF(RIGHT(S627)="T",(+H627-G627),0)</f>
        <v>0</v>
      </c>
      <c r="M627" s="210">
        <f>IF(RIGHT(S627)="U",(+H627-G627),0)</f>
        <v>0</v>
      </c>
      <c r="N627" s="210">
        <f>IF(RIGHT(S627)="C",(+H627-G627),0)</f>
        <v>0</v>
      </c>
      <c r="O627" s="210">
        <f>IF(RIGHT(S627)="D",(+H627-G627),0)</f>
        <v>0</v>
      </c>
      <c r="P627" s="206" t="s">
        <v>49</v>
      </c>
      <c r="Q627" s="206" t="s">
        <v>49</v>
      </c>
      <c r="R627" s="206" t="s">
        <v>49</v>
      </c>
      <c r="S627" s="83"/>
      <c r="T627" s="126"/>
      <c r="U627" s="115"/>
      <c r="V627" s="213"/>
      <c r="W627" s="65"/>
      <c r="X627" s="207"/>
      <c r="Y627" s="215"/>
      <c r="Z627" s="213"/>
      <c r="AA627" s="216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</row>
    <row r="628" spans="1:44" s="23" customFormat="1" ht="30" customHeight="1">
      <c r="A628" s="65"/>
      <c r="B628" s="221"/>
      <c r="C628" s="222"/>
      <c r="D628" s="65"/>
      <c r="E628" s="262"/>
      <c r="F628" s="206" t="s">
        <v>49</v>
      </c>
      <c r="G628" s="249"/>
      <c r="H628" s="249"/>
      <c r="I628" s="342"/>
      <c r="J628" s="342"/>
      <c r="K628" s="342"/>
      <c r="L628" s="210">
        <f>IF(RIGHT(S628)="T",(+H628-G628),0)</f>
        <v>0</v>
      </c>
      <c r="M628" s="210">
        <f>IF(RIGHT(S628)="U",(+H628-G628),0)</f>
        <v>0</v>
      </c>
      <c r="N628" s="210">
        <f>IF(RIGHT(S628)="C",(+H628-G628),0)</f>
        <v>0</v>
      </c>
      <c r="O628" s="210">
        <f>IF(RIGHT(S628)="D",(+H628-G628),0)</f>
        <v>0</v>
      </c>
      <c r="P628" s="206" t="s">
        <v>49</v>
      </c>
      <c r="Q628" s="206" t="s">
        <v>49</v>
      </c>
      <c r="R628" s="206" t="s">
        <v>49</v>
      </c>
      <c r="S628" s="114"/>
      <c r="T628" s="251"/>
      <c r="U628" s="115"/>
      <c r="V628" s="213"/>
      <c r="W628" s="65"/>
      <c r="X628" s="207"/>
      <c r="Y628" s="215"/>
      <c r="Z628" s="213"/>
      <c r="AA628" s="216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</row>
    <row r="629" spans="1:44" s="23" customFormat="1" ht="30" customHeight="1">
      <c r="A629" s="65"/>
      <c r="B629" s="221"/>
      <c r="C629" s="253" t="s">
        <v>53</v>
      </c>
      <c r="D629" s="217"/>
      <c r="E629" s="233"/>
      <c r="F629" s="218" t="s">
        <v>49</v>
      </c>
      <c r="G629" s="254"/>
      <c r="H629" s="254"/>
      <c r="I629" s="218" t="s">
        <v>49</v>
      </c>
      <c r="J629" s="218" t="s">
        <v>49</v>
      </c>
      <c r="K629" s="321"/>
      <c r="L629" s="255">
        <f t="shared" ref="L629:M629" si="595">SUM(L627:L628)</f>
        <v>0</v>
      </c>
      <c r="M629" s="255">
        <f t="shared" si="595"/>
        <v>0</v>
      </c>
      <c r="N629" s="255">
        <f>SUM(N627:N628)</f>
        <v>0</v>
      </c>
      <c r="O629" s="255">
        <f t="shared" ref="O629" si="596">SUM(O627:O628)</f>
        <v>0</v>
      </c>
      <c r="P629" s="218" t="s">
        <v>49</v>
      </c>
      <c r="Q629" s="218" t="s">
        <v>49</v>
      </c>
      <c r="R629" s="218" t="s">
        <v>49</v>
      </c>
      <c r="S629" s="115"/>
      <c r="T629" s="116"/>
      <c r="U629" s="115"/>
      <c r="V629" s="213">
        <f t="shared" ref="V629" si="597">$AB$11-((N629*24))</f>
        <v>744</v>
      </c>
      <c r="W629" s="65">
        <v>1500</v>
      </c>
      <c r="X629" s="207"/>
      <c r="Y629" s="215">
        <f t="shared" ref="Y629" si="598">W629</f>
        <v>1500</v>
      </c>
      <c r="Z629" s="213">
        <f t="shared" ref="Z629" si="599">(Y629*(V629-L629*24))/V629</f>
        <v>1500</v>
      </c>
      <c r="AA629" s="216">
        <f t="shared" ref="AA629" si="600">(Z629/Y629)*100</f>
        <v>100</v>
      </c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</row>
    <row r="630" spans="1:44" s="23" customFormat="1" ht="30" customHeight="1">
      <c r="A630" s="65">
        <v>8</v>
      </c>
      <c r="B630" s="221" t="s">
        <v>637</v>
      </c>
      <c r="C630" s="222" t="s">
        <v>639</v>
      </c>
      <c r="D630" s="65">
        <v>1500</v>
      </c>
      <c r="E630" s="223" t="s">
        <v>569</v>
      </c>
      <c r="F630" s="206" t="s">
        <v>49</v>
      </c>
      <c r="G630" s="125"/>
      <c r="H630" s="125"/>
      <c r="I630" s="342"/>
      <c r="J630" s="342"/>
      <c r="K630" s="342"/>
      <c r="L630" s="210">
        <f>IF(RIGHT(S630)="T",(+H630-G630),0)</f>
        <v>0</v>
      </c>
      <c r="M630" s="210">
        <f>IF(RIGHT(S630)="U",(+H630-G630),0)</f>
        <v>0</v>
      </c>
      <c r="N630" s="210">
        <f>IF(RIGHT(S630)="C",(+H630-G630),0)</f>
        <v>0</v>
      </c>
      <c r="O630" s="210">
        <f>IF(RIGHT(S630)="D",(+H630-G630),0)</f>
        <v>0</v>
      </c>
      <c r="P630" s="206" t="s">
        <v>49</v>
      </c>
      <c r="Q630" s="206" t="s">
        <v>49</v>
      </c>
      <c r="R630" s="206" t="s">
        <v>49</v>
      </c>
      <c r="S630" s="82"/>
      <c r="T630" s="126"/>
      <c r="U630" s="115"/>
      <c r="V630" s="213"/>
      <c r="W630" s="65"/>
      <c r="X630" s="207"/>
      <c r="Y630" s="215"/>
      <c r="Z630" s="213"/>
      <c r="AA630" s="216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</row>
    <row r="631" spans="1:44" s="23" customFormat="1" ht="30" customHeight="1">
      <c r="A631" s="65"/>
      <c r="B631" s="221"/>
      <c r="C631" s="222"/>
      <c r="D631" s="65"/>
      <c r="E631" s="223"/>
      <c r="F631" s="206" t="s">
        <v>49</v>
      </c>
      <c r="G631" s="249"/>
      <c r="H631" s="249"/>
      <c r="I631" s="342"/>
      <c r="J631" s="342"/>
      <c r="K631" s="342"/>
      <c r="L631" s="210">
        <f>IF(RIGHT(S631)="T",(+H631-G631),0)</f>
        <v>0</v>
      </c>
      <c r="M631" s="210">
        <f>IF(RIGHT(S631)="U",(+H631-G631),0)</f>
        <v>0</v>
      </c>
      <c r="N631" s="210">
        <f>IF(RIGHT(S631)="C",(+H631-G631),0)</f>
        <v>0</v>
      </c>
      <c r="O631" s="210">
        <f>IF(RIGHT(S631)="D",(+H631-G631),0)</f>
        <v>0</v>
      </c>
      <c r="P631" s="206" t="s">
        <v>49</v>
      </c>
      <c r="Q631" s="206" t="s">
        <v>49</v>
      </c>
      <c r="R631" s="206" t="s">
        <v>49</v>
      </c>
      <c r="S631" s="114"/>
      <c r="T631" s="251"/>
      <c r="U631" s="115"/>
      <c r="V631" s="213"/>
      <c r="W631" s="65"/>
      <c r="X631" s="207"/>
      <c r="Y631" s="215"/>
      <c r="Z631" s="213"/>
      <c r="AA631" s="216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</row>
    <row r="632" spans="1:44" s="23" customFormat="1" ht="30" customHeight="1">
      <c r="A632" s="65"/>
      <c r="B632" s="221"/>
      <c r="C632" s="253" t="s">
        <v>53</v>
      </c>
      <c r="D632" s="217"/>
      <c r="E632" s="233"/>
      <c r="F632" s="218" t="s">
        <v>49</v>
      </c>
      <c r="G632" s="254"/>
      <c r="H632" s="254"/>
      <c r="I632" s="218" t="s">
        <v>49</v>
      </c>
      <c r="J632" s="218" t="s">
        <v>49</v>
      </c>
      <c r="K632" s="321"/>
      <c r="L632" s="255">
        <f t="shared" ref="L632:M632" si="601">SUM(L630:L631)</f>
        <v>0</v>
      </c>
      <c r="M632" s="255">
        <f t="shared" si="601"/>
        <v>0</v>
      </c>
      <c r="N632" s="255">
        <f>SUM(N630:N631)</f>
        <v>0</v>
      </c>
      <c r="O632" s="255">
        <f t="shared" ref="O632" si="602">SUM(O630:O631)</f>
        <v>0</v>
      </c>
      <c r="P632" s="218" t="s">
        <v>49</v>
      </c>
      <c r="Q632" s="218" t="s">
        <v>49</v>
      </c>
      <c r="R632" s="218" t="s">
        <v>49</v>
      </c>
      <c r="S632" s="115"/>
      <c r="T632" s="116"/>
      <c r="U632" s="115"/>
      <c r="V632" s="213">
        <f t="shared" ref="V632" si="603">$AB$11-((N632*24))</f>
        <v>744</v>
      </c>
      <c r="W632" s="65">
        <v>1500</v>
      </c>
      <c r="X632" s="207"/>
      <c r="Y632" s="215">
        <f t="shared" ref="Y632" si="604">W632</f>
        <v>1500</v>
      </c>
      <c r="Z632" s="213">
        <f t="shared" ref="Z632" si="605">(Y632*(V632-L632*24))/V632</f>
        <v>1500</v>
      </c>
      <c r="AA632" s="216">
        <f t="shared" ref="AA632" si="606">(Z632/Y632)*100</f>
        <v>100</v>
      </c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</row>
    <row r="633" spans="1:44" s="23" customFormat="1" ht="30" customHeight="1">
      <c r="A633" s="65">
        <v>9</v>
      </c>
      <c r="B633" s="221" t="s">
        <v>271</v>
      </c>
      <c r="C633" s="222" t="s">
        <v>272</v>
      </c>
      <c r="D633" s="65">
        <v>1500</v>
      </c>
      <c r="E633" s="233" t="s">
        <v>569</v>
      </c>
      <c r="F633" s="206" t="s">
        <v>49</v>
      </c>
      <c r="G633" s="249"/>
      <c r="H633" s="249"/>
      <c r="I633" s="342"/>
      <c r="J633" s="342"/>
      <c r="K633" s="342"/>
      <c r="L633" s="203">
        <f>IF(RIGHT(S633)="T",(+H633-G633),0)</f>
        <v>0</v>
      </c>
      <c r="M633" s="203">
        <f>IF(RIGHT(S633)="U",(+H633-G633),0)</f>
        <v>0</v>
      </c>
      <c r="N633" s="203">
        <f>IF(RIGHT(S633)="C",(+H633-G633),0)</f>
        <v>0</v>
      </c>
      <c r="O633" s="203">
        <f>IF(RIGHT(S633)="D",(+H633-G633),0)</f>
        <v>0</v>
      </c>
      <c r="P633" s="206" t="s">
        <v>49</v>
      </c>
      <c r="Q633" s="206" t="s">
        <v>49</v>
      </c>
      <c r="R633" s="206" t="s">
        <v>49</v>
      </c>
      <c r="S633" s="114"/>
      <c r="T633" s="251"/>
      <c r="U633" s="115"/>
      <c r="V633" s="213"/>
      <c r="W633" s="65"/>
      <c r="X633" s="207"/>
      <c r="Y633" s="215"/>
      <c r="Z633" s="213"/>
      <c r="AA633" s="216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</row>
    <row r="634" spans="1:44" s="23" customFormat="1" ht="30" customHeight="1">
      <c r="A634" s="65"/>
      <c r="B634" s="221"/>
      <c r="C634" s="253" t="s">
        <v>53</v>
      </c>
      <c r="D634" s="217"/>
      <c r="E634" s="233"/>
      <c r="F634" s="218" t="s">
        <v>49</v>
      </c>
      <c r="G634" s="254"/>
      <c r="H634" s="254"/>
      <c r="I634" s="218" t="s">
        <v>49</v>
      </c>
      <c r="J634" s="218" t="s">
        <v>49</v>
      </c>
      <c r="K634" s="321"/>
      <c r="L634" s="255">
        <f>SUM(L633:L633)</f>
        <v>0</v>
      </c>
      <c r="M634" s="255">
        <f>SUM(M633:M633)</f>
        <v>0</v>
      </c>
      <c r="N634" s="255">
        <f>SUM(N633:N633)</f>
        <v>0</v>
      </c>
      <c r="O634" s="255">
        <f>SUM(O633:O633)</f>
        <v>0</v>
      </c>
      <c r="P634" s="218" t="s">
        <v>49</v>
      </c>
      <c r="Q634" s="218" t="s">
        <v>49</v>
      </c>
      <c r="R634" s="218" t="s">
        <v>49</v>
      </c>
      <c r="S634" s="115"/>
      <c r="T634" s="116"/>
      <c r="U634" s="115"/>
      <c r="V634" s="213">
        <f t="shared" ref="V634" si="607">$AB$11-((N634*24))</f>
        <v>744</v>
      </c>
      <c r="W634" s="65">
        <v>1500</v>
      </c>
      <c r="X634" s="207"/>
      <c r="Y634" s="215">
        <f t="shared" ref="Y634" si="608">W634</f>
        <v>1500</v>
      </c>
      <c r="Z634" s="213">
        <f t="shared" ref="Z634" si="609">(Y634*(V634-L634*24))/V634</f>
        <v>1500</v>
      </c>
      <c r="AA634" s="216">
        <f t="shared" ref="AA634" si="610">(Z634/Y634)*100</f>
        <v>100</v>
      </c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</row>
    <row r="635" spans="1:44" s="23" customFormat="1" ht="30" customHeight="1">
      <c r="A635" s="65">
        <v>10</v>
      </c>
      <c r="B635" s="221" t="s">
        <v>273</v>
      </c>
      <c r="C635" s="222" t="s">
        <v>274</v>
      </c>
      <c r="D635" s="65">
        <v>1500</v>
      </c>
      <c r="E635" s="233" t="s">
        <v>569</v>
      </c>
      <c r="F635" s="206" t="s">
        <v>49</v>
      </c>
      <c r="G635" s="249">
        <v>42748.397222222222</v>
      </c>
      <c r="H635" s="249">
        <v>42748.663194444445</v>
      </c>
      <c r="I635" s="206" t="s">
        <v>49</v>
      </c>
      <c r="J635" s="206" t="s">
        <v>49</v>
      </c>
      <c r="K635" s="342"/>
      <c r="L635" s="203">
        <f>IF(RIGHT(S635)="T",(+H635-G635),0)</f>
        <v>0</v>
      </c>
      <c r="M635" s="203">
        <f>IF(RIGHT(S635)="U",(+H635-G635),0)</f>
        <v>0</v>
      </c>
      <c r="N635" s="203">
        <f>IF(RIGHT(S635)="C",(+H635-G635),0)</f>
        <v>0</v>
      </c>
      <c r="O635" s="203">
        <f>IF(RIGHT(S635)="D",(+H635-G635),0)</f>
        <v>0.26597222222335404</v>
      </c>
      <c r="P635" s="206" t="s">
        <v>49</v>
      </c>
      <c r="Q635" s="206" t="s">
        <v>49</v>
      </c>
      <c r="R635" s="206" t="s">
        <v>49</v>
      </c>
      <c r="S635" s="250" t="s">
        <v>980</v>
      </c>
      <c r="T635" s="251" t="s">
        <v>1059</v>
      </c>
      <c r="U635" s="115"/>
      <c r="V635" s="213"/>
      <c r="W635" s="65"/>
      <c r="X635" s="207"/>
      <c r="Y635" s="215"/>
      <c r="Z635" s="213"/>
      <c r="AA635" s="216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</row>
    <row r="636" spans="1:44" s="23" customFormat="1" ht="30" customHeight="1">
      <c r="A636" s="65"/>
      <c r="B636" s="221"/>
      <c r="C636" s="253" t="s">
        <v>53</v>
      </c>
      <c r="D636" s="217"/>
      <c r="E636" s="233"/>
      <c r="F636" s="218" t="s">
        <v>49</v>
      </c>
      <c r="G636" s="254"/>
      <c r="H636" s="254"/>
      <c r="I636" s="218" t="s">
        <v>49</v>
      </c>
      <c r="J636" s="218" t="s">
        <v>49</v>
      </c>
      <c r="K636" s="321"/>
      <c r="L636" s="255">
        <f>SUM(L635:L635)</f>
        <v>0</v>
      </c>
      <c r="M636" s="255">
        <f>SUM(M635:M635)</f>
        <v>0</v>
      </c>
      <c r="N636" s="255">
        <f>SUM(N635:N635)</f>
        <v>0</v>
      </c>
      <c r="O636" s="255">
        <f>SUM(O635:O635)</f>
        <v>0.26597222222335404</v>
      </c>
      <c r="P636" s="218" t="s">
        <v>49</v>
      </c>
      <c r="Q636" s="218" t="s">
        <v>49</v>
      </c>
      <c r="R636" s="218" t="s">
        <v>49</v>
      </c>
      <c r="S636" s="115"/>
      <c r="T636" s="116"/>
      <c r="U636" s="115"/>
      <c r="V636" s="213">
        <f t="shared" ref="V636" si="611">$AB$11-((N636*24))</f>
        <v>744</v>
      </c>
      <c r="W636" s="65">
        <v>1500</v>
      </c>
      <c r="X636" s="207"/>
      <c r="Y636" s="215">
        <f t="shared" ref="Y636" si="612">W636</f>
        <v>1500</v>
      </c>
      <c r="Z636" s="213">
        <f t="shared" ref="Z636" si="613">(Y636*(V636-L636*24))/V636</f>
        <v>1500</v>
      </c>
      <c r="AA636" s="216">
        <f t="shared" ref="AA636" si="614">(Z636/Y636)*100</f>
        <v>100</v>
      </c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</row>
    <row r="637" spans="1:44" s="23" customFormat="1" ht="30" customHeight="1">
      <c r="A637" s="65">
        <v>11</v>
      </c>
      <c r="B637" s="221" t="s">
        <v>275</v>
      </c>
      <c r="C637" s="222" t="s">
        <v>276</v>
      </c>
      <c r="D637" s="65">
        <v>1500</v>
      </c>
      <c r="E637" s="233" t="s">
        <v>569</v>
      </c>
      <c r="F637" s="206" t="s">
        <v>49</v>
      </c>
      <c r="G637" s="249"/>
      <c r="H637" s="249"/>
      <c r="I637" s="342"/>
      <c r="J637" s="342"/>
      <c r="K637" s="342"/>
      <c r="L637" s="203">
        <f>IF(RIGHT(S637)="T",(+H637-G637),0)</f>
        <v>0</v>
      </c>
      <c r="M637" s="203">
        <f>IF(RIGHT(S637)="U",(+H637-G637),0)</f>
        <v>0</v>
      </c>
      <c r="N637" s="203">
        <f>IF(RIGHT(S637)="C",(+H637-G637),0)</f>
        <v>0</v>
      </c>
      <c r="O637" s="203">
        <f>IF(RIGHT(S637)="D",(+H637-G637),0)</f>
        <v>0</v>
      </c>
      <c r="P637" s="206" t="s">
        <v>49</v>
      </c>
      <c r="Q637" s="206" t="s">
        <v>49</v>
      </c>
      <c r="R637" s="206" t="s">
        <v>49</v>
      </c>
      <c r="S637" s="114"/>
      <c r="T637" s="251"/>
      <c r="U637" s="115"/>
      <c r="V637" s="213"/>
      <c r="W637" s="65"/>
      <c r="X637" s="207"/>
      <c r="Y637" s="215"/>
      <c r="Z637" s="213"/>
      <c r="AA637" s="216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</row>
    <row r="638" spans="1:44" s="23" customFormat="1" ht="30" customHeight="1">
      <c r="A638" s="65"/>
      <c r="B638" s="221"/>
      <c r="C638" s="253" t="s">
        <v>53</v>
      </c>
      <c r="D638" s="217"/>
      <c r="E638" s="233"/>
      <c r="F638" s="218" t="s">
        <v>49</v>
      </c>
      <c r="G638" s="254"/>
      <c r="H638" s="254"/>
      <c r="I638" s="218" t="s">
        <v>49</v>
      </c>
      <c r="J638" s="218" t="s">
        <v>49</v>
      </c>
      <c r="K638" s="321"/>
      <c r="L638" s="255">
        <f>SUM(L637:L637)</f>
        <v>0</v>
      </c>
      <c r="M638" s="255">
        <f>SUM(M637:M637)</f>
        <v>0</v>
      </c>
      <c r="N638" s="255">
        <f>SUM(N637:N637)</f>
        <v>0</v>
      </c>
      <c r="O638" s="255">
        <f>SUM(O637:O637)</f>
        <v>0</v>
      </c>
      <c r="P638" s="218" t="s">
        <v>49</v>
      </c>
      <c r="Q638" s="218" t="s">
        <v>49</v>
      </c>
      <c r="R638" s="218" t="s">
        <v>49</v>
      </c>
      <c r="S638" s="115"/>
      <c r="T638" s="116"/>
      <c r="U638" s="115"/>
      <c r="V638" s="213">
        <f t="shared" ref="V638" si="615">$AB$11-((N638*24))</f>
        <v>744</v>
      </c>
      <c r="W638" s="65">
        <v>1500</v>
      </c>
      <c r="X638" s="207"/>
      <c r="Y638" s="215">
        <f t="shared" ref="Y638" si="616">W638</f>
        <v>1500</v>
      </c>
      <c r="Z638" s="213">
        <f t="shared" ref="Z638" si="617">(Y638*(V638-L638*24))/V638</f>
        <v>1500</v>
      </c>
      <c r="AA638" s="216">
        <f t="shared" ref="AA638" si="618">(Z638/Y638)*100</f>
        <v>100</v>
      </c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</row>
    <row r="639" spans="1:44" s="23" customFormat="1" ht="30" customHeight="1">
      <c r="A639" s="65">
        <v>12</v>
      </c>
      <c r="B639" s="221" t="s">
        <v>277</v>
      </c>
      <c r="C639" s="222" t="s">
        <v>278</v>
      </c>
      <c r="D639" s="65">
        <v>1500</v>
      </c>
      <c r="E639" s="233" t="s">
        <v>569</v>
      </c>
      <c r="F639" s="206" t="s">
        <v>49</v>
      </c>
      <c r="G639" s="327"/>
      <c r="H639" s="327"/>
      <c r="I639" s="342"/>
      <c r="J639" s="342"/>
      <c r="K639" s="342"/>
      <c r="L639" s="203">
        <f>IF(RIGHT(S639)="T",(+H639-G639),0)</f>
        <v>0</v>
      </c>
      <c r="M639" s="203">
        <f>IF(RIGHT(S639)="U",(+H639-G639),0)</f>
        <v>0</v>
      </c>
      <c r="N639" s="203">
        <f>IF(RIGHT(S639)="C",(+H639-G639),0)</f>
        <v>0</v>
      </c>
      <c r="O639" s="203">
        <f>IF(RIGHT(S639)="D",(+H639-G639),0)</f>
        <v>0</v>
      </c>
      <c r="P639" s="115"/>
      <c r="Q639" s="115"/>
      <c r="R639" s="115"/>
      <c r="S639" s="115"/>
      <c r="T639" s="116"/>
      <c r="U639" s="115"/>
      <c r="V639" s="213">
        <f t="shared" si="583"/>
        <v>744</v>
      </c>
      <c r="W639" s="65">
        <v>1500</v>
      </c>
      <c r="X639" s="207"/>
      <c r="Y639" s="215">
        <f t="shared" si="584"/>
        <v>1500</v>
      </c>
      <c r="Z639" s="213">
        <f t="shared" si="585"/>
        <v>1500</v>
      </c>
      <c r="AA639" s="216">
        <f t="shared" si="586"/>
        <v>100</v>
      </c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</row>
    <row r="640" spans="1:44" s="23" customFormat="1" ht="35.25" customHeight="1">
      <c r="A640" s="65">
        <v>13</v>
      </c>
      <c r="B640" s="221" t="s">
        <v>457</v>
      </c>
      <c r="C640" s="222" t="s">
        <v>458</v>
      </c>
      <c r="D640" s="65">
        <v>1500</v>
      </c>
      <c r="E640" s="233" t="s">
        <v>569</v>
      </c>
      <c r="F640" s="206" t="s">
        <v>49</v>
      </c>
      <c r="G640" s="249">
        <v>42747.449305555558</v>
      </c>
      <c r="H640" s="249">
        <v>42747.493750000001</v>
      </c>
      <c r="I640" s="206" t="s">
        <v>49</v>
      </c>
      <c r="J640" s="206" t="s">
        <v>49</v>
      </c>
      <c r="K640" s="211"/>
      <c r="L640" s="203">
        <f>IF(RIGHT(S640)="T",(+H640-G640),0)</f>
        <v>0</v>
      </c>
      <c r="M640" s="203">
        <f>IF(RIGHT(S640)="U",(+H640-G640),0)</f>
        <v>0</v>
      </c>
      <c r="N640" s="203">
        <f>IF(RIGHT(S640)="C",(+H640-G640),0)</f>
        <v>0</v>
      </c>
      <c r="O640" s="203">
        <f>IF(RIGHT(S640)="D",(+H640-G640),0)</f>
        <v>4.4444444443797693E-2</v>
      </c>
      <c r="P640" s="206" t="s">
        <v>49</v>
      </c>
      <c r="Q640" s="206" t="s">
        <v>49</v>
      </c>
      <c r="R640" s="206" t="s">
        <v>49</v>
      </c>
      <c r="S640" s="250" t="s">
        <v>52</v>
      </c>
      <c r="T640" s="251" t="s">
        <v>1038</v>
      </c>
      <c r="U640" s="256"/>
      <c r="V640" s="202"/>
      <c r="W640" s="202"/>
      <c r="X640" s="202"/>
      <c r="Y640" s="202"/>
      <c r="Z640" s="213"/>
      <c r="AA640" s="20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</row>
    <row r="641" spans="1:44" s="23" customFormat="1" ht="35.25" customHeight="1">
      <c r="A641" s="65"/>
      <c r="B641" s="221"/>
      <c r="C641" s="222"/>
      <c r="D641" s="65"/>
      <c r="E641" s="219"/>
      <c r="F641" s="206" t="s">
        <v>49</v>
      </c>
      <c r="G641" s="249"/>
      <c r="H641" s="249"/>
      <c r="I641" s="206" t="s">
        <v>49</v>
      </c>
      <c r="J641" s="206" t="s">
        <v>49</v>
      </c>
      <c r="K641" s="211"/>
      <c r="L641" s="203">
        <f>IF(RIGHT(S641)="T",(+H641-G641),0)</f>
        <v>0</v>
      </c>
      <c r="M641" s="203">
        <f>IF(RIGHT(S641)="U",(+H641-G641),0)</f>
        <v>0</v>
      </c>
      <c r="N641" s="203">
        <f>IF(RIGHT(S641)="C",(+H641-G641),0)</f>
        <v>0</v>
      </c>
      <c r="O641" s="203">
        <f>IF(RIGHT(S641)="D",(+H641-G641),0)</f>
        <v>0</v>
      </c>
      <c r="P641" s="206" t="s">
        <v>49</v>
      </c>
      <c r="Q641" s="206" t="s">
        <v>49</v>
      </c>
      <c r="R641" s="206" t="s">
        <v>49</v>
      </c>
      <c r="S641" s="114"/>
      <c r="T641" s="251"/>
      <c r="U641" s="256"/>
      <c r="V641" s="202"/>
      <c r="W641" s="202"/>
      <c r="X641" s="202"/>
      <c r="Y641" s="202"/>
      <c r="Z641" s="213"/>
      <c r="AA641" s="20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</row>
    <row r="642" spans="1:44" s="23" customFormat="1" ht="30" customHeight="1">
      <c r="A642" s="65"/>
      <c r="B642" s="221"/>
      <c r="C642" s="253" t="s">
        <v>53</v>
      </c>
      <c r="D642" s="217"/>
      <c r="E642" s="233"/>
      <c r="F642" s="218" t="s">
        <v>49</v>
      </c>
      <c r="G642" s="254"/>
      <c r="H642" s="254"/>
      <c r="I642" s="218" t="s">
        <v>49</v>
      </c>
      <c r="J642" s="218" t="s">
        <v>49</v>
      </c>
      <c r="K642" s="321"/>
      <c r="L642" s="255">
        <f>SUM(L640:L641)</f>
        <v>0</v>
      </c>
      <c r="M642" s="255">
        <f>SUM(M640:M641)</f>
        <v>0</v>
      </c>
      <c r="N642" s="255">
        <f>SUM(N640:N641)</f>
        <v>0</v>
      </c>
      <c r="O642" s="255">
        <f>SUM(O640:O641)</f>
        <v>4.4444444443797693E-2</v>
      </c>
      <c r="P642" s="218" t="s">
        <v>49</v>
      </c>
      <c r="Q642" s="218" t="s">
        <v>49</v>
      </c>
      <c r="R642" s="218" t="s">
        <v>49</v>
      </c>
      <c r="S642" s="276"/>
      <c r="T642" s="266"/>
      <c r="U642" s="217"/>
      <c r="V642" s="213">
        <f t="shared" ref="V642" si="619">$AB$11-((N642*24))</f>
        <v>744</v>
      </c>
      <c r="W642" s="65">
        <v>1500</v>
      </c>
      <c r="X642" s="207"/>
      <c r="Y642" s="215">
        <f>W642</f>
        <v>1500</v>
      </c>
      <c r="Z642" s="213">
        <f>(Y642*(V642-L642*24))/V642</f>
        <v>1500</v>
      </c>
      <c r="AA642" s="216">
        <f>(Z642/Y642)*100</f>
        <v>100</v>
      </c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</row>
    <row r="643" spans="1:44" s="23" customFormat="1" ht="30" customHeight="1">
      <c r="A643" s="65">
        <v>14</v>
      </c>
      <c r="B643" s="221" t="s">
        <v>471</v>
      </c>
      <c r="C643" s="222" t="s">
        <v>472</v>
      </c>
      <c r="D643" s="65">
        <v>1500</v>
      </c>
      <c r="E643" s="233" t="s">
        <v>569</v>
      </c>
      <c r="F643" s="206" t="s">
        <v>49</v>
      </c>
      <c r="G643" s="249">
        <v>42747.498611111114</v>
      </c>
      <c r="H643" s="249">
        <v>42747.521527777775</v>
      </c>
      <c r="I643" s="206" t="s">
        <v>49</v>
      </c>
      <c r="J643" s="206" t="s">
        <v>49</v>
      </c>
      <c r="K643" s="211"/>
      <c r="L643" s="203">
        <f>IF(RIGHT(S643)="T",(+H643-G643),0)</f>
        <v>0</v>
      </c>
      <c r="M643" s="203">
        <f>IF(RIGHT(S643)="U",(+H643-G643),0)</f>
        <v>0</v>
      </c>
      <c r="N643" s="203">
        <f>IF(RIGHT(S643)="C",(+H643-G643),0)</f>
        <v>0</v>
      </c>
      <c r="O643" s="203">
        <f>IF(RIGHT(S643)="D",(+H643-G643),0)</f>
        <v>2.2916666661330964E-2</v>
      </c>
      <c r="P643" s="206" t="s">
        <v>49</v>
      </c>
      <c r="Q643" s="206" t="s">
        <v>49</v>
      </c>
      <c r="R643" s="206" t="s">
        <v>49</v>
      </c>
      <c r="S643" s="250" t="s">
        <v>52</v>
      </c>
      <c r="T643" s="251" t="s">
        <v>1038</v>
      </c>
      <c r="U643" s="256"/>
      <c r="V643" s="202"/>
      <c r="W643" s="202"/>
      <c r="X643" s="202"/>
      <c r="Y643" s="202"/>
      <c r="Z643" s="213"/>
      <c r="AA643" s="20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</row>
    <row r="644" spans="1:44" s="23" customFormat="1" ht="30" customHeight="1">
      <c r="A644" s="65"/>
      <c r="B644" s="221"/>
      <c r="C644" s="222"/>
      <c r="D644" s="65"/>
      <c r="E644" s="219"/>
      <c r="F644" s="206" t="s">
        <v>49</v>
      </c>
      <c r="G644" s="249"/>
      <c r="H644" s="249"/>
      <c r="I644" s="206" t="s">
        <v>49</v>
      </c>
      <c r="J644" s="206" t="s">
        <v>49</v>
      </c>
      <c r="K644" s="211"/>
      <c r="L644" s="203">
        <f>IF(RIGHT(S644)="T",(+H644-G644),0)</f>
        <v>0</v>
      </c>
      <c r="M644" s="203">
        <f>IF(RIGHT(S644)="U",(+H644-G644),0)</f>
        <v>0</v>
      </c>
      <c r="N644" s="203">
        <f>IF(RIGHT(S644)="C",(+H644-G644),0)</f>
        <v>0</v>
      </c>
      <c r="O644" s="203">
        <f>IF(RIGHT(S644)="D",(+H644-G644),0)</f>
        <v>0</v>
      </c>
      <c r="P644" s="206" t="s">
        <v>49</v>
      </c>
      <c r="Q644" s="206" t="s">
        <v>49</v>
      </c>
      <c r="R644" s="206" t="s">
        <v>49</v>
      </c>
      <c r="S644" s="114"/>
      <c r="T644" s="251"/>
      <c r="U644" s="256"/>
      <c r="V644" s="202"/>
      <c r="W644" s="202"/>
      <c r="X644" s="202"/>
      <c r="Y644" s="202"/>
      <c r="Z644" s="213"/>
      <c r="AA644" s="20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</row>
    <row r="645" spans="1:44" s="23" customFormat="1" ht="30" customHeight="1">
      <c r="A645" s="65"/>
      <c r="B645" s="221"/>
      <c r="C645" s="253" t="s">
        <v>53</v>
      </c>
      <c r="D645" s="217"/>
      <c r="E645" s="233"/>
      <c r="F645" s="218" t="s">
        <v>49</v>
      </c>
      <c r="G645" s="254"/>
      <c r="H645" s="254"/>
      <c r="I645" s="218" t="s">
        <v>49</v>
      </c>
      <c r="J645" s="218" t="s">
        <v>49</v>
      </c>
      <c r="K645" s="321"/>
      <c r="L645" s="255">
        <f>SUM(L643:L644)</f>
        <v>0</v>
      </c>
      <c r="M645" s="255">
        <f>SUM(M643:M644)</f>
        <v>0</v>
      </c>
      <c r="N645" s="255">
        <f>SUM(N643:N644)</f>
        <v>0</v>
      </c>
      <c r="O645" s="255">
        <f>SUM(O643:O644)</f>
        <v>2.2916666661330964E-2</v>
      </c>
      <c r="P645" s="218" t="s">
        <v>49</v>
      </c>
      <c r="Q645" s="218" t="s">
        <v>49</v>
      </c>
      <c r="R645" s="218" t="s">
        <v>49</v>
      </c>
      <c r="S645" s="276"/>
      <c r="T645" s="266"/>
      <c r="U645" s="217"/>
      <c r="V645" s="213">
        <f t="shared" ref="V645" si="620">$AB$11-((N645*24))</f>
        <v>744</v>
      </c>
      <c r="W645" s="65">
        <v>1500</v>
      </c>
      <c r="X645" s="207"/>
      <c r="Y645" s="215">
        <f>W645</f>
        <v>1500</v>
      </c>
      <c r="Z645" s="213">
        <f>(Y645*(V645-L645*24))/V645</f>
        <v>1500</v>
      </c>
      <c r="AA645" s="216">
        <f>(Z645/Y645)*100</f>
        <v>100</v>
      </c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</row>
    <row r="646" spans="1:44" s="23" customFormat="1" ht="30" customHeight="1">
      <c r="A646" s="65">
        <v>15</v>
      </c>
      <c r="B646" s="377" t="s">
        <v>507</v>
      </c>
      <c r="C646" s="378" t="s">
        <v>508</v>
      </c>
      <c r="D646" s="310">
        <v>1500</v>
      </c>
      <c r="E646" s="233" t="s">
        <v>569</v>
      </c>
      <c r="F646" s="218"/>
      <c r="G646" s="249">
        <v>42743.7</v>
      </c>
      <c r="H646" s="249">
        <v>42743.799305555556</v>
      </c>
      <c r="I646" s="218"/>
      <c r="J646" s="218"/>
      <c r="K646" s="321"/>
      <c r="L646" s="203">
        <f>IF(RIGHT(S646)="T",(+H646-G646),0)</f>
        <v>9.930555555911269E-2</v>
      </c>
      <c r="M646" s="203">
        <f>IF(RIGHT(S646)="U",(+H646-G646),0)</f>
        <v>0</v>
      </c>
      <c r="N646" s="203">
        <f>IF(RIGHT(S646)="C",(+H646-G646),0)</f>
        <v>0</v>
      </c>
      <c r="O646" s="203">
        <f>IF(RIGHT(S646)="D",(+H646-G646),0)</f>
        <v>0</v>
      </c>
      <c r="P646" s="206" t="s">
        <v>49</v>
      </c>
      <c r="Q646" s="206" t="s">
        <v>49</v>
      </c>
      <c r="R646" s="206" t="s">
        <v>49</v>
      </c>
      <c r="S646" s="250" t="s">
        <v>494</v>
      </c>
      <c r="T646" s="251" t="s">
        <v>1052</v>
      </c>
      <c r="U646" s="256"/>
      <c r="V646" s="202"/>
      <c r="W646" s="202"/>
      <c r="X646" s="202"/>
      <c r="Y646" s="202"/>
      <c r="Z646" s="213"/>
      <c r="AA646" s="20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</row>
    <row r="647" spans="1:44" s="23" customFormat="1" ht="30" customHeight="1">
      <c r="A647" s="65"/>
      <c r="B647" s="377"/>
      <c r="C647" s="378"/>
      <c r="D647" s="310"/>
      <c r="E647" s="219"/>
      <c r="F647" s="218"/>
      <c r="G647" s="249"/>
      <c r="H647" s="249"/>
      <c r="I647" s="218"/>
      <c r="J647" s="218"/>
      <c r="K647" s="321"/>
      <c r="L647" s="203">
        <f>IF(RIGHT(S647)="T",(+H647-G647),0)</f>
        <v>0</v>
      </c>
      <c r="M647" s="203">
        <f>IF(RIGHT(S647)="U",(+H647-G647),0)</f>
        <v>0</v>
      </c>
      <c r="N647" s="203">
        <f>IF(RIGHT(S647)="C",(+H647-G647),0)</f>
        <v>0</v>
      </c>
      <c r="O647" s="203">
        <f>IF(RIGHT(S647)="D",(+H647-G647),0)</f>
        <v>0</v>
      </c>
      <c r="P647" s="206"/>
      <c r="Q647" s="206"/>
      <c r="R647" s="206"/>
      <c r="S647" s="114"/>
      <c r="T647" s="251"/>
      <c r="U647" s="256"/>
      <c r="V647" s="202"/>
      <c r="W647" s="202"/>
      <c r="X647" s="202"/>
      <c r="Y647" s="202"/>
      <c r="Z647" s="213"/>
      <c r="AA647" s="20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</row>
    <row r="648" spans="1:44" s="23" customFormat="1" ht="30" customHeight="1">
      <c r="A648" s="65"/>
      <c r="B648" s="221"/>
      <c r="C648" s="253" t="s">
        <v>53</v>
      </c>
      <c r="D648" s="217"/>
      <c r="E648" s="233"/>
      <c r="F648" s="218" t="s">
        <v>49</v>
      </c>
      <c r="G648" s="254"/>
      <c r="H648" s="254"/>
      <c r="I648" s="218" t="s">
        <v>49</v>
      </c>
      <c r="J648" s="218" t="s">
        <v>49</v>
      </c>
      <c r="K648" s="321"/>
      <c r="L648" s="255">
        <f>SUM(L646:L646)</f>
        <v>9.930555555911269E-2</v>
      </c>
      <c r="M648" s="255">
        <f t="shared" ref="M648:O648" si="621">SUM(M646:M646)</f>
        <v>0</v>
      </c>
      <c r="N648" s="255">
        <f t="shared" si="621"/>
        <v>0</v>
      </c>
      <c r="O648" s="255">
        <f t="shared" si="621"/>
        <v>0</v>
      </c>
      <c r="P648" s="218" t="s">
        <v>49</v>
      </c>
      <c r="Q648" s="218" t="s">
        <v>49</v>
      </c>
      <c r="R648" s="218" t="s">
        <v>49</v>
      </c>
      <c r="S648" s="276"/>
      <c r="T648" s="266"/>
      <c r="U648" s="217"/>
      <c r="V648" s="213">
        <f t="shared" ref="V648" si="622">$AB$11-((N648*24))</f>
        <v>744</v>
      </c>
      <c r="W648" s="65">
        <v>1500</v>
      </c>
      <c r="X648" s="207"/>
      <c r="Y648" s="215">
        <f>W648</f>
        <v>1500</v>
      </c>
      <c r="Z648" s="213">
        <f>(Y648*(V648-L648*24))/V648</f>
        <v>1495.1948924729461</v>
      </c>
      <c r="AA648" s="216">
        <f>(Z648/Y648)*100</f>
        <v>99.679659498196401</v>
      </c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</row>
    <row r="649" spans="1:44" s="23" customFormat="1" ht="30" customHeight="1">
      <c r="A649" s="65">
        <v>16</v>
      </c>
      <c r="B649" s="377" t="s">
        <v>507</v>
      </c>
      <c r="C649" s="378" t="s">
        <v>509</v>
      </c>
      <c r="D649" s="310">
        <v>1500</v>
      </c>
      <c r="E649" s="233" t="s">
        <v>569</v>
      </c>
      <c r="F649" s="218"/>
      <c r="G649" s="249">
        <v>42752.702777777777</v>
      </c>
      <c r="H649" s="249">
        <v>42752.711111111108</v>
      </c>
      <c r="I649" s="218"/>
      <c r="J649" s="218"/>
      <c r="K649" s="321"/>
      <c r="L649" s="203">
        <f>IF(RIGHT(S649)="T",(+H649-G649),0)</f>
        <v>8.333333331393078E-3</v>
      </c>
      <c r="M649" s="203">
        <f>IF(RIGHT(S649)="U",(+H649-G649),0)</f>
        <v>0</v>
      </c>
      <c r="N649" s="203">
        <f>IF(RIGHT(S649)="C",(+H649-G649),0)</f>
        <v>0</v>
      </c>
      <c r="O649" s="203">
        <f>IF(RIGHT(S649)="D",(+H649-G649),0)</f>
        <v>0</v>
      </c>
      <c r="P649" s="206" t="s">
        <v>49</v>
      </c>
      <c r="Q649" s="206" t="s">
        <v>49</v>
      </c>
      <c r="R649" s="206" t="s">
        <v>49</v>
      </c>
      <c r="S649" s="250" t="s">
        <v>488</v>
      </c>
      <c r="T649" s="251" t="s">
        <v>1055</v>
      </c>
      <c r="U649" s="256"/>
      <c r="V649" s="202"/>
      <c r="W649" s="202"/>
      <c r="X649" s="202"/>
      <c r="Y649" s="202"/>
      <c r="Z649" s="213"/>
      <c r="AA649" s="20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</row>
    <row r="650" spans="1:44" s="23" customFormat="1" ht="30" customHeight="1">
      <c r="A650" s="65"/>
      <c r="B650" s="377"/>
      <c r="C650" s="378"/>
      <c r="D650" s="310"/>
      <c r="E650" s="219"/>
      <c r="F650" s="218"/>
      <c r="G650" s="249"/>
      <c r="H650" s="249"/>
      <c r="I650" s="218"/>
      <c r="J650" s="218"/>
      <c r="K650" s="321"/>
      <c r="L650" s="203">
        <f>IF(RIGHT(S650)="T",(+H650-G650),0)</f>
        <v>0</v>
      </c>
      <c r="M650" s="203">
        <f>IF(RIGHT(S650)="U",(+H650-G650),0)</f>
        <v>0</v>
      </c>
      <c r="N650" s="203">
        <f>IF(RIGHT(S650)="C",(+H650-G650),0)</f>
        <v>0</v>
      </c>
      <c r="O650" s="203">
        <f>IF(RIGHT(S650)="D",(+H650-G650),0)</f>
        <v>0</v>
      </c>
      <c r="P650" s="206"/>
      <c r="Q650" s="206"/>
      <c r="R650" s="206"/>
      <c r="S650" s="114"/>
      <c r="T650" s="251"/>
      <c r="U650" s="256"/>
      <c r="V650" s="202"/>
      <c r="W650" s="202"/>
      <c r="X650" s="202"/>
      <c r="Y650" s="202"/>
      <c r="Z650" s="213"/>
      <c r="AA650" s="20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</row>
    <row r="651" spans="1:44" s="23" customFormat="1" ht="30" customHeight="1">
      <c r="A651" s="65"/>
      <c r="B651" s="221"/>
      <c r="C651" s="253" t="s">
        <v>53</v>
      </c>
      <c r="D651" s="217"/>
      <c r="E651" s="233"/>
      <c r="F651" s="218" t="s">
        <v>49</v>
      </c>
      <c r="G651" s="254"/>
      <c r="H651" s="254"/>
      <c r="I651" s="218" t="s">
        <v>49</v>
      </c>
      <c r="J651" s="218" t="s">
        <v>49</v>
      </c>
      <c r="K651" s="321"/>
      <c r="L651" s="255">
        <f>SUM(L649:L649)</f>
        <v>8.333333331393078E-3</v>
      </c>
      <c r="M651" s="255">
        <f t="shared" ref="M651:O651" si="623">SUM(M649:M649)</f>
        <v>0</v>
      </c>
      <c r="N651" s="255">
        <f t="shared" si="623"/>
        <v>0</v>
      </c>
      <c r="O651" s="255">
        <f t="shared" si="623"/>
        <v>0</v>
      </c>
      <c r="P651" s="218" t="s">
        <v>49</v>
      </c>
      <c r="Q651" s="218" t="s">
        <v>49</v>
      </c>
      <c r="R651" s="218" t="s">
        <v>49</v>
      </c>
      <c r="S651" s="276"/>
      <c r="T651" s="266"/>
      <c r="U651" s="217"/>
      <c r="V651" s="213">
        <f t="shared" ref="V651" si="624">$AB$11-((N651*24))</f>
        <v>744</v>
      </c>
      <c r="W651" s="65">
        <v>1500</v>
      </c>
      <c r="X651" s="207"/>
      <c r="Y651" s="215">
        <f>W651</f>
        <v>1500</v>
      </c>
      <c r="Z651" s="213">
        <f>(Y651*(V651-L651*24))/V651</f>
        <v>1499.5967741936422</v>
      </c>
      <c r="AA651" s="216">
        <f>(Z651/Y651)*100</f>
        <v>99.973118279576141</v>
      </c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</row>
    <row r="652" spans="1:44" s="23" customFormat="1" ht="30" customHeight="1">
      <c r="A652" s="231" t="s">
        <v>44</v>
      </c>
      <c r="B652" s="231"/>
      <c r="C652" s="232" t="s">
        <v>279</v>
      </c>
      <c r="D652" s="379"/>
      <c r="E652" s="233" t="s">
        <v>569</v>
      </c>
      <c r="F652" s="206" t="s">
        <v>49</v>
      </c>
      <c r="G652" s="224"/>
      <c r="H652" s="224"/>
      <c r="I652" s="365"/>
      <c r="J652" s="365"/>
      <c r="K652" s="365"/>
      <c r="L652" s="374"/>
      <c r="M652" s="374"/>
      <c r="N652" s="374"/>
      <c r="O652" s="374"/>
      <c r="P652" s="374"/>
      <c r="Q652" s="374"/>
      <c r="R652" s="374"/>
      <c r="S652" s="374"/>
      <c r="T652" s="375"/>
      <c r="U652" s="374"/>
      <c r="V652" s="213"/>
      <c r="W652" s="379"/>
      <c r="X652" s="221"/>
      <c r="Y652" s="215"/>
      <c r="Z652" s="213"/>
      <c r="AA652" s="374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</row>
    <row r="653" spans="1:44" s="23" customFormat="1" ht="30" customHeight="1">
      <c r="A653" s="65">
        <v>1</v>
      </c>
      <c r="B653" s="221" t="s">
        <v>284</v>
      </c>
      <c r="C653" s="320" t="s">
        <v>510</v>
      </c>
      <c r="D653" s="65">
        <v>315</v>
      </c>
      <c r="E653" s="233" t="s">
        <v>569</v>
      </c>
      <c r="F653" s="206" t="s">
        <v>49</v>
      </c>
      <c r="G653" s="249"/>
      <c r="H653" s="249"/>
      <c r="I653" s="342"/>
      <c r="J653" s="342"/>
      <c r="K653" s="342"/>
      <c r="L653" s="203">
        <f>IF(RIGHT(S653)="T",(+H653-G653),0)</f>
        <v>0</v>
      </c>
      <c r="M653" s="203">
        <f>IF(RIGHT(S653)="U",(+H653-G653),0)</f>
        <v>0</v>
      </c>
      <c r="N653" s="203">
        <f>IF(RIGHT(S653)="C",(+H653-G653),0)</f>
        <v>0</v>
      </c>
      <c r="O653" s="203">
        <f>IF(RIGHT(S653)="D",(+H653-G653),0)</f>
        <v>0</v>
      </c>
      <c r="P653" s="204"/>
      <c r="Q653" s="204"/>
      <c r="R653" s="204"/>
      <c r="S653" s="250"/>
      <c r="T653" s="251"/>
      <c r="U653" s="204"/>
      <c r="V653" s="213"/>
      <c r="W653" s="65"/>
      <c r="X653" s="207"/>
      <c r="Y653" s="215"/>
      <c r="Z653" s="213"/>
      <c r="AA653" s="216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</row>
    <row r="654" spans="1:44" s="23" customFormat="1" ht="30" customHeight="1">
      <c r="A654" s="65"/>
      <c r="B654" s="221"/>
      <c r="C654" s="320"/>
      <c r="D654" s="65"/>
      <c r="E654" s="219"/>
      <c r="F654" s="206"/>
      <c r="G654" s="249"/>
      <c r="H654" s="249"/>
      <c r="I654" s="342"/>
      <c r="J654" s="342"/>
      <c r="K654" s="342"/>
      <c r="L654" s="203">
        <f>IF(RIGHT(S654)="T",(+H654-G654),0)</f>
        <v>0</v>
      </c>
      <c r="M654" s="203">
        <f>IF(RIGHT(S654)="U",(+H654-G654),0)</f>
        <v>0</v>
      </c>
      <c r="N654" s="203">
        <f>IF(RIGHT(S654)="C",(+H654-G654),0)</f>
        <v>0</v>
      </c>
      <c r="O654" s="203">
        <f>IF(RIGHT(S654)="D",(+H654-G654),0)</f>
        <v>0</v>
      </c>
      <c r="P654" s="204"/>
      <c r="Q654" s="204"/>
      <c r="R654" s="204"/>
      <c r="S654" s="250"/>
      <c r="T654" s="251"/>
      <c r="U654" s="204"/>
      <c r="V654" s="213"/>
      <c r="W654" s="65"/>
      <c r="X654" s="207"/>
      <c r="Y654" s="215"/>
      <c r="Z654" s="213"/>
      <c r="AA654" s="216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</row>
    <row r="655" spans="1:44" s="25" customFormat="1" ht="30" customHeight="1">
      <c r="A655" s="301"/>
      <c r="B655" s="217"/>
      <c r="C655" s="303" t="s">
        <v>53</v>
      </c>
      <c r="D655" s="302"/>
      <c r="E655" s="219"/>
      <c r="F655" s="208" t="s">
        <v>49</v>
      </c>
      <c r="G655" s="305"/>
      <c r="H655" s="305"/>
      <c r="I655" s="208" t="s">
        <v>49</v>
      </c>
      <c r="J655" s="208" t="s">
        <v>49</v>
      </c>
      <c r="K655" s="208" t="s">
        <v>49</v>
      </c>
      <c r="L655" s="220">
        <f>SUM(L653:L654)</f>
        <v>0</v>
      </c>
      <c r="M655" s="220">
        <f t="shared" ref="M655:O655" si="625">SUM(M653:M654)</f>
        <v>0</v>
      </c>
      <c r="N655" s="220">
        <f t="shared" si="625"/>
        <v>0</v>
      </c>
      <c r="O655" s="220">
        <f t="shared" si="625"/>
        <v>0</v>
      </c>
      <c r="P655" s="208" t="s">
        <v>49</v>
      </c>
      <c r="Q655" s="208" t="s">
        <v>49</v>
      </c>
      <c r="R655" s="208" t="s">
        <v>49</v>
      </c>
      <c r="S655" s="302"/>
      <c r="T655" s="313"/>
      <c r="U655" s="302"/>
      <c r="V655" s="213">
        <f t="shared" ref="V655" si="626">$AB$11-((N655*24))</f>
        <v>744</v>
      </c>
      <c r="W655" s="65">
        <v>315</v>
      </c>
      <c r="X655" s="207"/>
      <c r="Y655" s="215">
        <f t="shared" ref="Y655" si="627">W655</f>
        <v>315</v>
      </c>
      <c r="Z655" s="213">
        <f t="shared" ref="Z655" si="628">(Y655*(V655-L655*24))/V655</f>
        <v>315</v>
      </c>
      <c r="AA655" s="216">
        <f t="shared" ref="AA655" si="629">(Z655/Y655)*100</f>
        <v>100</v>
      </c>
    </row>
    <row r="656" spans="1:44" s="23" customFormat="1" ht="30" customHeight="1">
      <c r="A656" s="65">
        <v>2</v>
      </c>
      <c r="B656" s="221" t="s">
        <v>280</v>
      </c>
      <c r="C656" s="222" t="s">
        <v>281</v>
      </c>
      <c r="D656" s="65">
        <v>315</v>
      </c>
      <c r="E656" s="233" t="s">
        <v>569</v>
      </c>
      <c r="F656" s="206" t="s">
        <v>49</v>
      </c>
      <c r="G656" s="249">
        <v>42746.555555555555</v>
      </c>
      <c r="H656" s="249">
        <v>42746.609027777777</v>
      </c>
      <c r="I656" s="342"/>
      <c r="J656" s="342"/>
      <c r="K656" s="342"/>
      <c r="L656" s="203">
        <f>IF(RIGHT(S656)="T",(+H656-G656),0)</f>
        <v>0</v>
      </c>
      <c r="M656" s="203">
        <f>IF(RIGHT(S656)="U",(+H656-G656),0)</f>
        <v>0</v>
      </c>
      <c r="N656" s="203">
        <f>IF(RIGHT(S656)="C",(+H656-G656),0)</f>
        <v>0</v>
      </c>
      <c r="O656" s="203">
        <f>IF(RIGHT(S656)="D",(+H656-G656),0)</f>
        <v>5.3472222221898846E-2</v>
      </c>
      <c r="P656" s="115"/>
      <c r="Q656" s="115"/>
      <c r="R656" s="115"/>
      <c r="S656" s="250" t="s">
        <v>52</v>
      </c>
      <c r="T656" s="251" t="s">
        <v>1038</v>
      </c>
      <c r="U656" s="115"/>
      <c r="V656" s="213">
        <f t="shared" ref="V656:V658" si="630">$AB$11-((N656*24))</f>
        <v>744</v>
      </c>
      <c r="W656" s="65">
        <v>315</v>
      </c>
      <c r="X656" s="207"/>
      <c r="Y656" s="215">
        <f t="shared" si="584"/>
        <v>315</v>
      </c>
      <c r="Z656" s="213">
        <f t="shared" ref="Z656:Z657" si="631">(Y656*(V656-L656*24))/V656</f>
        <v>315</v>
      </c>
      <c r="AA656" s="216">
        <f t="shared" ref="AA656:AA679" si="632">(Z656/Y656)*100</f>
        <v>100</v>
      </c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</row>
    <row r="657" spans="1:44" s="23" customFormat="1" ht="30" customHeight="1">
      <c r="A657" s="65">
        <v>3</v>
      </c>
      <c r="B657" s="221" t="s">
        <v>282</v>
      </c>
      <c r="C657" s="222" t="s">
        <v>283</v>
      </c>
      <c r="D657" s="65">
        <v>315</v>
      </c>
      <c r="E657" s="233" t="s">
        <v>569</v>
      </c>
      <c r="F657" s="206" t="s">
        <v>49</v>
      </c>
      <c r="G657" s="249">
        <v>42746.61041666667</v>
      </c>
      <c r="H657" s="249">
        <v>42746.619444444441</v>
      </c>
      <c r="I657" s="342"/>
      <c r="J657" s="342"/>
      <c r="K657" s="342"/>
      <c r="L657" s="203">
        <f t="shared" ref="L657:L660" si="633">IF(RIGHT(S657)="T",(+H657-G657),0)</f>
        <v>0</v>
      </c>
      <c r="M657" s="203">
        <f t="shared" ref="M657:M660" si="634">IF(RIGHT(S657)="U",(+H657-G657),0)</f>
        <v>0</v>
      </c>
      <c r="N657" s="203">
        <f t="shared" ref="N657:N660" si="635">IF(RIGHT(S657)="C",(+H657-G657),0)</f>
        <v>0</v>
      </c>
      <c r="O657" s="203">
        <f t="shared" ref="O657:O660" si="636">IF(RIGHT(S657)="D",(+H657-G657),0)</f>
        <v>9.0277777708251961E-3</v>
      </c>
      <c r="P657" s="115"/>
      <c r="Q657" s="115"/>
      <c r="R657" s="115"/>
      <c r="S657" s="250" t="s">
        <v>52</v>
      </c>
      <c r="T657" s="251" t="s">
        <v>1038</v>
      </c>
      <c r="U657" s="115"/>
      <c r="V657" s="213">
        <f t="shared" si="630"/>
        <v>744</v>
      </c>
      <c r="W657" s="65">
        <v>315</v>
      </c>
      <c r="X657" s="207"/>
      <c r="Y657" s="215">
        <f t="shared" si="584"/>
        <v>315</v>
      </c>
      <c r="Z657" s="213">
        <f t="shared" si="631"/>
        <v>315</v>
      </c>
      <c r="AA657" s="216">
        <f t="shared" si="632"/>
        <v>100</v>
      </c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</row>
    <row r="658" spans="1:44" s="23" customFormat="1" ht="30" customHeight="1">
      <c r="A658" s="65">
        <v>4</v>
      </c>
      <c r="B658" s="221" t="s">
        <v>465</v>
      </c>
      <c r="C658" s="222" t="s">
        <v>466</v>
      </c>
      <c r="D658" s="65">
        <v>315</v>
      </c>
      <c r="E658" s="233" t="s">
        <v>569</v>
      </c>
      <c r="F658" s="206"/>
      <c r="G658" s="249">
        <v>42746.621527777781</v>
      </c>
      <c r="H658" s="249">
        <v>42746.631944444445</v>
      </c>
      <c r="I658" s="342"/>
      <c r="J658" s="342"/>
      <c r="K658" s="342"/>
      <c r="L658" s="203">
        <f t="shared" si="633"/>
        <v>0</v>
      </c>
      <c r="M658" s="203">
        <f t="shared" si="634"/>
        <v>0</v>
      </c>
      <c r="N658" s="203">
        <f t="shared" si="635"/>
        <v>0</v>
      </c>
      <c r="O658" s="203">
        <f t="shared" si="636"/>
        <v>1.0416666664241347E-2</v>
      </c>
      <c r="P658" s="115"/>
      <c r="Q658" s="115"/>
      <c r="R658" s="115"/>
      <c r="S658" s="250" t="s">
        <v>52</v>
      </c>
      <c r="T658" s="251" t="s">
        <v>1038</v>
      </c>
      <c r="U658" s="115"/>
      <c r="V658" s="213">
        <f t="shared" si="630"/>
        <v>744</v>
      </c>
      <c r="W658" s="65">
        <v>315</v>
      </c>
      <c r="X658" s="207"/>
      <c r="Y658" s="215">
        <f>W658</f>
        <v>315</v>
      </c>
      <c r="Z658" s="213">
        <f>(Y658*(V658-L658*24))/V658</f>
        <v>315</v>
      </c>
      <c r="AA658" s="216">
        <f>(Z658/Y658)*100</f>
        <v>100</v>
      </c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</row>
    <row r="659" spans="1:44" s="23" customFormat="1" ht="30" customHeight="1">
      <c r="A659" s="65">
        <v>5</v>
      </c>
      <c r="B659" s="221" t="s">
        <v>285</v>
      </c>
      <c r="C659" s="222" t="s">
        <v>286</v>
      </c>
      <c r="D659" s="65">
        <v>315</v>
      </c>
      <c r="E659" s="233" t="s">
        <v>569</v>
      </c>
      <c r="F659" s="206" t="s">
        <v>49</v>
      </c>
      <c r="G659" s="83"/>
      <c r="H659" s="83"/>
      <c r="I659" s="342"/>
      <c r="J659" s="342"/>
      <c r="K659" s="342"/>
      <c r="L659" s="203">
        <f t="shared" si="633"/>
        <v>0</v>
      </c>
      <c r="M659" s="203">
        <f t="shared" si="634"/>
        <v>0</v>
      </c>
      <c r="N659" s="203">
        <f t="shared" si="635"/>
        <v>0</v>
      </c>
      <c r="O659" s="203">
        <f t="shared" si="636"/>
        <v>0</v>
      </c>
      <c r="P659" s="204"/>
      <c r="Q659" s="204"/>
      <c r="R659" s="204"/>
      <c r="S659" s="83"/>
      <c r="T659" s="85"/>
      <c r="U659" s="204"/>
      <c r="V659" s="213">
        <f t="shared" ref="V659:V679" si="637">$AB$11-((N659*24))</f>
        <v>744</v>
      </c>
      <c r="W659" s="65">
        <v>315</v>
      </c>
      <c r="X659" s="207"/>
      <c r="Y659" s="215">
        <f t="shared" si="584"/>
        <v>315</v>
      </c>
      <c r="Z659" s="213">
        <f t="shared" ref="Z659:Z679" si="638">(Y659*(V659-L659*24))/V659</f>
        <v>315</v>
      </c>
      <c r="AA659" s="216">
        <f t="shared" si="632"/>
        <v>100</v>
      </c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</row>
    <row r="660" spans="1:44" s="23" customFormat="1" ht="30" customHeight="1">
      <c r="A660" s="65">
        <v>6</v>
      </c>
      <c r="B660" s="221" t="s">
        <v>287</v>
      </c>
      <c r="C660" s="222" t="s">
        <v>288</v>
      </c>
      <c r="D660" s="65">
        <v>315</v>
      </c>
      <c r="E660" s="233" t="s">
        <v>569</v>
      </c>
      <c r="F660" s="206" t="s">
        <v>49</v>
      </c>
      <c r="G660" s="249"/>
      <c r="H660" s="249"/>
      <c r="I660" s="342"/>
      <c r="J660" s="342"/>
      <c r="K660" s="342"/>
      <c r="L660" s="203">
        <f t="shared" si="633"/>
        <v>0</v>
      </c>
      <c r="M660" s="203">
        <f t="shared" si="634"/>
        <v>0</v>
      </c>
      <c r="N660" s="203">
        <f t="shared" si="635"/>
        <v>0</v>
      </c>
      <c r="O660" s="203">
        <f t="shared" si="636"/>
        <v>0</v>
      </c>
      <c r="P660" s="204"/>
      <c r="Q660" s="204"/>
      <c r="R660" s="204"/>
      <c r="S660" s="114"/>
      <c r="T660" s="251"/>
      <c r="U660" s="204"/>
      <c r="V660" s="213"/>
      <c r="W660" s="65"/>
      <c r="X660" s="207"/>
      <c r="Y660" s="215"/>
      <c r="Z660" s="213"/>
      <c r="AA660" s="216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</row>
    <row r="661" spans="1:44" s="25" customFormat="1" ht="30" customHeight="1">
      <c r="A661" s="252"/>
      <c r="B661" s="217"/>
      <c r="C661" s="253" t="s">
        <v>53</v>
      </c>
      <c r="D661" s="217"/>
      <c r="E661" s="219"/>
      <c r="F661" s="218" t="s">
        <v>49</v>
      </c>
      <c r="G661" s="254"/>
      <c r="H661" s="254"/>
      <c r="I661" s="218" t="s">
        <v>49</v>
      </c>
      <c r="J661" s="218" t="s">
        <v>49</v>
      </c>
      <c r="K661" s="218" t="s">
        <v>49</v>
      </c>
      <c r="L661" s="255">
        <f>SUM(L659:L660)</f>
        <v>0</v>
      </c>
      <c r="M661" s="255">
        <f>SUM(M659:M660)</f>
        <v>0</v>
      </c>
      <c r="N661" s="255">
        <f>SUM(N659:N660)</f>
        <v>0</v>
      </c>
      <c r="O661" s="255">
        <f>SUM(O659:O660)</f>
        <v>0</v>
      </c>
      <c r="P661" s="218" t="s">
        <v>49</v>
      </c>
      <c r="Q661" s="218" t="s">
        <v>49</v>
      </c>
      <c r="R661" s="218" t="s">
        <v>49</v>
      </c>
      <c r="S661" s="276"/>
      <c r="T661" s="266"/>
      <c r="U661" s="217"/>
      <c r="V661" s="213">
        <f t="shared" ref="V661" si="639">$AB$11-((N661*24))</f>
        <v>744</v>
      </c>
      <c r="W661" s="65">
        <v>315</v>
      </c>
      <c r="X661" s="207"/>
      <c r="Y661" s="215">
        <f t="shared" ref="Y661" si="640">W661</f>
        <v>315</v>
      </c>
      <c r="Z661" s="213">
        <f t="shared" ref="Z661" si="641">(Y661*(V661-L661*24))/V661</f>
        <v>315</v>
      </c>
      <c r="AA661" s="216">
        <f t="shared" ref="AA661" si="642">(Z661/Y661)*100</f>
        <v>100</v>
      </c>
      <c r="AB661" s="24"/>
    </row>
    <row r="662" spans="1:44" s="23" customFormat="1" ht="30" customHeight="1">
      <c r="A662" s="65">
        <v>7</v>
      </c>
      <c r="B662" s="221" t="s">
        <v>289</v>
      </c>
      <c r="C662" s="222" t="s">
        <v>290</v>
      </c>
      <c r="D662" s="65">
        <v>315</v>
      </c>
      <c r="E662" s="233" t="s">
        <v>569</v>
      </c>
      <c r="F662" s="206" t="s">
        <v>49</v>
      </c>
      <c r="G662" s="83"/>
      <c r="H662" s="84"/>
      <c r="I662" s="342"/>
      <c r="J662" s="342"/>
      <c r="K662" s="342"/>
      <c r="L662" s="203">
        <f t="shared" ref="L662" si="643">IF(RIGHT(S662)="T",(+H662-G662),0)</f>
        <v>0</v>
      </c>
      <c r="M662" s="203">
        <f t="shared" ref="M662" si="644">IF(RIGHT(S662)="U",(+H662-G662),0)</f>
        <v>0</v>
      </c>
      <c r="N662" s="203">
        <f t="shared" ref="N662" si="645">IF(RIGHT(S662)="C",(+H662-G662),0)</f>
        <v>0</v>
      </c>
      <c r="O662" s="203">
        <f t="shared" ref="O662" si="646">IF(RIGHT(S662)="D",(+H662-G662),0)</f>
        <v>0</v>
      </c>
      <c r="P662" s="204"/>
      <c r="Q662" s="204"/>
      <c r="R662" s="204"/>
      <c r="S662" s="84"/>
      <c r="T662" s="85"/>
      <c r="U662" s="204"/>
      <c r="V662" s="213">
        <f t="shared" si="637"/>
        <v>744</v>
      </c>
      <c r="W662" s="65">
        <v>315</v>
      </c>
      <c r="X662" s="207"/>
      <c r="Y662" s="215">
        <f t="shared" si="584"/>
        <v>315</v>
      </c>
      <c r="Z662" s="213">
        <f t="shared" si="638"/>
        <v>315</v>
      </c>
      <c r="AA662" s="216">
        <f t="shared" si="632"/>
        <v>100</v>
      </c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</row>
    <row r="663" spans="1:44" s="23" customFormat="1" ht="30" customHeight="1">
      <c r="A663" s="65">
        <v>8</v>
      </c>
      <c r="B663" s="221" t="s">
        <v>291</v>
      </c>
      <c r="C663" s="222" t="s">
        <v>292</v>
      </c>
      <c r="D663" s="65">
        <v>315</v>
      </c>
      <c r="E663" s="233" t="s">
        <v>569</v>
      </c>
      <c r="F663" s="206" t="s">
        <v>49</v>
      </c>
      <c r="G663" s="327"/>
      <c r="H663" s="327"/>
      <c r="I663" s="342"/>
      <c r="J663" s="342"/>
      <c r="K663" s="342"/>
      <c r="L663" s="203">
        <f t="shared" ref="L663:L664" si="647">IF(RIGHT(S663)="T",(+H663-G663),0)</f>
        <v>0</v>
      </c>
      <c r="M663" s="203">
        <f t="shared" ref="M663:M664" si="648">IF(RIGHT(S663)="U",(+H663-G663),0)</f>
        <v>0</v>
      </c>
      <c r="N663" s="203">
        <f t="shared" ref="N663:N664" si="649">IF(RIGHT(S663)="C",(+H663-G663),0)</f>
        <v>0</v>
      </c>
      <c r="O663" s="203">
        <f t="shared" ref="O663:O664" si="650">IF(RIGHT(S663)="D",(+H663-G663),0)</f>
        <v>0</v>
      </c>
      <c r="P663" s="204"/>
      <c r="Q663" s="204"/>
      <c r="R663" s="204"/>
      <c r="S663" s="204"/>
      <c r="T663" s="331"/>
      <c r="U663" s="204"/>
      <c r="V663" s="213">
        <f t="shared" si="637"/>
        <v>744</v>
      </c>
      <c r="W663" s="65">
        <v>315</v>
      </c>
      <c r="X663" s="207"/>
      <c r="Y663" s="215">
        <f t="shared" si="584"/>
        <v>315</v>
      </c>
      <c r="Z663" s="213">
        <f t="shared" si="638"/>
        <v>315</v>
      </c>
      <c r="AA663" s="216">
        <f t="shared" si="632"/>
        <v>100</v>
      </c>
      <c r="AB663" s="33"/>
      <c r="AC663" s="33"/>
      <c r="AD663" s="33"/>
      <c r="AE663" s="33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</row>
    <row r="664" spans="1:44" s="23" customFormat="1" ht="30" customHeight="1">
      <c r="A664" s="65">
        <v>9</v>
      </c>
      <c r="B664" s="221" t="s">
        <v>293</v>
      </c>
      <c r="C664" s="222" t="s">
        <v>294</v>
      </c>
      <c r="D664" s="65">
        <v>315</v>
      </c>
      <c r="E664" s="233" t="s">
        <v>569</v>
      </c>
      <c r="F664" s="206" t="s">
        <v>49</v>
      </c>
      <c r="G664" s="336"/>
      <c r="H664" s="336"/>
      <c r="I664" s="342"/>
      <c r="J664" s="342"/>
      <c r="K664" s="342"/>
      <c r="L664" s="203">
        <f t="shared" si="647"/>
        <v>0</v>
      </c>
      <c r="M664" s="203">
        <f t="shared" si="648"/>
        <v>0</v>
      </c>
      <c r="N664" s="203">
        <f t="shared" si="649"/>
        <v>0</v>
      </c>
      <c r="O664" s="203">
        <f t="shared" si="650"/>
        <v>0</v>
      </c>
      <c r="P664" s="204"/>
      <c r="Q664" s="204"/>
      <c r="R664" s="204"/>
      <c r="S664" s="325"/>
      <c r="T664" s="326"/>
      <c r="U664" s="204"/>
      <c r="V664" s="213"/>
      <c r="W664" s="65"/>
      <c r="X664" s="207"/>
      <c r="Y664" s="215"/>
      <c r="Z664" s="213"/>
      <c r="AA664" s="216"/>
      <c r="AB664" s="33"/>
      <c r="AC664" s="33"/>
      <c r="AD664" s="33"/>
      <c r="AE664" s="33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</row>
    <row r="665" spans="1:44" s="25" customFormat="1" ht="30" customHeight="1">
      <c r="A665" s="252"/>
      <c r="B665" s="217"/>
      <c r="C665" s="253" t="s">
        <v>53</v>
      </c>
      <c r="D665" s="217"/>
      <c r="E665" s="219"/>
      <c r="F665" s="218" t="s">
        <v>49</v>
      </c>
      <c r="G665" s="254"/>
      <c r="H665" s="254"/>
      <c r="I665" s="218" t="s">
        <v>49</v>
      </c>
      <c r="J665" s="218" t="s">
        <v>49</v>
      </c>
      <c r="K665" s="218" t="s">
        <v>49</v>
      </c>
      <c r="L665" s="255">
        <f>SUM(L664:L664)</f>
        <v>0</v>
      </c>
      <c r="M665" s="255">
        <f t="shared" ref="M665:O667" si="651">SUM(M664:M664)</f>
        <v>0</v>
      </c>
      <c r="N665" s="255">
        <f t="shared" si="651"/>
        <v>0</v>
      </c>
      <c r="O665" s="255">
        <f t="shared" si="651"/>
        <v>0</v>
      </c>
      <c r="P665" s="218" t="s">
        <v>49</v>
      </c>
      <c r="Q665" s="218" t="s">
        <v>49</v>
      </c>
      <c r="R665" s="218" t="s">
        <v>49</v>
      </c>
      <c r="S665" s="276"/>
      <c r="T665" s="266"/>
      <c r="U665" s="217"/>
      <c r="V665" s="213">
        <f t="shared" ref="V665" si="652">$AB$11-((N665*24))</f>
        <v>744</v>
      </c>
      <c r="W665" s="65">
        <v>315</v>
      </c>
      <c r="X665" s="207"/>
      <c r="Y665" s="215">
        <f t="shared" ref="Y665" si="653">W665</f>
        <v>315</v>
      </c>
      <c r="Z665" s="213">
        <f t="shared" ref="Z665" si="654">(Y665*(V665-L665*24))/V665</f>
        <v>315</v>
      </c>
      <c r="AA665" s="216">
        <f t="shared" ref="AA665" si="655">(Z665/Y665)*100</f>
        <v>100</v>
      </c>
      <c r="AB665" s="24"/>
    </row>
    <row r="666" spans="1:44" s="23" customFormat="1" ht="30" customHeight="1">
      <c r="A666" s="65">
        <v>10</v>
      </c>
      <c r="B666" s="221" t="s">
        <v>295</v>
      </c>
      <c r="C666" s="222" t="s">
        <v>296</v>
      </c>
      <c r="D666" s="65">
        <v>315</v>
      </c>
      <c r="E666" s="233" t="s">
        <v>569</v>
      </c>
      <c r="F666" s="206" t="s">
        <v>49</v>
      </c>
      <c r="G666" s="87"/>
      <c r="H666" s="87"/>
      <c r="I666" s="342"/>
      <c r="J666" s="342"/>
      <c r="K666" s="342"/>
      <c r="L666" s="203">
        <f t="shared" ref="L666" si="656">IF(RIGHT(S666)="T",(+H666-G666),0)</f>
        <v>0</v>
      </c>
      <c r="M666" s="203">
        <f t="shared" ref="M666" si="657">IF(RIGHT(S666)="U",(+H666-G666),0)</f>
        <v>0</v>
      </c>
      <c r="N666" s="203">
        <f t="shared" ref="N666" si="658">IF(RIGHT(S666)="C",(+H666-G666),0)</f>
        <v>0</v>
      </c>
      <c r="O666" s="203">
        <f t="shared" ref="O666" si="659">IF(RIGHT(S666)="D",(+H666-G666),0)</f>
        <v>0</v>
      </c>
      <c r="P666" s="204"/>
      <c r="Q666" s="204"/>
      <c r="R666" s="204"/>
      <c r="S666" s="90"/>
      <c r="T666" s="91"/>
      <c r="U666" s="204"/>
      <c r="V666" s="213"/>
      <c r="W666" s="65"/>
      <c r="X666" s="207"/>
      <c r="Y666" s="215"/>
      <c r="Z666" s="213"/>
      <c r="AA666" s="216"/>
      <c r="AB666" s="33"/>
      <c r="AC666" s="33"/>
      <c r="AD666" s="33"/>
      <c r="AE666" s="33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</row>
    <row r="667" spans="1:44" s="25" customFormat="1" ht="30" customHeight="1">
      <c r="A667" s="252"/>
      <c r="B667" s="217"/>
      <c r="C667" s="253" t="s">
        <v>53</v>
      </c>
      <c r="D667" s="217"/>
      <c r="E667" s="219"/>
      <c r="F667" s="218" t="s">
        <v>49</v>
      </c>
      <c r="G667" s="254"/>
      <c r="H667" s="254"/>
      <c r="I667" s="218" t="s">
        <v>49</v>
      </c>
      <c r="J667" s="218" t="s">
        <v>49</v>
      </c>
      <c r="K667" s="218" t="s">
        <v>49</v>
      </c>
      <c r="L667" s="255">
        <f>SUM(L666:L666)</f>
        <v>0</v>
      </c>
      <c r="M667" s="255">
        <f t="shared" si="651"/>
        <v>0</v>
      </c>
      <c r="N667" s="255">
        <f t="shared" si="651"/>
        <v>0</v>
      </c>
      <c r="O667" s="255">
        <f t="shared" si="651"/>
        <v>0</v>
      </c>
      <c r="P667" s="218" t="s">
        <v>49</v>
      </c>
      <c r="Q667" s="218" t="s">
        <v>49</v>
      </c>
      <c r="R667" s="218" t="s">
        <v>49</v>
      </c>
      <c r="S667" s="276"/>
      <c r="T667" s="266"/>
      <c r="U667" s="217"/>
      <c r="V667" s="213">
        <f t="shared" ref="V667" si="660">$AB$11-((N667*24))</f>
        <v>744</v>
      </c>
      <c r="W667" s="65">
        <v>315</v>
      </c>
      <c r="X667" s="207"/>
      <c r="Y667" s="215">
        <f t="shared" ref="Y667" si="661">W667</f>
        <v>315</v>
      </c>
      <c r="Z667" s="213">
        <f t="shared" ref="Z667" si="662">(Y667*(V667-L667*24))/V667</f>
        <v>315</v>
      </c>
      <c r="AA667" s="216">
        <f t="shared" ref="AA667" si="663">(Z667/Y667)*100</f>
        <v>100</v>
      </c>
      <c r="AB667" s="24"/>
    </row>
    <row r="668" spans="1:44" s="23" customFormat="1" ht="30" customHeight="1">
      <c r="A668" s="65">
        <v>11</v>
      </c>
      <c r="B668" s="221" t="s">
        <v>297</v>
      </c>
      <c r="C668" s="222" t="s">
        <v>298</v>
      </c>
      <c r="D668" s="65">
        <v>315</v>
      </c>
      <c r="E668" s="233" t="s">
        <v>569</v>
      </c>
      <c r="F668" s="206" t="s">
        <v>49</v>
      </c>
      <c r="G668" s="249"/>
      <c r="H668" s="249"/>
      <c r="I668" s="342"/>
      <c r="J668" s="342"/>
      <c r="K668" s="342"/>
      <c r="L668" s="203">
        <f>IF(RIGHT(S668)="T",(+H668-G668),0)</f>
        <v>0</v>
      </c>
      <c r="M668" s="203">
        <f>IF(RIGHT(S668)="U",(+H668-G668),0)</f>
        <v>0</v>
      </c>
      <c r="N668" s="203">
        <f>IF(RIGHT(S668)="C",(+H668-G668),0)</f>
        <v>0</v>
      </c>
      <c r="O668" s="203">
        <f>IF(RIGHT(S668)="D",(+H668-G668),0)</f>
        <v>0</v>
      </c>
      <c r="P668" s="204"/>
      <c r="Q668" s="204"/>
      <c r="R668" s="204"/>
      <c r="S668" s="114"/>
      <c r="T668" s="251"/>
      <c r="U668" s="204"/>
      <c r="V668" s="213"/>
      <c r="W668" s="65"/>
      <c r="X668" s="207"/>
      <c r="Y668" s="215"/>
      <c r="Z668" s="213"/>
      <c r="AA668" s="216"/>
      <c r="AB668" s="33"/>
      <c r="AC668" s="33"/>
      <c r="AD668" s="33"/>
      <c r="AE668" s="33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</row>
    <row r="669" spans="1:44" s="23" customFormat="1" ht="30" customHeight="1">
      <c r="A669" s="252"/>
      <c r="B669" s="217"/>
      <c r="C669" s="253" t="s">
        <v>53</v>
      </c>
      <c r="D669" s="217"/>
      <c r="E669" s="219"/>
      <c r="F669" s="218" t="s">
        <v>49</v>
      </c>
      <c r="G669" s="254"/>
      <c r="H669" s="254"/>
      <c r="I669" s="218" t="s">
        <v>49</v>
      </c>
      <c r="J669" s="218" t="s">
        <v>49</v>
      </c>
      <c r="K669" s="218" t="s">
        <v>49</v>
      </c>
      <c r="L669" s="255">
        <f>SUM(L668:L668)</f>
        <v>0</v>
      </c>
      <c r="M669" s="255">
        <f t="shared" ref="M669:O671" si="664">SUM(M668:M668)</f>
        <v>0</v>
      </c>
      <c r="N669" s="255">
        <f t="shared" si="664"/>
        <v>0</v>
      </c>
      <c r="O669" s="255">
        <f t="shared" si="664"/>
        <v>0</v>
      </c>
      <c r="P669" s="218" t="s">
        <v>49</v>
      </c>
      <c r="Q669" s="218" t="s">
        <v>49</v>
      </c>
      <c r="R669" s="218" t="s">
        <v>49</v>
      </c>
      <c r="S669" s="276"/>
      <c r="T669" s="266"/>
      <c r="U669" s="217"/>
      <c r="V669" s="213">
        <f t="shared" ref="V669" si="665">$AB$11-((N669*24))</f>
        <v>744</v>
      </c>
      <c r="W669" s="65">
        <v>315</v>
      </c>
      <c r="X669" s="207"/>
      <c r="Y669" s="215">
        <f t="shared" ref="Y669" si="666">W669</f>
        <v>315</v>
      </c>
      <c r="Z669" s="213">
        <f t="shared" ref="Z669" si="667">(Y669*(V669-L669*24))/V669</f>
        <v>315</v>
      </c>
      <c r="AA669" s="216">
        <f t="shared" ref="AA669" si="668">(Z669/Y669)*100</f>
        <v>100</v>
      </c>
      <c r="AB669" s="33"/>
      <c r="AC669" s="33"/>
      <c r="AD669" s="33"/>
      <c r="AE669" s="33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</row>
    <row r="670" spans="1:44" s="23" customFormat="1" ht="30" customHeight="1">
      <c r="A670" s="65">
        <v>12</v>
      </c>
      <c r="B670" s="221" t="s">
        <v>299</v>
      </c>
      <c r="C670" s="222" t="s">
        <v>300</v>
      </c>
      <c r="D670" s="65">
        <v>500</v>
      </c>
      <c r="E670" s="233" t="s">
        <v>569</v>
      </c>
      <c r="F670" s="206" t="s">
        <v>49</v>
      </c>
      <c r="G670" s="249"/>
      <c r="H670" s="249"/>
      <c r="I670" s="342"/>
      <c r="J670" s="342"/>
      <c r="K670" s="342"/>
      <c r="L670" s="203">
        <f>IF(RIGHT(S670)="T",(+H670-G670),0)</f>
        <v>0</v>
      </c>
      <c r="M670" s="203">
        <f>IF(RIGHT(S670)="U",(+H670-G670),0)</f>
        <v>0</v>
      </c>
      <c r="N670" s="203">
        <f>IF(RIGHT(S670)="C",(+H670-G670),0)</f>
        <v>0</v>
      </c>
      <c r="O670" s="203">
        <f>IF(RIGHT(S670)="D",(+H670-G670),0)</f>
        <v>0</v>
      </c>
      <c r="P670" s="204"/>
      <c r="Q670" s="204"/>
      <c r="R670" s="204"/>
      <c r="S670" s="114"/>
      <c r="T670" s="251"/>
      <c r="U670" s="204"/>
      <c r="V670" s="213"/>
      <c r="W670" s="65"/>
      <c r="X670" s="207"/>
      <c r="Y670" s="215"/>
      <c r="Z670" s="213"/>
      <c r="AA670" s="216"/>
      <c r="AB670" s="33"/>
      <c r="AC670" s="33"/>
      <c r="AD670" s="33"/>
      <c r="AE670" s="33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</row>
    <row r="671" spans="1:44" s="23" customFormat="1" ht="30" customHeight="1">
      <c r="A671" s="252"/>
      <c r="B671" s="217"/>
      <c r="C671" s="253" t="s">
        <v>53</v>
      </c>
      <c r="D671" s="217"/>
      <c r="E671" s="219"/>
      <c r="F671" s="218" t="s">
        <v>49</v>
      </c>
      <c r="G671" s="254"/>
      <c r="H671" s="254"/>
      <c r="I671" s="218" t="s">
        <v>49</v>
      </c>
      <c r="J671" s="218" t="s">
        <v>49</v>
      </c>
      <c r="K671" s="218" t="s">
        <v>49</v>
      </c>
      <c r="L671" s="255">
        <f>SUM(L670:L670)</f>
        <v>0</v>
      </c>
      <c r="M671" s="255">
        <f t="shared" si="664"/>
        <v>0</v>
      </c>
      <c r="N671" s="255">
        <f t="shared" si="664"/>
        <v>0</v>
      </c>
      <c r="O671" s="255">
        <f t="shared" si="664"/>
        <v>0</v>
      </c>
      <c r="P671" s="218" t="s">
        <v>49</v>
      </c>
      <c r="Q671" s="218" t="s">
        <v>49</v>
      </c>
      <c r="R671" s="218" t="s">
        <v>49</v>
      </c>
      <c r="S671" s="276"/>
      <c r="T671" s="266"/>
      <c r="U671" s="217"/>
      <c r="V671" s="213">
        <f t="shared" ref="V671" si="669">$AB$11-((N671*24))</f>
        <v>744</v>
      </c>
      <c r="W671" s="65">
        <v>500</v>
      </c>
      <c r="X671" s="207"/>
      <c r="Y671" s="215">
        <f t="shared" ref="Y671" si="670">W671</f>
        <v>500</v>
      </c>
      <c r="Z671" s="213">
        <f t="shared" ref="Z671" si="671">(Y671*(V671-L671*24))/V671</f>
        <v>500</v>
      </c>
      <c r="AA671" s="216">
        <f t="shared" ref="AA671" si="672">(Z671/Y671)*100</f>
        <v>100</v>
      </c>
      <c r="AB671" s="33"/>
      <c r="AC671" s="33"/>
      <c r="AD671" s="33"/>
      <c r="AE671" s="33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</row>
    <row r="672" spans="1:44" s="23" customFormat="1" ht="43.5" customHeight="1">
      <c r="A672" s="65">
        <v>13</v>
      </c>
      <c r="B672" s="221" t="s">
        <v>302</v>
      </c>
      <c r="C672" s="222" t="s">
        <v>303</v>
      </c>
      <c r="D672" s="65">
        <v>315</v>
      </c>
      <c r="E672" s="233" t="s">
        <v>569</v>
      </c>
      <c r="F672" s="206" t="s">
        <v>49</v>
      </c>
      <c r="G672" s="249">
        <v>42739.879166666666</v>
      </c>
      <c r="H672" s="249">
        <v>42739.904166666667</v>
      </c>
      <c r="I672" s="342"/>
      <c r="J672" s="342"/>
      <c r="K672" s="342"/>
      <c r="L672" s="203">
        <f t="shared" ref="L672" si="673">IF(RIGHT(S672)="T",(+H672-G672),0)</f>
        <v>2.5000000001455192E-2</v>
      </c>
      <c r="M672" s="203">
        <f t="shared" ref="M672" si="674">IF(RIGHT(S672)="U",(+H672-G672),0)</f>
        <v>0</v>
      </c>
      <c r="N672" s="203">
        <f t="shared" ref="N672" si="675">IF(RIGHT(S672)="C",(+H672-G672),0)</f>
        <v>0</v>
      </c>
      <c r="O672" s="203">
        <f t="shared" ref="O672" si="676">IF(RIGHT(S672)="D",(+H672-G672),0)</f>
        <v>0</v>
      </c>
      <c r="P672" s="204"/>
      <c r="Q672" s="204"/>
      <c r="R672" s="204"/>
      <c r="S672" s="250" t="s">
        <v>494</v>
      </c>
      <c r="T672" s="251" t="s">
        <v>1044</v>
      </c>
      <c r="U672" s="204"/>
      <c r="V672" s="213"/>
      <c r="W672" s="65"/>
      <c r="X672" s="207"/>
      <c r="Y672" s="215"/>
      <c r="Z672" s="213"/>
      <c r="AA672" s="216"/>
      <c r="AB672" s="33"/>
      <c r="AC672" s="33"/>
      <c r="AD672" s="33"/>
      <c r="AE672" s="33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</row>
    <row r="673" spans="1:44" s="23" customFormat="1" ht="30" customHeight="1">
      <c r="A673" s="252"/>
      <c r="B673" s="217"/>
      <c r="C673" s="253" t="s">
        <v>53</v>
      </c>
      <c r="D673" s="217"/>
      <c r="E673" s="219"/>
      <c r="F673" s="218" t="s">
        <v>49</v>
      </c>
      <c r="G673" s="254"/>
      <c r="H673" s="254"/>
      <c r="I673" s="218" t="s">
        <v>49</v>
      </c>
      <c r="J673" s="218" t="s">
        <v>49</v>
      </c>
      <c r="K673" s="218" t="s">
        <v>49</v>
      </c>
      <c r="L673" s="255">
        <f>SUM(L672:L672)</f>
        <v>2.5000000001455192E-2</v>
      </c>
      <c r="M673" s="255">
        <f>SUM(M672:M672)</f>
        <v>0</v>
      </c>
      <c r="N673" s="255">
        <f>SUM(N672:N672)</f>
        <v>0</v>
      </c>
      <c r="O673" s="255">
        <f>SUM(O672:O672)</f>
        <v>0</v>
      </c>
      <c r="P673" s="218" t="s">
        <v>49</v>
      </c>
      <c r="Q673" s="218" t="s">
        <v>49</v>
      </c>
      <c r="R673" s="218" t="s">
        <v>49</v>
      </c>
      <c r="S673" s="276"/>
      <c r="T673" s="266"/>
      <c r="U673" s="204"/>
      <c r="V673" s="213">
        <f t="shared" ref="V673" si="677">$AB$11-((N673*24))</f>
        <v>744</v>
      </c>
      <c r="W673" s="65">
        <v>315</v>
      </c>
      <c r="X673" s="207"/>
      <c r="Y673" s="215">
        <f t="shared" ref="Y673" si="678">W673</f>
        <v>315</v>
      </c>
      <c r="Z673" s="213">
        <f t="shared" ref="Z673" si="679">(Y673*(V673-L673*24))/V673</f>
        <v>314.74596774192071</v>
      </c>
      <c r="AA673" s="216">
        <f t="shared" ref="AA673" si="680">(Z673/Y673)*100</f>
        <v>99.91935483870499</v>
      </c>
      <c r="AB673" s="33"/>
      <c r="AC673" s="33"/>
      <c r="AD673" s="33"/>
      <c r="AE673" s="33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</row>
    <row r="674" spans="1:44" s="23" customFormat="1" ht="30" customHeight="1">
      <c r="A674" s="65">
        <v>14</v>
      </c>
      <c r="B674" s="221" t="s">
        <v>304</v>
      </c>
      <c r="C674" s="222" t="s">
        <v>305</v>
      </c>
      <c r="D674" s="65">
        <v>315</v>
      </c>
      <c r="E674" s="233" t="s">
        <v>569</v>
      </c>
      <c r="F674" s="206" t="s">
        <v>49</v>
      </c>
      <c r="G674" s="249"/>
      <c r="H674" s="249"/>
      <c r="I674" s="342"/>
      <c r="J674" s="342"/>
      <c r="K674" s="342"/>
      <c r="L674" s="203">
        <f>IF(RIGHT(S674)="T",(+H674-G674),0)</f>
        <v>0</v>
      </c>
      <c r="M674" s="203">
        <f>IF(RIGHT(S674)="U",(+H674-G674),0)</f>
        <v>0</v>
      </c>
      <c r="N674" s="203">
        <f>IF(RIGHT(S674)="C",(+H674-G674),0)</f>
        <v>0</v>
      </c>
      <c r="O674" s="203">
        <f>IF(RIGHT(S674)="D",(+H674-G674),0)</f>
        <v>0</v>
      </c>
      <c r="P674" s="204"/>
      <c r="Q674" s="204"/>
      <c r="R674" s="204"/>
      <c r="S674" s="114"/>
      <c r="T674" s="251"/>
      <c r="U674" s="204"/>
      <c r="V674" s="213"/>
      <c r="W674" s="65"/>
      <c r="X674" s="207"/>
      <c r="Y674" s="215"/>
      <c r="Z674" s="213"/>
      <c r="AA674" s="216"/>
      <c r="AB674" s="33"/>
      <c r="AC674" s="33"/>
      <c r="AD674" s="33"/>
      <c r="AE674" s="33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</row>
    <row r="675" spans="1:44" s="23" customFormat="1" ht="30" customHeight="1">
      <c r="A675" s="252"/>
      <c r="B675" s="217"/>
      <c r="C675" s="253" t="s">
        <v>53</v>
      </c>
      <c r="D675" s="217"/>
      <c r="E675" s="219"/>
      <c r="F675" s="218" t="s">
        <v>49</v>
      </c>
      <c r="G675" s="254"/>
      <c r="H675" s="254"/>
      <c r="I675" s="218" t="s">
        <v>49</v>
      </c>
      <c r="J675" s="218" t="s">
        <v>49</v>
      </c>
      <c r="K675" s="218" t="s">
        <v>49</v>
      </c>
      <c r="L675" s="255">
        <f>SUM(L673:L674)</f>
        <v>2.5000000001455192E-2</v>
      </c>
      <c r="M675" s="255">
        <f>SUM(M673:M674)</f>
        <v>0</v>
      </c>
      <c r="N675" s="255">
        <f>SUM(N673:N674)</f>
        <v>0</v>
      </c>
      <c r="O675" s="255">
        <f>SUM(O673:O674)</f>
        <v>0</v>
      </c>
      <c r="P675" s="218" t="s">
        <v>49</v>
      </c>
      <c r="Q675" s="218" t="s">
        <v>49</v>
      </c>
      <c r="R675" s="218" t="s">
        <v>49</v>
      </c>
      <c r="S675" s="276"/>
      <c r="T675" s="331"/>
      <c r="U675" s="204"/>
      <c r="V675" s="213">
        <f t="shared" ref="V675" si="681">$AB$11-((N675*24))</f>
        <v>744</v>
      </c>
      <c r="W675" s="65">
        <v>315</v>
      </c>
      <c r="X675" s="207"/>
      <c r="Y675" s="215">
        <f t="shared" ref="Y675" si="682">W675</f>
        <v>315</v>
      </c>
      <c r="Z675" s="213">
        <f t="shared" ref="Z675" si="683">(Y675*(V675-L675*24))/V675</f>
        <v>314.74596774192071</v>
      </c>
      <c r="AA675" s="216">
        <f t="shared" ref="AA675" si="684">(Z675/Y675)*100</f>
        <v>99.91935483870499</v>
      </c>
      <c r="AB675" s="33"/>
      <c r="AC675" s="33"/>
      <c r="AD675" s="33"/>
      <c r="AE675" s="33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</row>
    <row r="676" spans="1:44" s="23" customFormat="1" ht="30" customHeight="1">
      <c r="A676" s="65">
        <v>15</v>
      </c>
      <c r="B676" s="221" t="s">
        <v>467</v>
      </c>
      <c r="C676" s="222" t="s">
        <v>468</v>
      </c>
      <c r="D676" s="65">
        <v>500</v>
      </c>
      <c r="E676" s="233" t="s">
        <v>569</v>
      </c>
      <c r="F676" s="206"/>
      <c r="G676" s="327"/>
      <c r="H676" s="327"/>
      <c r="I676" s="342"/>
      <c r="J676" s="342"/>
      <c r="K676" s="342"/>
      <c r="L676" s="370">
        <v>0</v>
      </c>
      <c r="M676" s="370">
        <v>0</v>
      </c>
      <c r="N676" s="370">
        <v>0</v>
      </c>
      <c r="O676" s="370">
        <v>0</v>
      </c>
      <c r="P676" s="204"/>
      <c r="Q676" s="204"/>
      <c r="R676" s="204"/>
      <c r="S676" s="204"/>
      <c r="T676" s="331"/>
      <c r="U676" s="204"/>
      <c r="V676" s="213">
        <f t="shared" si="637"/>
        <v>744</v>
      </c>
      <c r="W676" s="65">
        <v>500</v>
      </c>
      <c r="X676" s="207"/>
      <c r="Y676" s="215">
        <f t="shared" ref="Y676:Y684" si="685">W676</f>
        <v>500</v>
      </c>
      <c r="Z676" s="213">
        <f>(Y676*(V676-L676*24))/V676</f>
        <v>500</v>
      </c>
      <c r="AA676" s="216">
        <f t="shared" si="632"/>
        <v>100</v>
      </c>
      <c r="AB676" s="33"/>
      <c r="AC676" s="33"/>
      <c r="AD676" s="33"/>
      <c r="AE676" s="33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</row>
    <row r="677" spans="1:44" s="23" customFormat="1" ht="30" customHeight="1">
      <c r="A677" s="65">
        <v>16</v>
      </c>
      <c r="B677" s="221" t="s">
        <v>469</v>
      </c>
      <c r="C677" s="222" t="s">
        <v>470</v>
      </c>
      <c r="D677" s="65">
        <v>500</v>
      </c>
      <c r="E677" s="233" t="s">
        <v>569</v>
      </c>
      <c r="F677" s="206"/>
      <c r="G677" s="327"/>
      <c r="H677" s="327"/>
      <c r="I677" s="342"/>
      <c r="J677" s="342"/>
      <c r="K677" s="342"/>
      <c r="L677" s="370">
        <v>0</v>
      </c>
      <c r="M677" s="370">
        <v>0</v>
      </c>
      <c r="N677" s="370">
        <v>0</v>
      </c>
      <c r="O677" s="370">
        <v>0</v>
      </c>
      <c r="P677" s="204"/>
      <c r="Q677" s="204"/>
      <c r="R677" s="204"/>
      <c r="S677" s="204"/>
      <c r="T677" s="331"/>
      <c r="U677" s="204"/>
      <c r="V677" s="213">
        <f t="shared" si="637"/>
        <v>744</v>
      </c>
      <c r="W677" s="65">
        <v>500</v>
      </c>
      <c r="X677" s="207"/>
      <c r="Y677" s="215">
        <f t="shared" si="685"/>
        <v>500</v>
      </c>
      <c r="Z677" s="213">
        <f>(Y677*(V677-L677*24))/V677</f>
        <v>500</v>
      </c>
      <c r="AA677" s="216">
        <f t="shared" si="632"/>
        <v>100</v>
      </c>
      <c r="AB677" s="33"/>
      <c r="AC677" s="33"/>
      <c r="AD677" s="33"/>
      <c r="AE677" s="33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</row>
    <row r="678" spans="1:44" s="23" customFormat="1" ht="30" customHeight="1">
      <c r="A678" s="65">
        <v>17</v>
      </c>
      <c r="B678" s="221" t="s">
        <v>306</v>
      </c>
      <c r="C678" s="222" t="s">
        <v>307</v>
      </c>
      <c r="D678" s="65">
        <v>315</v>
      </c>
      <c r="E678" s="233" t="s">
        <v>569</v>
      </c>
      <c r="F678" s="206" t="s">
        <v>49</v>
      </c>
      <c r="G678" s="327"/>
      <c r="H678" s="327"/>
      <c r="I678" s="342"/>
      <c r="J678" s="342"/>
      <c r="K678" s="342"/>
      <c r="L678" s="370">
        <v>0</v>
      </c>
      <c r="M678" s="370">
        <v>0</v>
      </c>
      <c r="N678" s="370">
        <v>0</v>
      </c>
      <c r="O678" s="370">
        <v>0</v>
      </c>
      <c r="P678" s="204"/>
      <c r="Q678" s="204"/>
      <c r="R678" s="204"/>
      <c r="S678" s="204"/>
      <c r="T678" s="331"/>
      <c r="U678" s="204"/>
      <c r="V678" s="213">
        <f t="shared" si="637"/>
        <v>744</v>
      </c>
      <c r="W678" s="65">
        <v>315</v>
      </c>
      <c r="X678" s="207"/>
      <c r="Y678" s="215">
        <f t="shared" si="685"/>
        <v>315</v>
      </c>
      <c r="Z678" s="213">
        <f t="shared" si="638"/>
        <v>315</v>
      </c>
      <c r="AA678" s="216">
        <f t="shared" si="632"/>
        <v>100</v>
      </c>
      <c r="AB678" s="33"/>
      <c r="AC678" s="33"/>
      <c r="AD678" s="33"/>
      <c r="AE678" s="33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</row>
    <row r="679" spans="1:44" s="23" customFormat="1" ht="30" customHeight="1">
      <c r="A679" s="65">
        <v>18</v>
      </c>
      <c r="B679" s="221" t="s">
        <v>308</v>
      </c>
      <c r="C679" s="222" t="s">
        <v>309</v>
      </c>
      <c r="D679" s="65">
        <v>315</v>
      </c>
      <c r="E679" s="233" t="s">
        <v>569</v>
      </c>
      <c r="F679" s="206" t="s">
        <v>49</v>
      </c>
      <c r="G679" s="327"/>
      <c r="H679" s="327"/>
      <c r="I679" s="342"/>
      <c r="J679" s="342"/>
      <c r="K679" s="342"/>
      <c r="L679" s="370">
        <v>0</v>
      </c>
      <c r="M679" s="370">
        <v>0</v>
      </c>
      <c r="N679" s="370">
        <v>0</v>
      </c>
      <c r="O679" s="370">
        <v>0</v>
      </c>
      <c r="P679" s="204"/>
      <c r="Q679" s="204"/>
      <c r="R679" s="204"/>
      <c r="S679" s="204"/>
      <c r="T679" s="331"/>
      <c r="U679" s="204"/>
      <c r="V679" s="213">
        <f t="shared" si="637"/>
        <v>744</v>
      </c>
      <c r="W679" s="65">
        <v>315</v>
      </c>
      <c r="X679" s="207"/>
      <c r="Y679" s="215">
        <f t="shared" si="685"/>
        <v>315</v>
      </c>
      <c r="Z679" s="213">
        <f t="shared" si="638"/>
        <v>315</v>
      </c>
      <c r="AA679" s="216">
        <f t="shared" si="632"/>
        <v>100</v>
      </c>
      <c r="AB679" s="33"/>
      <c r="AC679" s="33"/>
      <c r="AD679" s="33"/>
      <c r="AE679" s="33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</row>
    <row r="680" spans="1:44" s="23" customFormat="1" ht="30" customHeight="1">
      <c r="A680" s="65"/>
      <c r="B680" s="221"/>
      <c r="C680" s="222"/>
      <c r="D680" s="65"/>
      <c r="E680" s="233"/>
      <c r="F680" s="206"/>
      <c r="G680" s="327"/>
      <c r="H680" s="327"/>
      <c r="I680" s="342"/>
      <c r="J680" s="342"/>
      <c r="K680" s="342"/>
      <c r="L680" s="370"/>
      <c r="M680" s="370"/>
      <c r="N680" s="370"/>
      <c r="O680" s="370"/>
      <c r="P680" s="204"/>
      <c r="Q680" s="204"/>
      <c r="R680" s="204"/>
      <c r="S680" s="204"/>
      <c r="T680" s="331"/>
      <c r="U680" s="204"/>
      <c r="V680" s="213"/>
      <c r="W680" s="65"/>
      <c r="X680" s="207"/>
      <c r="Y680" s="215"/>
      <c r="Z680" s="213"/>
      <c r="AA680" s="216"/>
      <c r="AB680" s="33"/>
      <c r="AC680" s="33"/>
      <c r="AD680" s="33"/>
      <c r="AE680" s="33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</row>
    <row r="681" spans="1:44" s="23" customFormat="1" ht="30" customHeight="1">
      <c r="A681" s="231" t="s">
        <v>45</v>
      </c>
      <c r="B681" s="231"/>
      <c r="C681" s="232" t="s">
        <v>310</v>
      </c>
      <c r="D681" s="65"/>
      <c r="E681" s="233" t="s">
        <v>569</v>
      </c>
      <c r="F681" s="206" t="s">
        <v>49</v>
      </c>
      <c r="G681" s="224"/>
      <c r="H681" s="224"/>
      <c r="I681" s="365"/>
      <c r="J681" s="365"/>
      <c r="K681" s="365"/>
      <c r="L681" s="204"/>
      <c r="M681" s="115"/>
      <c r="N681" s="115"/>
      <c r="O681" s="204"/>
      <c r="P681" s="204"/>
      <c r="Q681" s="204"/>
      <c r="R681" s="204"/>
      <c r="S681" s="204"/>
      <c r="T681" s="331"/>
      <c r="U681" s="204"/>
      <c r="V681" s="213"/>
      <c r="W681" s="65"/>
      <c r="X681" s="207"/>
      <c r="Y681" s="215"/>
      <c r="Z681" s="213"/>
      <c r="AA681" s="213"/>
      <c r="AB681" s="33"/>
      <c r="AC681" s="33"/>
      <c r="AD681" s="33"/>
      <c r="AE681" s="33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</row>
    <row r="682" spans="1:44" s="23" customFormat="1" ht="16.5">
      <c r="A682" s="65">
        <v>1</v>
      </c>
      <c r="B682" s="221" t="s">
        <v>311</v>
      </c>
      <c r="C682" s="222" t="s">
        <v>312</v>
      </c>
      <c r="D682" s="65">
        <v>100</v>
      </c>
      <c r="E682" s="233" t="s">
        <v>569</v>
      </c>
      <c r="F682" s="206" t="s">
        <v>49</v>
      </c>
      <c r="G682" s="249">
        <v>42762.105555555558</v>
      </c>
      <c r="H682" s="249">
        <v>42762.383333333331</v>
      </c>
      <c r="I682" s="342"/>
      <c r="J682" s="342"/>
      <c r="K682" s="342"/>
      <c r="L682" s="220">
        <f>IF(RIGHT(R682)="U",(+G682-F682),0)</f>
        <v>0</v>
      </c>
      <c r="M682" s="220">
        <f>IF(RIGHT(S682)="U",(+H682-G682),0)</f>
        <v>0</v>
      </c>
      <c r="N682" s="220">
        <f>IF(RIGHT(S682)="C",(+H682-G682),0)</f>
        <v>0.27777777777373558</v>
      </c>
      <c r="O682" s="220">
        <f>IF(RIGHT(S682)="D",(+H682-G682),0)</f>
        <v>0</v>
      </c>
      <c r="P682" s="204"/>
      <c r="Q682" s="204"/>
      <c r="R682" s="204"/>
      <c r="S682" s="250" t="s">
        <v>1033</v>
      </c>
      <c r="T682" s="251" t="s">
        <v>1034</v>
      </c>
      <c r="U682" s="204"/>
      <c r="V682" s="213"/>
      <c r="W682" s="65"/>
      <c r="X682" s="207"/>
      <c r="Y682" s="215"/>
      <c r="Z682" s="213"/>
      <c r="AA682" s="216"/>
      <c r="AB682" s="33"/>
      <c r="AC682" s="33"/>
      <c r="AD682" s="33"/>
      <c r="AE682" s="33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</row>
    <row r="683" spans="1:44" s="23" customFormat="1" ht="30" customHeight="1">
      <c r="A683" s="301"/>
      <c r="B683" s="302"/>
      <c r="C683" s="303" t="s">
        <v>53</v>
      </c>
      <c r="D683" s="302"/>
      <c r="E683" s="219"/>
      <c r="F683" s="208" t="s">
        <v>49</v>
      </c>
      <c r="G683" s="305"/>
      <c r="H683" s="305"/>
      <c r="I683" s="208" t="s">
        <v>49</v>
      </c>
      <c r="J683" s="208" t="s">
        <v>49</v>
      </c>
      <c r="K683" s="208" t="s">
        <v>49</v>
      </c>
      <c r="L683" s="220">
        <f>SUM(L682:L682)</f>
        <v>0</v>
      </c>
      <c r="M683" s="220">
        <f t="shared" ref="M683:O683" si="686">SUM(M682:M682)</f>
        <v>0</v>
      </c>
      <c r="N683" s="220">
        <f t="shared" si="686"/>
        <v>0.27777777777373558</v>
      </c>
      <c r="O683" s="220">
        <f t="shared" si="686"/>
        <v>0</v>
      </c>
      <c r="P683" s="208" t="s">
        <v>49</v>
      </c>
      <c r="Q683" s="208" t="s">
        <v>49</v>
      </c>
      <c r="R683" s="208" t="s">
        <v>49</v>
      </c>
      <c r="S683" s="302"/>
      <c r="T683" s="313"/>
      <c r="U683" s="204"/>
      <c r="V683" s="213">
        <f t="shared" ref="V683" si="687">$AB$11-((N683*24))</f>
        <v>737.33333333343035</v>
      </c>
      <c r="W683" s="65">
        <v>100</v>
      </c>
      <c r="X683" s="207"/>
      <c r="Y683" s="215">
        <f t="shared" ref="Y683" si="688">W683</f>
        <v>100</v>
      </c>
      <c r="Z683" s="213">
        <f t="shared" ref="Z683" si="689">(Y683*(V683-L683*24))/V683</f>
        <v>100</v>
      </c>
      <c r="AA683" s="216">
        <f t="shared" ref="AA683" si="690">(Z683/Y683)*100</f>
        <v>100</v>
      </c>
      <c r="AB683" s="33"/>
      <c r="AC683" s="33"/>
      <c r="AD683" s="33"/>
      <c r="AE683" s="33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</row>
    <row r="684" spans="1:44" s="23" customFormat="1" ht="30" customHeight="1">
      <c r="A684" s="65">
        <v>2</v>
      </c>
      <c r="B684" s="221" t="s">
        <v>313</v>
      </c>
      <c r="C684" s="222" t="s">
        <v>314</v>
      </c>
      <c r="D684" s="65">
        <v>100</v>
      </c>
      <c r="E684" s="233" t="s">
        <v>569</v>
      </c>
      <c r="F684" s="206" t="s">
        <v>49</v>
      </c>
      <c r="G684" s="249">
        <v>42762.138888888891</v>
      </c>
      <c r="H684" s="249">
        <v>42762.383333333331</v>
      </c>
      <c r="I684" s="342"/>
      <c r="J684" s="342"/>
      <c r="K684" s="342"/>
      <c r="L684" s="220">
        <f>IF(RIGHT(R684)="U",(+G684-F684),0)</f>
        <v>0</v>
      </c>
      <c r="M684" s="220">
        <f>IF(RIGHT(S684)="U",(+H684-G684),0)</f>
        <v>0</v>
      </c>
      <c r="N684" s="220">
        <f>IF(RIGHT(S684)="C",(+H684-G684),0)</f>
        <v>0.24444444444088731</v>
      </c>
      <c r="O684" s="220">
        <f>IF(RIGHT(S684)="D",(+H684-G684),0)</f>
        <v>0</v>
      </c>
      <c r="P684" s="204"/>
      <c r="Q684" s="204"/>
      <c r="R684" s="204"/>
      <c r="S684" s="250" t="s">
        <v>1033</v>
      </c>
      <c r="T684" s="251" t="s">
        <v>1034</v>
      </c>
      <c r="U684" s="204"/>
      <c r="V684" s="213">
        <f t="shared" ref="V684" si="691">$AB$11-((N684*24))</f>
        <v>738.1333333334187</v>
      </c>
      <c r="W684" s="65">
        <v>100</v>
      </c>
      <c r="X684" s="207"/>
      <c r="Y684" s="215">
        <f t="shared" si="685"/>
        <v>100</v>
      </c>
      <c r="Z684" s="213">
        <f t="shared" ref="Z684" si="692">(Y684*(V684-L684*24))/V684</f>
        <v>100</v>
      </c>
      <c r="AA684" s="216">
        <f t="shared" ref="AA684" si="693">(Z684/Y684)*100</f>
        <v>100</v>
      </c>
      <c r="AB684" s="33"/>
      <c r="AC684" s="33"/>
      <c r="AD684" s="33"/>
      <c r="AE684" s="33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</row>
    <row r="685" spans="1:44" s="23" customFormat="1" ht="30" customHeight="1">
      <c r="A685" s="65"/>
      <c r="B685" s="221"/>
      <c r="C685" s="222"/>
      <c r="D685" s="65"/>
      <c r="E685" s="233"/>
      <c r="F685" s="206"/>
      <c r="G685" s="249"/>
      <c r="H685" s="249"/>
      <c r="I685" s="342"/>
      <c r="J685" s="342"/>
      <c r="K685" s="342"/>
      <c r="L685" s="220">
        <f>SUM(L684:L684)</f>
        <v>0</v>
      </c>
      <c r="M685" s="220">
        <f t="shared" ref="M685:O685" si="694">SUM(M684:M684)</f>
        <v>0</v>
      </c>
      <c r="N685" s="220">
        <f t="shared" si="694"/>
        <v>0.24444444444088731</v>
      </c>
      <c r="O685" s="220">
        <f t="shared" si="694"/>
        <v>0</v>
      </c>
      <c r="P685" s="204"/>
      <c r="Q685" s="204"/>
      <c r="R685" s="204"/>
      <c r="S685" s="250"/>
      <c r="T685" s="251"/>
      <c r="U685" s="204"/>
      <c r="V685" s="213"/>
      <c r="W685" s="65"/>
      <c r="X685" s="207"/>
      <c r="Y685" s="215"/>
      <c r="Z685" s="213"/>
      <c r="AA685" s="216"/>
      <c r="AB685" s="33"/>
      <c r="AC685" s="33"/>
      <c r="AD685" s="33"/>
      <c r="AE685" s="33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</row>
    <row r="686" spans="1:44" s="23" customFormat="1" ht="30" customHeight="1">
      <c r="A686" s="65">
        <v>3</v>
      </c>
      <c r="B686" s="221" t="s">
        <v>315</v>
      </c>
      <c r="C686" s="222" t="s">
        <v>316</v>
      </c>
      <c r="D686" s="65">
        <v>100</v>
      </c>
      <c r="E686" s="233" t="s">
        <v>569</v>
      </c>
      <c r="F686" s="206" t="s">
        <v>49</v>
      </c>
      <c r="G686" s="83"/>
      <c r="H686" s="83"/>
      <c r="I686" s="342"/>
      <c r="J686" s="342"/>
      <c r="K686" s="342"/>
      <c r="L686" s="220">
        <f>IF(RIGHT(S686)="T",(+H686-G686),0)</f>
        <v>0</v>
      </c>
      <c r="M686" s="220">
        <f>IF(RIGHT(S686)="U",(+H686-G686),0)</f>
        <v>0</v>
      </c>
      <c r="N686" s="220">
        <f>IF(RIGHT(S686)="C",(+H686-G686),0)</f>
        <v>0</v>
      </c>
      <c r="O686" s="220">
        <f>IF(RIGHT(S686)="D",(+H686-G686),0)</f>
        <v>0</v>
      </c>
      <c r="P686" s="204"/>
      <c r="Q686" s="204"/>
      <c r="R686" s="204"/>
      <c r="S686" s="84"/>
      <c r="T686" s="85"/>
      <c r="U686" s="204"/>
      <c r="V686" s="213"/>
      <c r="W686" s="65"/>
      <c r="X686" s="207"/>
      <c r="Y686" s="215"/>
      <c r="Z686" s="213"/>
      <c r="AA686" s="216"/>
      <c r="AB686" s="33"/>
      <c r="AC686" s="33"/>
      <c r="AD686" s="33"/>
      <c r="AE686" s="33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</row>
    <row r="687" spans="1:44" s="25" customFormat="1" ht="30" customHeight="1">
      <c r="A687" s="301"/>
      <c r="B687" s="302"/>
      <c r="C687" s="303" t="s">
        <v>53</v>
      </c>
      <c r="D687" s="302"/>
      <c r="E687" s="219"/>
      <c r="F687" s="208" t="s">
        <v>49</v>
      </c>
      <c r="G687" s="305"/>
      <c r="H687" s="305"/>
      <c r="I687" s="208" t="s">
        <v>49</v>
      </c>
      <c r="J687" s="208" t="s">
        <v>49</v>
      </c>
      <c r="K687" s="208" t="s">
        <v>49</v>
      </c>
      <c r="L687" s="220">
        <f>SUM(L686:L686)</f>
        <v>0</v>
      </c>
      <c r="M687" s="220">
        <f t="shared" ref="M687:O687" si="695">SUM(M686:M686)</f>
        <v>0</v>
      </c>
      <c r="N687" s="220">
        <f t="shared" si="695"/>
        <v>0</v>
      </c>
      <c r="O687" s="220">
        <f t="shared" si="695"/>
        <v>0</v>
      </c>
      <c r="P687" s="208" t="s">
        <v>49</v>
      </c>
      <c r="Q687" s="208" t="s">
        <v>49</v>
      </c>
      <c r="R687" s="208" t="s">
        <v>49</v>
      </c>
      <c r="S687" s="302"/>
      <c r="T687" s="313"/>
      <c r="U687" s="302"/>
      <c r="V687" s="213">
        <f t="shared" ref="V687" si="696">$AB$11-((N687*24))</f>
        <v>744</v>
      </c>
      <c r="W687" s="65">
        <v>100</v>
      </c>
      <c r="X687" s="207"/>
      <c r="Y687" s="215">
        <f t="shared" ref="Y687" si="697">W687</f>
        <v>100</v>
      </c>
      <c r="Z687" s="213">
        <f t="shared" ref="Z687" si="698">(Y687*(V687-L687*24))/V687</f>
        <v>100</v>
      </c>
      <c r="AA687" s="216">
        <f t="shared" ref="AA687" si="699">(Z687/Y687)*100</f>
        <v>100</v>
      </c>
    </row>
    <row r="688" spans="1:44" s="23" customFormat="1" ht="30" customHeight="1">
      <c r="A688" s="65">
        <v>4</v>
      </c>
      <c r="B688" s="221" t="s">
        <v>317</v>
      </c>
      <c r="C688" s="222" t="s">
        <v>318</v>
      </c>
      <c r="D688" s="65">
        <v>100</v>
      </c>
      <c r="E688" s="233" t="s">
        <v>569</v>
      </c>
      <c r="F688" s="206" t="s">
        <v>49</v>
      </c>
      <c r="G688" s="83"/>
      <c r="H688" s="83"/>
      <c r="I688" s="342"/>
      <c r="J688" s="342"/>
      <c r="K688" s="342"/>
      <c r="L688" s="220">
        <f>IF(RIGHT(S688)="T",(+H688-G688),0)</f>
        <v>0</v>
      </c>
      <c r="M688" s="220">
        <f>IF(RIGHT(S688)="U",(+H688-G688),0)</f>
        <v>0</v>
      </c>
      <c r="N688" s="220">
        <f>IF(RIGHT(S688)="C",(+H688-G688),0)</f>
        <v>0</v>
      </c>
      <c r="O688" s="220">
        <f>IF(RIGHT(S688)="D",(+H688-G688),0)</f>
        <v>0</v>
      </c>
      <c r="P688" s="204"/>
      <c r="Q688" s="204"/>
      <c r="R688" s="204"/>
      <c r="S688" s="84"/>
      <c r="T688" s="85"/>
      <c r="U688" s="204"/>
      <c r="V688" s="213"/>
      <c r="W688" s="65"/>
      <c r="X688" s="207"/>
      <c r="Y688" s="215"/>
      <c r="Z688" s="213"/>
      <c r="AA688" s="216"/>
      <c r="AB688" s="33"/>
      <c r="AC688" s="33"/>
      <c r="AD688" s="33"/>
      <c r="AE688" s="33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</row>
    <row r="689" spans="1:44" s="23" customFormat="1" ht="30" customHeight="1">
      <c r="A689" s="65"/>
      <c r="B689" s="221"/>
      <c r="C689" s="222"/>
      <c r="D689" s="65"/>
      <c r="E689" s="219"/>
      <c r="F689" s="206"/>
      <c r="G689" s="249"/>
      <c r="H689" s="249"/>
      <c r="I689" s="342"/>
      <c r="J689" s="342"/>
      <c r="K689" s="342"/>
      <c r="L689" s="220">
        <f t="shared" ref="L689:L690" si="700">IF(RIGHT(S689)="T",(+H689-G689),0)</f>
        <v>0</v>
      </c>
      <c r="M689" s="220">
        <f t="shared" ref="M689:M690" si="701">IF(RIGHT(S689)="U",(+H689-G689),0)</f>
        <v>0</v>
      </c>
      <c r="N689" s="220">
        <f t="shared" ref="N689:N690" si="702">IF(RIGHT(S689)="C",(+H689-G689),0)</f>
        <v>0</v>
      </c>
      <c r="O689" s="220">
        <f t="shared" ref="O689:O690" si="703">IF(RIGHT(S689)="D",(+H689-G689),0)</f>
        <v>0</v>
      </c>
      <c r="P689" s="204"/>
      <c r="Q689" s="204"/>
      <c r="R689" s="204"/>
      <c r="S689" s="250"/>
      <c r="T689" s="251"/>
      <c r="U689" s="204"/>
      <c r="V689" s="213"/>
      <c r="W689" s="65"/>
      <c r="X689" s="207"/>
      <c r="Y689" s="215"/>
      <c r="Z689" s="213"/>
      <c r="AA689" s="216"/>
      <c r="AB689" s="33"/>
      <c r="AC689" s="33"/>
      <c r="AD689" s="33"/>
      <c r="AE689" s="33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</row>
    <row r="690" spans="1:44" s="23" customFormat="1" ht="30" customHeight="1">
      <c r="A690" s="65"/>
      <c r="B690" s="221"/>
      <c r="C690" s="222"/>
      <c r="D690" s="65"/>
      <c r="E690" s="219"/>
      <c r="F690" s="206"/>
      <c r="G690" s="249"/>
      <c r="H690" s="249"/>
      <c r="I690" s="342"/>
      <c r="J690" s="342"/>
      <c r="K690" s="342"/>
      <c r="L690" s="220">
        <f t="shared" si="700"/>
        <v>0</v>
      </c>
      <c r="M690" s="220">
        <f t="shared" si="701"/>
        <v>0</v>
      </c>
      <c r="N690" s="220">
        <f t="shared" si="702"/>
        <v>0</v>
      </c>
      <c r="O690" s="220">
        <f t="shared" si="703"/>
        <v>0</v>
      </c>
      <c r="P690" s="204"/>
      <c r="Q690" s="204"/>
      <c r="R690" s="204"/>
      <c r="S690" s="250"/>
      <c r="T690" s="251"/>
      <c r="U690" s="204"/>
      <c r="V690" s="213"/>
      <c r="W690" s="65"/>
      <c r="X690" s="207"/>
      <c r="Y690" s="215"/>
      <c r="Z690" s="213"/>
      <c r="AA690" s="216"/>
      <c r="AB690" s="33"/>
      <c r="AC690" s="33"/>
      <c r="AD690" s="33"/>
      <c r="AE690" s="33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</row>
    <row r="691" spans="1:44" s="23" customFormat="1" ht="30" customHeight="1">
      <c r="A691" s="301"/>
      <c r="B691" s="302"/>
      <c r="C691" s="303" t="s">
        <v>53</v>
      </c>
      <c r="D691" s="302"/>
      <c r="E691" s="219"/>
      <c r="F691" s="208" t="s">
        <v>49</v>
      </c>
      <c r="G691" s="305"/>
      <c r="H691" s="305"/>
      <c r="I691" s="208" t="s">
        <v>49</v>
      </c>
      <c r="J691" s="208" t="s">
        <v>49</v>
      </c>
      <c r="K691" s="208" t="s">
        <v>49</v>
      </c>
      <c r="L691" s="220">
        <f>SUM(L688:L690)</f>
        <v>0</v>
      </c>
      <c r="M691" s="220">
        <f t="shared" ref="M691:O691" si="704">SUM(M688:M690)</f>
        <v>0</v>
      </c>
      <c r="N691" s="220">
        <f t="shared" si="704"/>
        <v>0</v>
      </c>
      <c r="O691" s="220">
        <f t="shared" si="704"/>
        <v>0</v>
      </c>
      <c r="P691" s="208" t="s">
        <v>49</v>
      </c>
      <c r="Q691" s="208" t="s">
        <v>49</v>
      </c>
      <c r="R691" s="208" t="s">
        <v>49</v>
      </c>
      <c r="S691" s="302"/>
      <c r="T691" s="313"/>
      <c r="U691" s="204"/>
      <c r="V691" s="213">
        <f t="shared" ref="V691" si="705">$AB$11-((N691*24))</f>
        <v>744</v>
      </c>
      <c r="W691" s="65">
        <v>100</v>
      </c>
      <c r="X691" s="207"/>
      <c r="Y691" s="215">
        <f t="shared" ref="Y691" si="706">W691</f>
        <v>100</v>
      </c>
      <c r="Z691" s="213">
        <f t="shared" ref="Z691" si="707">(Y691*(V691-L691*24))/V691</f>
        <v>100</v>
      </c>
      <c r="AA691" s="216">
        <f t="shared" ref="AA691" si="708">(Z691/Y691)*100</f>
        <v>100</v>
      </c>
      <c r="AB691" s="33"/>
      <c r="AC691" s="33"/>
      <c r="AD691" s="33"/>
      <c r="AE691" s="33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</row>
    <row r="692" spans="1:44" s="23" customFormat="1" ht="30" customHeight="1">
      <c r="A692" s="65">
        <v>5</v>
      </c>
      <c r="B692" s="221" t="s">
        <v>319</v>
      </c>
      <c r="C692" s="222" t="s">
        <v>320</v>
      </c>
      <c r="D692" s="65">
        <v>100</v>
      </c>
      <c r="E692" s="233" t="s">
        <v>569</v>
      </c>
      <c r="F692" s="206" t="s">
        <v>49</v>
      </c>
      <c r="G692" s="83"/>
      <c r="H692" s="83"/>
      <c r="I692" s="342"/>
      <c r="J692" s="342"/>
      <c r="K692" s="342"/>
      <c r="L692" s="220">
        <f>IF(RIGHT(S692)="T",(+H692-G692),0)</f>
        <v>0</v>
      </c>
      <c r="M692" s="220">
        <f>IF(RIGHT(S692)="U",(+H692-G692),0)</f>
        <v>0</v>
      </c>
      <c r="N692" s="220">
        <f>IF(RIGHT(S692)="C",(+H692-G692),0)</f>
        <v>0</v>
      </c>
      <c r="O692" s="220">
        <f>IF(RIGHT(S692)="D",(+H692-G692),0)</f>
        <v>0</v>
      </c>
      <c r="P692" s="204"/>
      <c r="Q692" s="204"/>
      <c r="R692" s="204"/>
      <c r="S692" s="84"/>
      <c r="T692" s="85"/>
      <c r="U692" s="204"/>
      <c r="V692" s="213"/>
      <c r="W692" s="65"/>
      <c r="X692" s="207"/>
      <c r="Y692" s="215"/>
      <c r="Z692" s="213"/>
      <c r="AA692" s="216"/>
      <c r="AB692" s="33"/>
      <c r="AC692" s="33"/>
      <c r="AD692" s="33"/>
      <c r="AE692" s="33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</row>
    <row r="693" spans="1:44" s="23" customFormat="1" ht="30" customHeight="1">
      <c r="A693" s="65"/>
      <c r="B693" s="221"/>
      <c r="C693" s="222"/>
      <c r="D693" s="65"/>
      <c r="E693" s="233"/>
      <c r="F693" s="206"/>
      <c r="G693" s="249"/>
      <c r="H693" s="249"/>
      <c r="I693" s="342"/>
      <c r="J693" s="342"/>
      <c r="K693" s="342"/>
      <c r="L693" s="220">
        <f t="shared" ref="L693:L694" si="709">IF(RIGHT(S693)="T",(+H693-G693),0)</f>
        <v>0</v>
      </c>
      <c r="M693" s="220">
        <f t="shared" ref="M693:M694" si="710">IF(RIGHT(S693)="U",(+H693-G693),0)</f>
        <v>0</v>
      </c>
      <c r="N693" s="220">
        <f t="shared" ref="N693:N694" si="711">IF(RIGHT(S693)="C",(+H693-G693),0)</f>
        <v>0</v>
      </c>
      <c r="O693" s="220">
        <f t="shared" ref="O693:O694" si="712">IF(RIGHT(S693)="D",(+H693-G693),0)</f>
        <v>0</v>
      </c>
      <c r="P693" s="204"/>
      <c r="Q693" s="204"/>
      <c r="R693" s="204"/>
      <c r="S693" s="250"/>
      <c r="T693" s="251"/>
      <c r="U693" s="204"/>
      <c r="V693" s="213"/>
      <c r="W693" s="65"/>
      <c r="X693" s="207"/>
      <c r="Y693" s="215"/>
      <c r="Z693" s="213"/>
      <c r="AA693" s="216"/>
      <c r="AB693" s="33"/>
      <c r="AC693" s="33"/>
      <c r="AD693" s="33"/>
      <c r="AE693" s="33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</row>
    <row r="694" spans="1:44" s="23" customFormat="1" ht="30" customHeight="1">
      <c r="A694" s="65"/>
      <c r="B694" s="221"/>
      <c r="C694" s="222"/>
      <c r="D694" s="65"/>
      <c r="E694" s="233"/>
      <c r="F694" s="206"/>
      <c r="G694" s="249"/>
      <c r="H694" s="249"/>
      <c r="I694" s="342"/>
      <c r="J694" s="342"/>
      <c r="K694" s="342"/>
      <c r="L694" s="220">
        <f t="shared" si="709"/>
        <v>0</v>
      </c>
      <c r="M694" s="220">
        <f t="shared" si="710"/>
        <v>0</v>
      </c>
      <c r="N694" s="220">
        <f t="shared" si="711"/>
        <v>0</v>
      </c>
      <c r="O694" s="220">
        <f t="shared" si="712"/>
        <v>0</v>
      </c>
      <c r="P694" s="204"/>
      <c r="Q694" s="204"/>
      <c r="R694" s="204"/>
      <c r="S694" s="250"/>
      <c r="T694" s="251"/>
      <c r="U694" s="204"/>
      <c r="V694" s="213"/>
      <c r="W694" s="65"/>
      <c r="X694" s="207"/>
      <c r="Y694" s="215"/>
      <c r="Z694" s="213"/>
      <c r="AA694" s="216"/>
      <c r="AB694" s="33"/>
      <c r="AC694" s="33"/>
      <c r="AD694" s="33"/>
      <c r="AE694" s="33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</row>
    <row r="695" spans="1:44" s="23" customFormat="1" ht="30" customHeight="1">
      <c r="A695" s="301"/>
      <c r="B695" s="302"/>
      <c r="C695" s="303" t="s">
        <v>53</v>
      </c>
      <c r="D695" s="302"/>
      <c r="E695" s="219"/>
      <c r="F695" s="208" t="s">
        <v>49</v>
      </c>
      <c r="G695" s="305"/>
      <c r="H695" s="305"/>
      <c r="I695" s="208" t="s">
        <v>49</v>
      </c>
      <c r="J695" s="208" t="s">
        <v>49</v>
      </c>
      <c r="K695" s="208" t="s">
        <v>49</v>
      </c>
      <c r="L695" s="220">
        <f>SUM(L692:L694)</f>
        <v>0</v>
      </c>
      <c r="M695" s="220">
        <f t="shared" ref="M695:O695" si="713">SUM(M692:M694)</f>
        <v>0</v>
      </c>
      <c r="N695" s="220">
        <f t="shared" si="713"/>
        <v>0</v>
      </c>
      <c r="O695" s="220">
        <f t="shared" si="713"/>
        <v>0</v>
      </c>
      <c r="P695" s="208" t="s">
        <v>49</v>
      </c>
      <c r="Q695" s="208" t="s">
        <v>49</v>
      </c>
      <c r="R695" s="208" t="s">
        <v>49</v>
      </c>
      <c r="S695" s="359"/>
      <c r="T695" s="359"/>
      <c r="U695" s="204"/>
      <c r="V695" s="213">
        <f t="shared" ref="V695" si="714">$AB$11-((N695*24))</f>
        <v>744</v>
      </c>
      <c r="W695" s="65">
        <v>100</v>
      </c>
      <c r="X695" s="207"/>
      <c r="Y695" s="215">
        <f t="shared" ref="Y695" si="715">W695</f>
        <v>100</v>
      </c>
      <c r="Z695" s="213">
        <f t="shared" ref="Z695" si="716">(Y695*(V695-L695*24))/V695</f>
        <v>100</v>
      </c>
      <c r="AA695" s="216">
        <f t="shared" ref="AA695" si="717">(Z695/Y695)*100</f>
        <v>100</v>
      </c>
      <c r="AB695" s="33"/>
      <c r="AC695" s="33"/>
      <c r="AD695" s="33"/>
      <c r="AE695" s="33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</row>
    <row r="696" spans="1:44" s="23" customFormat="1" ht="30" customHeight="1">
      <c r="A696" s="65">
        <v>6</v>
      </c>
      <c r="B696" s="221" t="s">
        <v>321</v>
      </c>
      <c r="C696" s="222" t="s">
        <v>322</v>
      </c>
      <c r="D696" s="65">
        <v>100</v>
      </c>
      <c r="E696" s="233" t="s">
        <v>569</v>
      </c>
      <c r="F696" s="206" t="s">
        <v>49</v>
      </c>
      <c r="G696" s="83"/>
      <c r="H696" s="83"/>
      <c r="I696" s="342"/>
      <c r="J696" s="342"/>
      <c r="K696" s="342"/>
      <c r="L696" s="220">
        <f>IF(RIGHT(S696)="T",(+H696-G696),0)</f>
        <v>0</v>
      </c>
      <c r="M696" s="220">
        <f>IF(RIGHT(S696)="U",(+H696-G696),0)</f>
        <v>0</v>
      </c>
      <c r="N696" s="220">
        <f>IF(RIGHT(S696)="C",(+H696-G696),0)</f>
        <v>0</v>
      </c>
      <c r="O696" s="220">
        <f>IF(RIGHT(S696)="D",(+H696-G696),0)</f>
        <v>0</v>
      </c>
      <c r="P696" s="204"/>
      <c r="Q696" s="204"/>
      <c r="R696" s="204"/>
      <c r="S696" s="84"/>
      <c r="T696" s="85"/>
      <c r="U696" s="204"/>
      <c r="V696" s="213"/>
      <c r="W696" s="65"/>
      <c r="X696" s="207"/>
      <c r="Y696" s="215"/>
      <c r="Z696" s="213"/>
      <c r="AA696" s="216"/>
      <c r="AB696" s="33"/>
      <c r="AC696" s="33"/>
      <c r="AD696" s="33"/>
      <c r="AE696" s="33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</row>
    <row r="697" spans="1:44" s="23" customFormat="1" ht="30" customHeight="1">
      <c r="A697" s="301"/>
      <c r="B697" s="302"/>
      <c r="C697" s="303" t="s">
        <v>53</v>
      </c>
      <c r="D697" s="302"/>
      <c r="E697" s="219"/>
      <c r="F697" s="208" t="s">
        <v>49</v>
      </c>
      <c r="G697" s="305"/>
      <c r="H697" s="305"/>
      <c r="I697" s="208" t="s">
        <v>49</v>
      </c>
      <c r="J697" s="208" t="s">
        <v>49</v>
      </c>
      <c r="K697" s="208" t="s">
        <v>49</v>
      </c>
      <c r="L697" s="220">
        <f>SUM(L696:L696)</f>
        <v>0</v>
      </c>
      <c r="M697" s="220">
        <f t="shared" ref="M697:O697" si="718">SUM(M696:M696)</f>
        <v>0</v>
      </c>
      <c r="N697" s="220">
        <f t="shared" si="718"/>
        <v>0</v>
      </c>
      <c r="O697" s="220">
        <f t="shared" si="718"/>
        <v>0</v>
      </c>
      <c r="P697" s="208" t="s">
        <v>49</v>
      </c>
      <c r="Q697" s="208" t="s">
        <v>49</v>
      </c>
      <c r="R697" s="208" t="s">
        <v>49</v>
      </c>
      <c r="S697" s="302"/>
      <c r="T697" s="313"/>
      <c r="U697" s="302"/>
      <c r="V697" s="213">
        <f t="shared" ref="V697" si="719">$AB$11-((N697*24))</f>
        <v>744</v>
      </c>
      <c r="W697" s="65">
        <v>100</v>
      </c>
      <c r="X697" s="207"/>
      <c r="Y697" s="215">
        <f t="shared" ref="Y697" si="720">W697</f>
        <v>100</v>
      </c>
      <c r="Z697" s="213">
        <f t="shared" ref="Z697" si="721">(Y697*(V697-L697*24))/V697</f>
        <v>100</v>
      </c>
      <c r="AA697" s="216">
        <f t="shared" ref="AA697" si="722">(Z697/Y697)*100</f>
        <v>100</v>
      </c>
      <c r="AB697" s="33"/>
      <c r="AC697" s="33"/>
      <c r="AD697" s="33"/>
      <c r="AE697" s="33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</row>
    <row r="698" spans="1:44" s="23" customFormat="1" ht="30" customHeight="1">
      <c r="A698" s="65">
        <v>7</v>
      </c>
      <c r="B698" s="221" t="s">
        <v>323</v>
      </c>
      <c r="C698" s="222" t="s">
        <v>324</v>
      </c>
      <c r="D698" s="65">
        <v>100</v>
      </c>
      <c r="E698" s="233" t="s">
        <v>569</v>
      </c>
      <c r="F698" s="206" t="s">
        <v>49</v>
      </c>
      <c r="G698" s="83"/>
      <c r="H698" s="83"/>
      <c r="I698" s="342"/>
      <c r="J698" s="342"/>
      <c r="K698" s="342"/>
      <c r="L698" s="220">
        <f>IF(RIGHT(S698)="T",(+H698-G698),0)</f>
        <v>0</v>
      </c>
      <c r="M698" s="220">
        <f>IF(RIGHT(S698)="U",(+H698-G698),0)</f>
        <v>0</v>
      </c>
      <c r="N698" s="220">
        <f>IF(RIGHT(S698)="C",(+H698-G698),0)</f>
        <v>0</v>
      </c>
      <c r="O698" s="220">
        <f>IF(RIGHT(S698)="D",(+H698-G698),0)</f>
        <v>0</v>
      </c>
      <c r="P698" s="204"/>
      <c r="Q698" s="204"/>
      <c r="R698" s="204"/>
      <c r="S698" s="84"/>
      <c r="T698" s="85"/>
      <c r="U698" s="204"/>
      <c r="V698" s="213"/>
      <c r="W698" s="65"/>
      <c r="X698" s="207"/>
      <c r="Y698" s="215"/>
      <c r="Z698" s="213"/>
      <c r="AA698" s="216"/>
      <c r="AB698" s="33"/>
      <c r="AC698" s="33"/>
      <c r="AD698" s="33"/>
      <c r="AE698" s="33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</row>
    <row r="699" spans="1:44" s="23" customFormat="1" ht="30" customHeight="1">
      <c r="A699" s="301"/>
      <c r="B699" s="302"/>
      <c r="C699" s="303" t="s">
        <v>53</v>
      </c>
      <c r="D699" s="302"/>
      <c r="E699" s="219"/>
      <c r="F699" s="208" t="s">
        <v>49</v>
      </c>
      <c r="G699" s="305"/>
      <c r="H699" s="305"/>
      <c r="I699" s="208" t="s">
        <v>49</v>
      </c>
      <c r="J699" s="208" t="s">
        <v>49</v>
      </c>
      <c r="K699" s="208" t="s">
        <v>49</v>
      </c>
      <c r="L699" s="220">
        <f>SUM(L698:L698)</f>
        <v>0</v>
      </c>
      <c r="M699" s="220">
        <f t="shared" ref="M699:O699" si="723">SUM(M698:M698)</f>
        <v>0</v>
      </c>
      <c r="N699" s="220">
        <f t="shared" si="723"/>
        <v>0</v>
      </c>
      <c r="O699" s="220">
        <f t="shared" si="723"/>
        <v>0</v>
      </c>
      <c r="P699" s="208" t="s">
        <v>49</v>
      </c>
      <c r="Q699" s="208" t="s">
        <v>49</v>
      </c>
      <c r="R699" s="208" t="s">
        <v>49</v>
      </c>
      <c r="S699" s="302"/>
      <c r="T699" s="313"/>
      <c r="U699" s="302"/>
      <c r="V699" s="213">
        <f t="shared" ref="V699" si="724">$AB$11-((N699*24))</f>
        <v>744</v>
      </c>
      <c r="W699" s="65">
        <v>100</v>
      </c>
      <c r="X699" s="207"/>
      <c r="Y699" s="215">
        <f t="shared" ref="Y699" si="725">W699</f>
        <v>100</v>
      </c>
      <c r="Z699" s="213">
        <f t="shared" ref="Z699" si="726">(Y699*(V699-L699*24))/V699</f>
        <v>100</v>
      </c>
      <c r="AA699" s="216">
        <f t="shared" ref="AA699" si="727">(Z699/Y699)*100</f>
        <v>100</v>
      </c>
      <c r="AB699" s="33"/>
      <c r="AC699" s="33"/>
      <c r="AD699" s="33"/>
      <c r="AE699" s="33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</row>
    <row r="700" spans="1:44" s="23" customFormat="1" ht="30" customHeight="1">
      <c r="A700" s="65"/>
      <c r="B700" s="339"/>
      <c r="C700" s="342"/>
      <c r="D700" s="327"/>
      <c r="E700" s="219"/>
      <c r="F700" s="206" t="s">
        <v>49</v>
      </c>
      <c r="G700" s="327"/>
      <c r="H700" s="327"/>
      <c r="I700" s="342"/>
      <c r="J700" s="342"/>
      <c r="K700" s="342"/>
      <c r="L700" s="115"/>
      <c r="M700" s="115"/>
      <c r="N700" s="374"/>
      <c r="O700" s="374"/>
      <c r="P700" s="374"/>
      <c r="Q700" s="374"/>
      <c r="R700" s="374"/>
      <c r="S700" s="374"/>
      <c r="T700" s="375"/>
      <c r="U700" s="374"/>
      <c r="V700" s="213"/>
      <c r="W700" s="65"/>
      <c r="X700" s="65"/>
      <c r="Y700" s="215"/>
      <c r="Z700" s="213"/>
      <c r="AA700" s="213"/>
      <c r="AB700" s="33"/>
      <c r="AC700" s="33"/>
      <c r="AD700" s="33"/>
      <c r="AE700" s="33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</row>
    <row r="701" spans="1:44" s="23" customFormat="1" ht="30" customHeight="1">
      <c r="A701" s="65">
        <f>A649+A679+A698</f>
        <v>41</v>
      </c>
      <c r="B701" s="221"/>
      <c r="C701" s="232" t="s">
        <v>325</v>
      </c>
      <c r="D701" s="224"/>
      <c r="E701" s="233"/>
      <c r="F701" s="206" t="s">
        <v>49</v>
      </c>
      <c r="G701" s="224"/>
      <c r="H701" s="224"/>
      <c r="I701" s="224"/>
      <c r="J701" s="224"/>
      <c r="K701" s="224"/>
      <c r="L701" s="115">
        <f>SUM(L615:L700)</f>
        <v>0.29027777778537711</v>
      </c>
      <c r="M701" s="115">
        <f>SUM(M615:M700)</f>
        <v>0</v>
      </c>
      <c r="N701" s="115">
        <f>SUM(N615:N700)</f>
        <v>1.0444444444292458</v>
      </c>
      <c r="O701" s="115">
        <f>SUM(O615:O700)</f>
        <v>0.73958333331393078</v>
      </c>
      <c r="P701" s="115"/>
      <c r="Q701" s="115"/>
      <c r="R701" s="115"/>
      <c r="S701" s="115"/>
      <c r="T701" s="116"/>
      <c r="U701" s="115"/>
      <c r="V701" s="213"/>
      <c r="W701" s="234">
        <f>SUM(W615:W700)</f>
        <v>30925</v>
      </c>
      <c r="X701" s="65"/>
      <c r="Y701" s="213">
        <f>SUM(Y615:Y700)</f>
        <v>30925</v>
      </c>
      <c r="Z701" s="213">
        <f>SUM(Z615:Z700)</f>
        <v>30919.283602150434</v>
      </c>
      <c r="AA701" s="216">
        <f>(Z701/Y701)*100</f>
        <v>99.981515285854272</v>
      </c>
      <c r="AB701" s="40" t="s">
        <v>253</v>
      </c>
      <c r="AC701" s="33"/>
      <c r="AD701" s="33"/>
      <c r="AE701" s="33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</row>
    <row r="702" spans="1:44" s="23" customFormat="1" ht="30" customHeight="1">
      <c r="A702" s="65" t="s">
        <v>46</v>
      </c>
      <c r="B702" s="221"/>
      <c r="C702" s="232" t="s">
        <v>326</v>
      </c>
      <c r="D702" s="224"/>
      <c r="E702" s="219"/>
      <c r="F702" s="206" t="s">
        <v>49</v>
      </c>
      <c r="G702" s="224"/>
      <c r="H702" s="224"/>
      <c r="I702" s="365"/>
      <c r="J702" s="365"/>
      <c r="K702" s="365"/>
      <c r="L702" s="374"/>
      <c r="M702" s="374"/>
      <c r="N702" s="374"/>
      <c r="O702" s="374"/>
      <c r="P702" s="374"/>
      <c r="Q702" s="374"/>
      <c r="R702" s="374"/>
      <c r="S702" s="374"/>
      <c r="T702" s="375"/>
      <c r="U702" s="374"/>
      <c r="V702" s="213"/>
      <c r="W702" s="221" t="s">
        <v>327</v>
      </c>
      <c r="X702" s="380" t="s">
        <v>328</v>
      </c>
      <c r="Y702" s="376"/>
      <c r="Z702" s="213"/>
      <c r="AA702" s="376"/>
      <c r="AB702" s="33"/>
      <c r="AC702" s="33"/>
      <c r="AD702" s="33"/>
      <c r="AE702" s="33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</row>
    <row r="703" spans="1:44" s="23" customFormat="1" ht="30.75" customHeight="1">
      <c r="A703" s="65">
        <v>1</v>
      </c>
      <c r="B703" s="357" t="s">
        <v>329</v>
      </c>
      <c r="C703" s="222" t="s">
        <v>330</v>
      </c>
      <c r="D703" s="327">
        <v>815</v>
      </c>
      <c r="E703" s="262" t="s">
        <v>569</v>
      </c>
      <c r="F703" s="206" t="s">
        <v>49</v>
      </c>
      <c r="G703" s="249">
        <v>42737.029861111114</v>
      </c>
      <c r="H703" s="249">
        <v>42737.029861111114</v>
      </c>
      <c r="I703" s="342"/>
      <c r="J703" s="342"/>
      <c r="K703" s="342"/>
      <c r="L703" s="203">
        <f>IF(RIGHT(S703)="T",(+H703-G703),0)</f>
        <v>0</v>
      </c>
      <c r="M703" s="203">
        <f>IF(RIGHT(S703)="U",(+H703-G703),0)</f>
        <v>0</v>
      </c>
      <c r="N703" s="203">
        <f>IF(RIGHT(S703)="C",(+H703-G703),0)</f>
        <v>0</v>
      </c>
      <c r="O703" s="203">
        <f>IF(RIGHT(S703)="D",(+H703-G703),0)</f>
        <v>0</v>
      </c>
      <c r="P703" s="204"/>
      <c r="Q703" s="204"/>
      <c r="R703" s="204"/>
      <c r="S703" s="250" t="s">
        <v>504</v>
      </c>
      <c r="T703" s="251" t="s">
        <v>666</v>
      </c>
      <c r="U703" s="204"/>
      <c r="V703" s="205"/>
      <c r="W703" s="212"/>
      <c r="X703" s="212"/>
      <c r="Y703" s="212"/>
      <c r="Z703" s="213"/>
      <c r="AA703" s="212"/>
      <c r="AB703" s="33"/>
      <c r="AC703" s="33"/>
      <c r="AD703" s="33"/>
      <c r="AE703" s="33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</row>
    <row r="704" spans="1:44" s="23" customFormat="1" ht="30.75" customHeight="1">
      <c r="A704" s="65"/>
      <c r="B704" s="357"/>
      <c r="C704" s="222"/>
      <c r="D704" s="327"/>
      <c r="E704" s="262"/>
      <c r="F704" s="206"/>
      <c r="G704" s="249">
        <v>42737.030555555553</v>
      </c>
      <c r="H704" s="249">
        <v>42737.07916666667</v>
      </c>
      <c r="I704" s="342"/>
      <c r="J704" s="342"/>
      <c r="K704" s="342"/>
      <c r="L704" s="203">
        <f t="shared" ref="L704" si="728">IF(RIGHT(S704)="T",(+H704-G704),0)</f>
        <v>4.8611111116770189E-2</v>
      </c>
      <c r="M704" s="203">
        <f t="shared" ref="M704" si="729">IF(RIGHT(S704)="U",(+H704-G704),0)</f>
        <v>0</v>
      </c>
      <c r="N704" s="203">
        <f t="shared" ref="N704" si="730">IF(RIGHT(S704)="C",(+H704-G704),0)</f>
        <v>0</v>
      </c>
      <c r="O704" s="203">
        <f t="shared" ref="O704" si="731">IF(RIGHT(S704)="D",(+H704-G704),0)</f>
        <v>0</v>
      </c>
      <c r="P704" s="204"/>
      <c r="Q704" s="204"/>
      <c r="R704" s="204"/>
      <c r="S704" s="250" t="s">
        <v>494</v>
      </c>
      <c r="T704" s="251" t="s">
        <v>667</v>
      </c>
      <c r="U704" s="204"/>
      <c r="V704" s="205"/>
      <c r="W704" s="212"/>
      <c r="X704" s="212"/>
      <c r="Y704" s="212"/>
      <c r="Z704" s="213"/>
      <c r="AA704" s="212"/>
      <c r="AB704" s="33"/>
      <c r="AC704" s="33"/>
      <c r="AD704" s="33"/>
      <c r="AE704" s="33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</row>
    <row r="705" spans="1:44" s="23" customFormat="1" ht="30.75" customHeight="1">
      <c r="A705" s="65"/>
      <c r="B705" s="357"/>
      <c r="C705" s="222"/>
      <c r="D705" s="327"/>
      <c r="E705" s="262"/>
      <c r="F705" s="206"/>
      <c r="G705" s="249">
        <v>42765.258333333331</v>
      </c>
      <c r="H705" s="249">
        <v>42765.258333333331</v>
      </c>
      <c r="I705" s="342"/>
      <c r="J705" s="342"/>
      <c r="K705" s="342"/>
      <c r="L705" s="203">
        <f t="shared" ref="L705" si="732">IF(RIGHT(S705)="T",(+H705-G705),0)</f>
        <v>0</v>
      </c>
      <c r="M705" s="203">
        <f t="shared" ref="M705" si="733">IF(RIGHT(S705)="U",(+H705-G705),0)</f>
        <v>0</v>
      </c>
      <c r="N705" s="203">
        <f t="shared" ref="N705" si="734">IF(RIGHT(S705)="C",(+H705-G705),0)</f>
        <v>0</v>
      </c>
      <c r="O705" s="203">
        <f t="shared" ref="O705" si="735">IF(RIGHT(S705)="D",(+H705-G705),0)</f>
        <v>0</v>
      </c>
      <c r="P705" s="204"/>
      <c r="Q705" s="204"/>
      <c r="R705" s="204"/>
      <c r="S705" s="250" t="s">
        <v>504</v>
      </c>
      <c r="T705" s="251" t="s">
        <v>668</v>
      </c>
      <c r="U705" s="204"/>
      <c r="V705" s="205"/>
      <c r="W705" s="212"/>
      <c r="X705" s="212"/>
      <c r="Y705" s="212"/>
      <c r="Z705" s="213"/>
      <c r="AA705" s="212"/>
      <c r="AB705" s="33"/>
      <c r="AC705" s="33"/>
      <c r="AD705" s="33"/>
      <c r="AE705" s="33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</row>
    <row r="706" spans="1:44" s="23" customFormat="1" ht="30.75" customHeight="1">
      <c r="A706" s="65"/>
      <c r="B706" s="357"/>
      <c r="C706" s="222"/>
      <c r="D706" s="327"/>
      <c r="E706" s="233"/>
      <c r="F706" s="206"/>
      <c r="G706" s="83"/>
      <c r="H706" s="83"/>
      <c r="I706" s="342"/>
      <c r="J706" s="342"/>
      <c r="K706" s="342"/>
      <c r="L706" s="203">
        <f t="shared" ref="L706" si="736">IF(RIGHT(S706)="T",(+H706-G706),0)</f>
        <v>0</v>
      </c>
      <c r="M706" s="203">
        <f t="shared" ref="M706" si="737">IF(RIGHT(S706)="U",(+H706-G706),0)</f>
        <v>0</v>
      </c>
      <c r="N706" s="203">
        <f t="shared" ref="N706" si="738">IF(RIGHT(S706)="C",(+H706-G706),0)</f>
        <v>0</v>
      </c>
      <c r="O706" s="203">
        <f t="shared" ref="O706" si="739">IF(RIGHT(S706)="D",(+H706-G706),0)</f>
        <v>0</v>
      </c>
      <c r="P706" s="204"/>
      <c r="Q706" s="204"/>
      <c r="R706" s="204"/>
      <c r="S706" s="82"/>
      <c r="T706" s="126"/>
      <c r="U706" s="204"/>
      <c r="V706" s="205"/>
      <c r="W706" s="212"/>
      <c r="X706" s="212"/>
      <c r="Y706" s="212"/>
      <c r="Z706" s="213"/>
      <c r="AA706" s="212"/>
      <c r="AB706" s="33"/>
      <c r="AC706" s="33"/>
      <c r="AD706" s="33"/>
      <c r="AE706" s="33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</row>
    <row r="707" spans="1:44" s="25" customFormat="1" ht="30" customHeight="1">
      <c r="A707" s="252"/>
      <c r="B707" s="217"/>
      <c r="C707" s="253" t="s">
        <v>53</v>
      </c>
      <c r="D707" s="217"/>
      <c r="E707" s="233"/>
      <c r="F707" s="218" t="s">
        <v>49</v>
      </c>
      <c r="G707" s="209"/>
      <c r="H707" s="209"/>
      <c r="I707" s="218" t="s">
        <v>49</v>
      </c>
      <c r="J707" s="218" t="s">
        <v>49</v>
      </c>
      <c r="K707" s="218" t="s">
        <v>49</v>
      </c>
      <c r="L707" s="255">
        <f>SUM(L703:L706)</f>
        <v>4.8611111116770189E-2</v>
      </c>
      <c r="M707" s="255">
        <f t="shared" ref="M707:O707" si="740">SUM(M703:M706)</f>
        <v>0</v>
      </c>
      <c r="N707" s="255">
        <f t="shared" si="740"/>
        <v>0</v>
      </c>
      <c r="O707" s="255">
        <f t="shared" si="740"/>
        <v>0</v>
      </c>
      <c r="P707" s="255"/>
      <c r="Q707" s="255"/>
      <c r="R707" s="255"/>
      <c r="S707" s="276"/>
      <c r="T707" s="266"/>
      <c r="U707" s="217"/>
      <c r="V707" s="213">
        <f>$AB$11-((N707*24))</f>
        <v>744</v>
      </c>
      <c r="W707" s="214">
        <v>750</v>
      </c>
      <c r="X707" s="207">
        <v>815</v>
      </c>
      <c r="Y707" s="215">
        <f>W707*X707</f>
        <v>611250</v>
      </c>
      <c r="Z707" s="213">
        <f>(Y707*(V707-L707*24))/V707</f>
        <v>610291.49865580234</v>
      </c>
      <c r="AA707" s="216">
        <f>(Z707/Y707)*100</f>
        <v>99.843189964139441</v>
      </c>
      <c r="AB707" s="24"/>
    </row>
    <row r="708" spans="1:44" s="23" customFormat="1" ht="30" customHeight="1">
      <c r="A708" s="65">
        <v>2</v>
      </c>
      <c r="B708" s="357" t="s">
        <v>331</v>
      </c>
      <c r="C708" s="222" t="s">
        <v>332</v>
      </c>
      <c r="D708" s="327">
        <v>815</v>
      </c>
      <c r="E708" s="223" t="s">
        <v>569</v>
      </c>
      <c r="F708" s="206" t="s">
        <v>49</v>
      </c>
      <c r="G708" s="249">
        <v>43075.3</v>
      </c>
      <c r="H708" s="249">
        <v>43075.3</v>
      </c>
      <c r="I708" s="342"/>
      <c r="J708" s="342"/>
      <c r="K708" s="342"/>
      <c r="L708" s="203">
        <f>IF(RIGHT(S708)="T",(+H708-G708),0)</f>
        <v>0</v>
      </c>
      <c r="M708" s="203">
        <f>IF(RIGHT(S708)="U",(+H708-G708),0)</f>
        <v>0</v>
      </c>
      <c r="N708" s="203">
        <f>IF(RIGHT(S708)="C",(+H708-G708),0)</f>
        <v>0</v>
      </c>
      <c r="O708" s="203">
        <f>IF(RIGHT(S708)="D",(+H708-G708),0)</f>
        <v>0</v>
      </c>
      <c r="P708" s="204"/>
      <c r="Q708" s="204"/>
      <c r="R708" s="204"/>
      <c r="S708" s="250" t="s">
        <v>504</v>
      </c>
      <c r="T708" s="251" t="s">
        <v>669</v>
      </c>
      <c r="U708" s="204"/>
      <c r="V708" s="205"/>
      <c r="W708" s="212"/>
      <c r="X708" s="212"/>
      <c r="Y708" s="212"/>
      <c r="Z708" s="213"/>
      <c r="AA708" s="212"/>
      <c r="AB708" s="33"/>
      <c r="AC708" s="33"/>
      <c r="AD708" s="33"/>
      <c r="AE708" s="33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</row>
    <row r="709" spans="1:44" s="23" customFormat="1" ht="30" customHeight="1">
      <c r="A709" s="65"/>
      <c r="B709" s="357"/>
      <c r="C709" s="222"/>
      <c r="D709" s="327"/>
      <c r="E709" s="223"/>
      <c r="F709" s="206"/>
      <c r="G709" s="249">
        <v>42762.261111111111</v>
      </c>
      <c r="H709" s="249">
        <v>42762.261111111111</v>
      </c>
      <c r="I709" s="342"/>
      <c r="J709" s="342"/>
      <c r="K709" s="342"/>
      <c r="L709" s="203">
        <f>IF(RIGHT(S709)="T",(+H709-G709),0)</f>
        <v>0</v>
      </c>
      <c r="M709" s="203">
        <f>IF(RIGHT(S709)="U",(+H709-G709),0)</f>
        <v>0</v>
      </c>
      <c r="N709" s="203">
        <f>IF(RIGHT(S709)="C",(+H709-G709),0)</f>
        <v>0</v>
      </c>
      <c r="O709" s="203">
        <f>IF(RIGHT(S709)="D",(+H709-G709),0)</f>
        <v>0</v>
      </c>
      <c r="P709" s="204"/>
      <c r="Q709" s="204"/>
      <c r="R709" s="204"/>
      <c r="S709" s="250" t="s">
        <v>504</v>
      </c>
      <c r="T709" s="251" t="s">
        <v>670</v>
      </c>
      <c r="U709" s="204"/>
      <c r="V709" s="205"/>
      <c r="W709" s="212"/>
      <c r="X709" s="212"/>
      <c r="Y709" s="212"/>
      <c r="Z709" s="213"/>
      <c r="AA709" s="212"/>
      <c r="AB709" s="33"/>
      <c r="AC709" s="33"/>
      <c r="AD709" s="33"/>
      <c r="AE709" s="33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</row>
    <row r="710" spans="1:44" s="23" customFormat="1" ht="30" customHeight="1">
      <c r="A710" s="65"/>
      <c r="B710" s="357"/>
      <c r="C710" s="222"/>
      <c r="D710" s="327"/>
      <c r="E710" s="223"/>
      <c r="F710" s="206"/>
      <c r="G710" s="87"/>
      <c r="H710" s="87"/>
      <c r="I710" s="342"/>
      <c r="J710" s="342"/>
      <c r="K710" s="342"/>
      <c r="L710" s="203">
        <f>IF(RIGHT(S710)="T",(+H709-G709),0)</f>
        <v>0</v>
      </c>
      <c r="M710" s="203">
        <f>IF(RIGHT(S710)="U",(+H709-G709),0)</f>
        <v>0</v>
      </c>
      <c r="N710" s="203">
        <f>IF(RIGHT(S710)="C",(+H709-G709),0)</f>
        <v>0</v>
      </c>
      <c r="O710" s="203">
        <f>IF(RIGHT(S710)="D",(+H709-G709),0)</f>
        <v>0</v>
      </c>
      <c r="P710" s="204"/>
      <c r="Q710" s="204"/>
      <c r="R710" s="204"/>
      <c r="S710" s="90"/>
      <c r="T710" s="91"/>
      <c r="U710" s="204"/>
      <c r="V710" s="205"/>
      <c r="W710" s="212"/>
      <c r="X710" s="212"/>
      <c r="Y710" s="212"/>
      <c r="Z710" s="213"/>
      <c r="AA710" s="212"/>
      <c r="AB710" s="33"/>
      <c r="AC710" s="33"/>
      <c r="AD710" s="33"/>
      <c r="AE710" s="33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</row>
    <row r="711" spans="1:44" s="25" customFormat="1" ht="30" customHeight="1">
      <c r="A711" s="252"/>
      <c r="B711" s="217"/>
      <c r="C711" s="253" t="s">
        <v>53</v>
      </c>
      <c r="D711" s="217"/>
      <c r="E711" s="233"/>
      <c r="F711" s="218" t="s">
        <v>49</v>
      </c>
      <c r="G711" s="209"/>
      <c r="H711" s="209"/>
      <c r="I711" s="218" t="s">
        <v>49</v>
      </c>
      <c r="J711" s="218" t="s">
        <v>49</v>
      </c>
      <c r="K711" s="218" t="s">
        <v>49</v>
      </c>
      <c r="L711" s="255">
        <f>SUM(L708:L710)</f>
        <v>0</v>
      </c>
      <c r="M711" s="255">
        <f>SUM(M708:M710)</f>
        <v>0</v>
      </c>
      <c r="N711" s="255">
        <f>SUM(N708:N710)</f>
        <v>0</v>
      </c>
      <c r="O711" s="255">
        <f>SUM(O708:O710)</f>
        <v>0</v>
      </c>
      <c r="P711" s="255"/>
      <c r="Q711" s="255"/>
      <c r="R711" s="255"/>
      <c r="S711" s="276"/>
      <c r="T711" s="266"/>
      <c r="U711" s="217"/>
      <c r="V711" s="213">
        <f>$AB$11-((N711*24))</f>
        <v>744</v>
      </c>
      <c r="W711" s="214">
        <v>750</v>
      </c>
      <c r="X711" s="207">
        <v>815</v>
      </c>
      <c r="Y711" s="215">
        <f>W711*X711</f>
        <v>611250</v>
      </c>
      <c r="Z711" s="213">
        <f>(Y711*(V711-L711*24))/V711</f>
        <v>611250</v>
      </c>
      <c r="AA711" s="216">
        <f>(Z711/Y711)*100</f>
        <v>100</v>
      </c>
      <c r="AB711" s="24"/>
    </row>
    <row r="712" spans="1:44" s="24" customFormat="1" ht="30" customHeight="1">
      <c r="A712" s="260">
        <v>3</v>
      </c>
      <c r="B712" s="247" t="s">
        <v>333</v>
      </c>
      <c r="C712" s="261" t="s">
        <v>334</v>
      </c>
      <c r="D712" s="327">
        <v>789.78599999999994</v>
      </c>
      <c r="E712" s="223" t="s">
        <v>569</v>
      </c>
      <c r="F712" s="206" t="s">
        <v>49</v>
      </c>
      <c r="G712" s="249">
        <v>42762.15625</v>
      </c>
      <c r="H712" s="249">
        <v>42762.15625</v>
      </c>
      <c r="I712" s="206"/>
      <c r="J712" s="206"/>
      <c r="K712" s="206"/>
      <c r="L712" s="203">
        <f>IF(RIGHT(S712)="T",(+H712-G712),0)</f>
        <v>0</v>
      </c>
      <c r="M712" s="203">
        <f>IF(RIGHT(S712)="U",(+H712-G712),0)</f>
        <v>0</v>
      </c>
      <c r="N712" s="203">
        <f>IF(RIGHT(S712)="C",(+H712-G712),0)</f>
        <v>0</v>
      </c>
      <c r="O712" s="203">
        <f>IF(RIGHT(S712)="D",(+H712-G712),0)</f>
        <v>0</v>
      </c>
      <c r="P712" s="381"/>
      <c r="Q712" s="381"/>
      <c r="R712" s="381"/>
      <c r="S712" s="250" t="s">
        <v>504</v>
      </c>
      <c r="T712" s="251" t="s">
        <v>671</v>
      </c>
      <c r="U712" s="256"/>
      <c r="V712" s="202"/>
      <c r="W712" s="202"/>
      <c r="X712" s="202"/>
      <c r="Y712" s="202"/>
      <c r="Z712" s="213"/>
      <c r="AA712" s="202"/>
    </row>
    <row r="713" spans="1:44" s="24" customFormat="1" ht="30" customHeight="1">
      <c r="A713" s="260"/>
      <c r="B713" s="247"/>
      <c r="C713" s="261"/>
      <c r="D713" s="327"/>
      <c r="E713" s="223"/>
      <c r="F713" s="206"/>
      <c r="G713" s="83"/>
      <c r="H713" s="83"/>
      <c r="I713" s="206"/>
      <c r="J713" s="206"/>
      <c r="K713" s="206"/>
      <c r="L713" s="203">
        <f t="shared" ref="L713:L714" si="741">IF(RIGHT(S713)="T",(+H713-G713),0)</f>
        <v>0</v>
      </c>
      <c r="M713" s="203">
        <f t="shared" ref="M713:M714" si="742">IF(RIGHT(S713)="U",(+H713-G713),0)</f>
        <v>0</v>
      </c>
      <c r="N713" s="203">
        <f t="shared" ref="N713:N714" si="743">IF(RIGHT(S713)="C",(+H713-G713),0)</f>
        <v>0</v>
      </c>
      <c r="O713" s="203">
        <f t="shared" ref="O713:O714" si="744">IF(RIGHT(S713)="D",(+H713-G713),0)</f>
        <v>0</v>
      </c>
      <c r="P713" s="381"/>
      <c r="Q713" s="381"/>
      <c r="R713" s="381"/>
      <c r="S713" s="83"/>
      <c r="T713" s="126"/>
      <c r="U713" s="256"/>
      <c r="V713" s="202"/>
      <c r="W713" s="202"/>
      <c r="X713" s="202"/>
      <c r="Y713" s="202"/>
      <c r="Z713" s="213"/>
      <c r="AA713" s="202"/>
    </row>
    <row r="714" spans="1:44" s="24" customFormat="1" ht="30" customHeight="1">
      <c r="A714" s="260"/>
      <c r="B714" s="247"/>
      <c r="C714" s="261"/>
      <c r="D714" s="327"/>
      <c r="E714" s="223"/>
      <c r="F714" s="206"/>
      <c r="G714" s="83"/>
      <c r="H714" s="83"/>
      <c r="I714" s="206"/>
      <c r="J714" s="206"/>
      <c r="K714" s="206"/>
      <c r="L714" s="203">
        <f t="shared" si="741"/>
        <v>0</v>
      </c>
      <c r="M714" s="203">
        <f t="shared" si="742"/>
        <v>0</v>
      </c>
      <c r="N714" s="203">
        <f t="shared" si="743"/>
        <v>0</v>
      </c>
      <c r="O714" s="203">
        <f t="shared" si="744"/>
        <v>0</v>
      </c>
      <c r="P714" s="381"/>
      <c r="Q714" s="381"/>
      <c r="R714" s="381"/>
      <c r="S714" s="83"/>
      <c r="T714" s="126"/>
      <c r="U714" s="256"/>
      <c r="V714" s="202"/>
      <c r="W714" s="202"/>
      <c r="X714" s="202"/>
      <c r="Y714" s="202"/>
      <c r="Z714" s="213"/>
      <c r="AA714" s="202"/>
    </row>
    <row r="715" spans="1:44" s="25" customFormat="1" ht="30" customHeight="1">
      <c r="A715" s="252"/>
      <c r="B715" s="217"/>
      <c r="C715" s="253" t="s">
        <v>53</v>
      </c>
      <c r="D715" s="217"/>
      <c r="E715" s="233"/>
      <c r="F715" s="218" t="s">
        <v>49</v>
      </c>
      <c r="G715" s="254"/>
      <c r="H715" s="254"/>
      <c r="I715" s="218" t="s">
        <v>49</v>
      </c>
      <c r="J715" s="218" t="s">
        <v>49</v>
      </c>
      <c r="K715" s="218" t="s">
        <v>49</v>
      </c>
      <c r="L715" s="255">
        <f>SUM(L712:L714)</f>
        <v>0</v>
      </c>
      <c r="M715" s="255">
        <f>SUM(M712:M714)</f>
        <v>0</v>
      </c>
      <c r="N715" s="255">
        <f>SUM(N712:N714)</f>
        <v>0</v>
      </c>
      <c r="O715" s="255">
        <f>SUM(O712:O714)</f>
        <v>0</v>
      </c>
      <c r="P715" s="255"/>
      <c r="Q715" s="255"/>
      <c r="R715" s="255"/>
      <c r="S715" s="276"/>
      <c r="T715" s="266"/>
      <c r="U715" s="217"/>
      <c r="V715" s="213">
        <f>$AB$11-((N715*24))</f>
        <v>744</v>
      </c>
      <c r="W715" s="214">
        <v>1250</v>
      </c>
      <c r="X715" s="207">
        <v>789.78599999999994</v>
      </c>
      <c r="Y715" s="215">
        <f>W715*X715</f>
        <v>987232.49999999988</v>
      </c>
      <c r="Z715" s="213">
        <f>(Y715*(V715-L715*24))/V715</f>
        <v>987232.49999999988</v>
      </c>
      <c r="AA715" s="216">
        <f>(Z715/Y715)*100</f>
        <v>100</v>
      </c>
      <c r="AB715" s="24"/>
    </row>
    <row r="716" spans="1:44" s="24" customFormat="1" ht="30" customHeight="1">
      <c r="A716" s="260">
        <v>4</v>
      </c>
      <c r="B716" s="247" t="s">
        <v>335</v>
      </c>
      <c r="C716" s="261" t="s">
        <v>336</v>
      </c>
      <c r="D716" s="327">
        <v>789.78599999999994</v>
      </c>
      <c r="E716" s="223" t="s">
        <v>569</v>
      </c>
      <c r="F716" s="206" t="s">
        <v>49</v>
      </c>
      <c r="G716" s="249">
        <v>42753.85833333333</v>
      </c>
      <c r="H716" s="249">
        <v>42753.85833333333</v>
      </c>
      <c r="I716" s="206"/>
      <c r="J716" s="206"/>
      <c r="K716" s="206"/>
      <c r="L716" s="203">
        <f>IF(RIGHT(S716)="T",(+H716-G716),0)</f>
        <v>0</v>
      </c>
      <c r="M716" s="203">
        <f>IF(RIGHT(S716)="U",(+H716-G716),0)</f>
        <v>0</v>
      </c>
      <c r="N716" s="203">
        <f>IF(RIGHT(S716)="C",(+H716-G716),0)</f>
        <v>0</v>
      </c>
      <c r="O716" s="203">
        <f>IF(RIGHT(S716)="D",(+H716-G716),0)</f>
        <v>0</v>
      </c>
      <c r="P716" s="381"/>
      <c r="Q716" s="381"/>
      <c r="R716" s="381"/>
      <c r="S716" s="250" t="s">
        <v>504</v>
      </c>
      <c r="T716" s="251" t="s">
        <v>672</v>
      </c>
      <c r="U716" s="256"/>
      <c r="V716" s="202"/>
      <c r="W716" s="202"/>
      <c r="X716" s="202"/>
      <c r="Y716" s="202"/>
      <c r="Z716" s="213"/>
      <c r="AA716" s="202"/>
    </row>
    <row r="717" spans="1:44" s="24" customFormat="1" ht="30" customHeight="1">
      <c r="A717" s="260"/>
      <c r="B717" s="247"/>
      <c r="C717" s="261"/>
      <c r="D717" s="327"/>
      <c r="E717" s="223"/>
      <c r="F717" s="206"/>
      <c r="G717" s="249">
        <v>42764.90625</v>
      </c>
      <c r="H717" s="249">
        <v>42764.90625</v>
      </c>
      <c r="I717" s="206"/>
      <c r="J717" s="206"/>
      <c r="K717" s="206"/>
      <c r="L717" s="203">
        <f t="shared" ref="L717:L719" si="745">IF(RIGHT(S717)="T",(+H717-G717),0)</f>
        <v>0</v>
      </c>
      <c r="M717" s="203">
        <f t="shared" ref="M717:M719" si="746">IF(RIGHT(S717)="U",(+H717-G717),0)</f>
        <v>0</v>
      </c>
      <c r="N717" s="203">
        <f t="shared" ref="N717:N719" si="747">IF(RIGHT(S717)="C",(+H717-G717),0)</f>
        <v>0</v>
      </c>
      <c r="O717" s="203">
        <f t="shared" ref="O717:O719" si="748">IF(RIGHT(S717)="D",(+H717-G717),0)</f>
        <v>0</v>
      </c>
      <c r="P717" s="381"/>
      <c r="Q717" s="381"/>
      <c r="R717" s="381"/>
      <c r="S717" s="250" t="s">
        <v>504</v>
      </c>
      <c r="T717" s="251" t="s">
        <v>673</v>
      </c>
      <c r="U717" s="256"/>
      <c r="V717" s="202"/>
      <c r="W717" s="202"/>
      <c r="X717" s="202"/>
      <c r="Y717" s="202"/>
      <c r="Z717" s="213"/>
      <c r="AA717" s="202"/>
    </row>
    <row r="718" spans="1:44" s="24" customFormat="1" ht="30" customHeight="1">
      <c r="A718" s="260"/>
      <c r="B718" s="247"/>
      <c r="C718" s="261"/>
      <c r="D718" s="327"/>
      <c r="E718" s="223"/>
      <c r="F718" s="206"/>
      <c r="G718" s="83"/>
      <c r="H718" s="83"/>
      <c r="I718" s="206"/>
      <c r="J718" s="206"/>
      <c r="K718" s="206"/>
      <c r="L718" s="203">
        <f t="shared" si="745"/>
        <v>0</v>
      </c>
      <c r="M718" s="203">
        <f t="shared" si="746"/>
        <v>0</v>
      </c>
      <c r="N718" s="203">
        <f t="shared" si="747"/>
        <v>0</v>
      </c>
      <c r="O718" s="203">
        <f t="shared" si="748"/>
        <v>0</v>
      </c>
      <c r="P718" s="381"/>
      <c r="Q718" s="381"/>
      <c r="R718" s="381"/>
      <c r="S718" s="83"/>
      <c r="T718" s="126"/>
      <c r="U718" s="256"/>
      <c r="V718" s="202"/>
      <c r="W718" s="202"/>
      <c r="X718" s="202"/>
      <c r="Y718" s="202"/>
      <c r="Z718" s="213"/>
      <c r="AA718" s="202"/>
    </row>
    <row r="719" spans="1:44" s="24" customFormat="1" ht="30" customHeight="1">
      <c r="A719" s="260"/>
      <c r="B719" s="247"/>
      <c r="C719" s="261"/>
      <c r="D719" s="327"/>
      <c r="E719" s="223"/>
      <c r="F719" s="206"/>
      <c r="G719" s="83"/>
      <c r="H719" s="83"/>
      <c r="I719" s="206"/>
      <c r="J719" s="206"/>
      <c r="K719" s="206"/>
      <c r="L719" s="203">
        <f t="shared" si="745"/>
        <v>0</v>
      </c>
      <c r="M719" s="203">
        <f t="shared" si="746"/>
        <v>0</v>
      </c>
      <c r="N719" s="203">
        <f t="shared" si="747"/>
        <v>0</v>
      </c>
      <c r="O719" s="203">
        <f t="shared" si="748"/>
        <v>0</v>
      </c>
      <c r="P719" s="381"/>
      <c r="Q719" s="381"/>
      <c r="R719" s="381"/>
      <c r="S719" s="83"/>
      <c r="T719" s="126"/>
      <c r="U719" s="256"/>
      <c r="V719" s="202"/>
      <c r="W719" s="202"/>
      <c r="X719" s="202"/>
      <c r="Y719" s="202"/>
      <c r="Z719" s="213"/>
      <c r="AA719" s="202"/>
    </row>
    <row r="720" spans="1:44" s="24" customFormat="1" ht="30" customHeight="1">
      <c r="A720" s="260"/>
      <c r="B720" s="247"/>
      <c r="C720" s="261"/>
      <c r="D720" s="327"/>
      <c r="E720" s="223"/>
      <c r="F720" s="206"/>
      <c r="G720" s="83"/>
      <c r="H720" s="83"/>
      <c r="I720" s="206"/>
      <c r="J720" s="206"/>
      <c r="K720" s="206"/>
      <c r="L720" s="203">
        <f t="shared" ref="L720" si="749">IF(RIGHT(S720)="T",(+H720-G720),0)</f>
        <v>0</v>
      </c>
      <c r="M720" s="203">
        <f t="shared" ref="M720" si="750">IF(RIGHT(S720)="U",(+H720-G720),0)</f>
        <v>0</v>
      </c>
      <c r="N720" s="203">
        <f t="shared" ref="N720" si="751">IF(RIGHT(S720)="C",(+H720-G720),0)</f>
        <v>0</v>
      </c>
      <c r="O720" s="203">
        <f t="shared" ref="O720" si="752">IF(RIGHT(S720)="D",(+H720-G720),0)</f>
        <v>0</v>
      </c>
      <c r="P720" s="381"/>
      <c r="Q720" s="381"/>
      <c r="R720" s="381"/>
      <c r="S720" s="84"/>
      <c r="T720" s="85"/>
      <c r="U720" s="256"/>
      <c r="V720" s="202"/>
      <c r="W720" s="202"/>
      <c r="X720" s="202"/>
      <c r="Y720" s="202"/>
      <c r="Z720" s="213"/>
      <c r="AA720" s="202"/>
    </row>
    <row r="721" spans="1:28" s="25" customFormat="1" ht="30" customHeight="1">
      <c r="A721" s="252"/>
      <c r="B721" s="217"/>
      <c r="C721" s="253" t="s">
        <v>53</v>
      </c>
      <c r="D721" s="217"/>
      <c r="E721" s="219"/>
      <c r="F721" s="218" t="s">
        <v>49</v>
      </c>
      <c r="G721" s="254"/>
      <c r="H721" s="254"/>
      <c r="I721" s="218" t="s">
        <v>49</v>
      </c>
      <c r="J721" s="218" t="s">
        <v>49</v>
      </c>
      <c r="K721" s="218" t="s">
        <v>49</v>
      </c>
      <c r="L721" s="255">
        <f>SUM(L716:L720)</f>
        <v>0</v>
      </c>
      <c r="M721" s="255">
        <f>SUM(M716:M720)</f>
        <v>0</v>
      </c>
      <c r="N721" s="255">
        <f>SUM(N716:N720)</f>
        <v>0</v>
      </c>
      <c r="O721" s="255">
        <f>SUM(O716:O720)</f>
        <v>0</v>
      </c>
      <c r="P721" s="255"/>
      <c r="Q721" s="255"/>
      <c r="R721" s="255"/>
      <c r="S721" s="276"/>
      <c r="T721" s="266"/>
      <c r="U721" s="217"/>
      <c r="V721" s="213">
        <f>$AB$11-((N721*24))</f>
        <v>744</v>
      </c>
      <c r="W721" s="214">
        <v>1250</v>
      </c>
      <c r="X721" s="207">
        <v>789.78599999999994</v>
      </c>
      <c r="Y721" s="215">
        <f>W721*X721</f>
        <v>987232.49999999988</v>
      </c>
      <c r="Z721" s="213">
        <f>(Y721*(V721-L721*24))/V721</f>
        <v>987232.49999999988</v>
      </c>
      <c r="AA721" s="216">
        <f>(Z721/Y721)*100</f>
        <v>100</v>
      </c>
      <c r="AB721" s="24"/>
    </row>
    <row r="722" spans="1:28" s="24" customFormat="1" ht="30" customHeight="1">
      <c r="A722" s="260">
        <v>4</v>
      </c>
      <c r="B722" s="247" t="s">
        <v>335</v>
      </c>
      <c r="C722" s="261" t="s">
        <v>511</v>
      </c>
      <c r="D722" s="327">
        <v>789.78599999999994</v>
      </c>
      <c r="E722" s="223" t="s">
        <v>569</v>
      </c>
      <c r="F722" s="206" t="s">
        <v>49</v>
      </c>
      <c r="G722" s="249">
        <v>42740.52847222222</v>
      </c>
      <c r="H722" s="249">
        <v>42744.340277777781</v>
      </c>
      <c r="I722" s="206"/>
      <c r="J722" s="206"/>
      <c r="K722" s="206"/>
      <c r="L722" s="203">
        <f t="shared" ref="L722" si="753">IF(RIGHT(S722)="T",(+H722-G722),0)</f>
        <v>0</v>
      </c>
      <c r="M722" s="203">
        <f t="shared" ref="M722" si="754">IF(RIGHT(S722)="U",(+H722-G722),0)</f>
        <v>0</v>
      </c>
      <c r="N722" s="203">
        <f t="shared" ref="N722" si="755">IF(RIGHT(S722)="C",(+H722-G722),0)</f>
        <v>0</v>
      </c>
      <c r="O722" s="203">
        <f t="shared" ref="O722" si="756">IF(RIGHT(S722)="D",(+H722-G722),0)</f>
        <v>3.8118055555605679</v>
      </c>
      <c r="P722" s="381"/>
      <c r="Q722" s="381"/>
      <c r="R722" s="381"/>
      <c r="S722" s="250" t="s">
        <v>52</v>
      </c>
      <c r="T722" s="251" t="s">
        <v>654</v>
      </c>
      <c r="U722" s="256"/>
      <c r="V722" s="202"/>
      <c r="W722" s="202"/>
      <c r="X722" s="202"/>
      <c r="Y722" s="202"/>
      <c r="Z722" s="213"/>
      <c r="AA722" s="202"/>
    </row>
    <row r="723" spans="1:28" s="24" customFormat="1" ht="30" customHeight="1">
      <c r="A723" s="260"/>
      <c r="B723" s="247"/>
      <c r="C723" s="261"/>
      <c r="D723" s="327"/>
      <c r="E723" s="223"/>
      <c r="F723" s="206"/>
      <c r="G723" s="249">
        <v>42746.375694444447</v>
      </c>
      <c r="H723" s="249">
        <v>42766.50277777778</v>
      </c>
      <c r="I723" s="206"/>
      <c r="J723" s="206"/>
      <c r="K723" s="206"/>
      <c r="L723" s="203">
        <f t="shared" ref="L723:L731" si="757">IF(RIGHT(S723)="T",(+H723-G723),0)</f>
        <v>0</v>
      </c>
      <c r="M723" s="203">
        <f t="shared" ref="M723:M731" si="758">IF(RIGHT(S723)="U",(+H723-G723),0)</f>
        <v>0</v>
      </c>
      <c r="N723" s="203">
        <f t="shared" ref="N723:N731" si="759">IF(RIGHT(S723)="C",(+H723-G723),0)</f>
        <v>0</v>
      </c>
      <c r="O723" s="203">
        <f t="shared" ref="O723:O731" si="760">IF(RIGHT(S723)="D",(+H723-G723),0)</f>
        <v>20.127083333332848</v>
      </c>
      <c r="P723" s="381"/>
      <c r="Q723" s="381"/>
      <c r="R723" s="381"/>
      <c r="S723" s="250" t="s">
        <v>52</v>
      </c>
      <c r="T723" s="251" t="s">
        <v>576</v>
      </c>
      <c r="U723" s="256"/>
      <c r="V723" s="202"/>
      <c r="W723" s="202"/>
      <c r="X723" s="202"/>
      <c r="Y723" s="202"/>
      <c r="Z723" s="213"/>
      <c r="AA723" s="202"/>
    </row>
    <row r="724" spans="1:28" s="24" customFormat="1" ht="30" customHeight="1">
      <c r="A724" s="260"/>
      <c r="B724" s="247"/>
      <c r="C724" s="261"/>
      <c r="D724" s="327"/>
      <c r="E724" s="223"/>
      <c r="F724" s="206"/>
      <c r="G724" s="83"/>
      <c r="H724" s="83"/>
      <c r="I724" s="206"/>
      <c r="J724" s="206"/>
      <c r="K724" s="206"/>
      <c r="L724" s="203">
        <f t="shared" si="757"/>
        <v>0</v>
      </c>
      <c r="M724" s="203">
        <f t="shared" si="758"/>
        <v>0</v>
      </c>
      <c r="N724" s="203">
        <f t="shared" si="759"/>
        <v>0</v>
      </c>
      <c r="O724" s="203">
        <f t="shared" si="760"/>
        <v>0</v>
      </c>
      <c r="P724" s="381"/>
      <c r="Q724" s="381"/>
      <c r="R724" s="381"/>
      <c r="S724" s="83"/>
      <c r="T724" s="126"/>
      <c r="U724" s="256"/>
      <c r="V724" s="202"/>
      <c r="W724" s="202"/>
      <c r="X724" s="202"/>
      <c r="Y724" s="202"/>
      <c r="Z724" s="213"/>
      <c r="AA724" s="202"/>
    </row>
    <row r="725" spans="1:28" s="24" customFormat="1" ht="30" customHeight="1">
      <c r="A725" s="260"/>
      <c r="B725" s="247"/>
      <c r="C725" s="261"/>
      <c r="D725" s="327"/>
      <c r="E725" s="223"/>
      <c r="F725" s="206"/>
      <c r="G725" s="83"/>
      <c r="H725" s="125"/>
      <c r="I725" s="206"/>
      <c r="J725" s="206"/>
      <c r="K725" s="206"/>
      <c r="L725" s="203">
        <f t="shared" si="757"/>
        <v>0</v>
      </c>
      <c r="M725" s="203">
        <f t="shared" si="758"/>
        <v>0</v>
      </c>
      <c r="N725" s="203">
        <f t="shared" si="759"/>
        <v>0</v>
      </c>
      <c r="O725" s="203">
        <f t="shared" si="760"/>
        <v>0</v>
      </c>
      <c r="P725" s="381"/>
      <c r="Q725" s="381"/>
      <c r="R725" s="381"/>
      <c r="S725" s="83"/>
      <c r="T725" s="126"/>
      <c r="U725" s="256"/>
      <c r="V725" s="202"/>
      <c r="W725" s="202"/>
      <c r="X725" s="202"/>
      <c r="Y725" s="202"/>
      <c r="Z725" s="213"/>
      <c r="AA725" s="202"/>
    </row>
    <row r="726" spans="1:28" s="24" customFormat="1" ht="30" customHeight="1">
      <c r="A726" s="260"/>
      <c r="B726" s="247"/>
      <c r="C726" s="261"/>
      <c r="D726" s="327"/>
      <c r="E726" s="223"/>
      <c r="F726" s="206"/>
      <c r="G726" s="83"/>
      <c r="H726" s="125"/>
      <c r="I726" s="206"/>
      <c r="J726" s="206"/>
      <c r="K726" s="206"/>
      <c r="L726" s="203">
        <f t="shared" si="757"/>
        <v>0</v>
      </c>
      <c r="M726" s="203">
        <f t="shared" si="758"/>
        <v>0</v>
      </c>
      <c r="N726" s="203">
        <f t="shared" si="759"/>
        <v>0</v>
      </c>
      <c r="O726" s="203">
        <f t="shared" si="760"/>
        <v>0</v>
      </c>
      <c r="P726" s="381"/>
      <c r="Q726" s="381"/>
      <c r="R726" s="381"/>
      <c r="S726" s="83"/>
      <c r="T726" s="126"/>
      <c r="U726" s="256"/>
      <c r="V726" s="202"/>
      <c r="W726" s="202"/>
      <c r="X726" s="202"/>
      <c r="Y726" s="202"/>
      <c r="Z726" s="213"/>
      <c r="AA726" s="202"/>
    </row>
    <row r="727" spans="1:28" s="24" customFormat="1" ht="30" customHeight="1">
      <c r="A727" s="260"/>
      <c r="B727" s="247"/>
      <c r="C727" s="261"/>
      <c r="D727" s="327"/>
      <c r="E727" s="223"/>
      <c r="F727" s="206"/>
      <c r="G727" s="83"/>
      <c r="H727" s="125"/>
      <c r="I727" s="206"/>
      <c r="J727" s="206"/>
      <c r="K727" s="206"/>
      <c r="L727" s="203">
        <f t="shared" si="757"/>
        <v>0</v>
      </c>
      <c r="M727" s="203">
        <f t="shared" si="758"/>
        <v>0</v>
      </c>
      <c r="N727" s="203">
        <f t="shared" si="759"/>
        <v>0</v>
      </c>
      <c r="O727" s="203">
        <f t="shared" si="760"/>
        <v>0</v>
      </c>
      <c r="P727" s="381"/>
      <c r="Q727" s="381"/>
      <c r="R727" s="381"/>
      <c r="S727" s="83"/>
      <c r="T727" s="126"/>
      <c r="U727" s="256"/>
      <c r="V727" s="202"/>
      <c r="W727" s="202"/>
      <c r="X727" s="202"/>
      <c r="Y727" s="202"/>
      <c r="Z727" s="213"/>
      <c r="AA727" s="202"/>
    </row>
    <row r="728" spans="1:28" s="24" customFormat="1" ht="30" customHeight="1">
      <c r="A728" s="260"/>
      <c r="B728" s="247"/>
      <c r="C728" s="261"/>
      <c r="D728" s="327"/>
      <c r="E728" s="223"/>
      <c r="F728" s="206"/>
      <c r="G728" s="83"/>
      <c r="H728" s="125"/>
      <c r="I728" s="206"/>
      <c r="J728" s="206"/>
      <c r="K728" s="206"/>
      <c r="L728" s="203">
        <f t="shared" si="757"/>
        <v>0</v>
      </c>
      <c r="M728" s="203">
        <f t="shared" si="758"/>
        <v>0</v>
      </c>
      <c r="N728" s="203">
        <f t="shared" si="759"/>
        <v>0</v>
      </c>
      <c r="O728" s="203">
        <f t="shared" si="760"/>
        <v>0</v>
      </c>
      <c r="P728" s="381"/>
      <c r="Q728" s="381"/>
      <c r="R728" s="381"/>
      <c r="S728" s="83"/>
      <c r="T728" s="126"/>
      <c r="U728" s="256"/>
      <c r="V728" s="202"/>
      <c r="W728" s="202"/>
      <c r="X728" s="202"/>
      <c r="Y728" s="202"/>
      <c r="Z728" s="213"/>
      <c r="AA728" s="202"/>
    </row>
    <row r="729" spans="1:28" s="24" customFormat="1" ht="30" customHeight="1">
      <c r="A729" s="260"/>
      <c r="B729" s="247"/>
      <c r="C729" s="261"/>
      <c r="D729" s="327"/>
      <c r="E729" s="223"/>
      <c r="F729" s="206"/>
      <c r="G729" s="83"/>
      <c r="H729" s="125"/>
      <c r="I729" s="206"/>
      <c r="J729" s="206"/>
      <c r="K729" s="206"/>
      <c r="L729" s="203">
        <f t="shared" si="757"/>
        <v>0</v>
      </c>
      <c r="M729" s="203">
        <f t="shared" si="758"/>
        <v>0</v>
      </c>
      <c r="N729" s="203">
        <f t="shared" si="759"/>
        <v>0</v>
      </c>
      <c r="O729" s="203">
        <f t="shared" si="760"/>
        <v>0</v>
      </c>
      <c r="P729" s="381"/>
      <c r="Q729" s="381"/>
      <c r="R729" s="381"/>
      <c r="S729" s="83"/>
      <c r="T729" s="126"/>
      <c r="U729" s="256"/>
      <c r="V729" s="202"/>
      <c r="W729" s="202"/>
      <c r="X729" s="202"/>
      <c r="Y729" s="202"/>
      <c r="Z729" s="213"/>
      <c r="AA729" s="202"/>
    </row>
    <row r="730" spans="1:28" s="24" customFormat="1" ht="30" customHeight="1">
      <c r="A730" s="260"/>
      <c r="B730" s="247"/>
      <c r="C730" s="261"/>
      <c r="D730" s="327"/>
      <c r="E730" s="223"/>
      <c r="F730" s="206"/>
      <c r="G730" s="83"/>
      <c r="H730" s="83"/>
      <c r="I730" s="206"/>
      <c r="J730" s="206"/>
      <c r="K730" s="206"/>
      <c r="L730" s="203">
        <f t="shared" si="757"/>
        <v>0</v>
      </c>
      <c r="M730" s="203">
        <f t="shared" si="758"/>
        <v>0</v>
      </c>
      <c r="N730" s="203">
        <f t="shared" si="759"/>
        <v>0</v>
      </c>
      <c r="O730" s="203">
        <f t="shared" si="760"/>
        <v>0</v>
      </c>
      <c r="P730" s="381"/>
      <c r="Q730" s="381"/>
      <c r="R730" s="381"/>
      <c r="S730" s="83"/>
      <c r="T730" s="126"/>
      <c r="U730" s="256"/>
      <c r="V730" s="202"/>
      <c r="W730" s="202"/>
      <c r="X730" s="202"/>
      <c r="Y730" s="202"/>
      <c r="Z730" s="213"/>
      <c r="AA730" s="202"/>
    </row>
    <row r="731" spans="1:28" s="24" customFormat="1" ht="30" customHeight="1">
      <c r="A731" s="260"/>
      <c r="B731" s="247"/>
      <c r="C731" s="261"/>
      <c r="D731" s="327"/>
      <c r="E731" s="223"/>
      <c r="F731" s="206"/>
      <c r="G731" s="83"/>
      <c r="H731" s="127"/>
      <c r="I731" s="206"/>
      <c r="J731" s="206"/>
      <c r="K731" s="206"/>
      <c r="L731" s="203">
        <f t="shared" si="757"/>
        <v>0</v>
      </c>
      <c r="M731" s="203">
        <f t="shared" si="758"/>
        <v>0</v>
      </c>
      <c r="N731" s="203">
        <f t="shared" si="759"/>
        <v>0</v>
      </c>
      <c r="O731" s="203">
        <f t="shared" si="760"/>
        <v>0</v>
      </c>
      <c r="P731" s="381"/>
      <c r="Q731" s="381"/>
      <c r="R731" s="381"/>
      <c r="S731" s="83"/>
      <c r="T731" s="126"/>
      <c r="U731" s="256"/>
      <c r="V731" s="202"/>
      <c r="W731" s="202"/>
      <c r="X731" s="202"/>
      <c r="Y731" s="202"/>
      <c r="Z731" s="213"/>
      <c r="AA731" s="202"/>
    </row>
    <row r="732" spans="1:28" s="25" customFormat="1" ht="30" customHeight="1">
      <c r="A732" s="252"/>
      <c r="B732" s="217"/>
      <c r="C732" s="253" t="s">
        <v>53</v>
      </c>
      <c r="D732" s="217"/>
      <c r="E732" s="219"/>
      <c r="F732" s="218" t="s">
        <v>49</v>
      </c>
      <c r="G732" s="254"/>
      <c r="H732" s="254"/>
      <c r="I732" s="218" t="s">
        <v>49</v>
      </c>
      <c r="J732" s="218" t="s">
        <v>49</v>
      </c>
      <c r="K732" s="218" t="s">
        <v>49</v>
      </c>
      <c r="L732" s="255">
        <f>SUM(L722:L731)</f>
        <v>0</v>
      </c>
      <c r="M732" s="255">
        <f>SUM(M722:M731)</f>
        <v>0</v>
      </c>
      <c r="N732" s="255">
        <f>SUM(N722:N731)</f>
        <v>0</v>
      </c>
      <c r="O732" s="255">
        <f>SUM(O722:O731)</f>
        <v>23.938888888893416</v>
      </c>
      <c r="P732" s="255"/>
      <c r="Q732" s="255"/>
      <c r="R732" s="255"/>
      <c r="S732" s="276"/>
      <c r="T732" s="266"/>
      <c r="U732" s="217"/>
      <c r="V732" s="213">
        <f>$AB$11-((N732*24))</f>
        <v>744</v>
      </c>
      <c r="W732" s="214">
        <v>1500</v>
      </c>
      <c r="X732" s="207">
        <v>1728</v>
      </c>
      <c r="Y732" s="215">
        <f>W732*X732</f>
        <v>2592000</v>
      </c>
      <c r="Z732" s="213">
        <f>(Y732*(V732-L732*24))/V732</f>
        <v>2592000</v>
      </c>
      <c r="AA732" s="216">
        <f>(Z732/Y732)*100</f>
        <v>100</v>
      </c>
      <c r="AB732" s="24"/>
    </row>
    <row r="733" spans="1:28" s="24" customFormat="1" ht="30" customHeight="1">
      <c r="A733" s="260">
        <v>1</v>
      </c>
      <c r="B733" s="247" t="s">
        <v>333</v>
      </c>
      <c r="C733" s="261" t="s">
        <v>522</v>
      </c>
      <c r="D733" s="327">
        <v>789.78599999999994</v>
      </c>
      <c r="E733" s="223" t="s">
        <v>569</v>
      </c>
      <c r="F733" s="206" t="s">
        <v>49</v>
      </c>
      <c r="G733" s="264">
        <v>42736</v>
      </c>
      <c r="H733" s="249">
        <v>42740.48541666667</v>
      </c>
      <c r="I733" s="206"/>
      <c r="J733" s="206"/>
      <c r="K733" s="206"/>
      <c r="L733" s="203">
        <f t="shared" ref="L733" si="761">IF(RIGHT(S733)="T",(+H733-G733),0)</f>
        <v>0</v>
      </c>
      <c r="M733" s="203">
        <f t="shared" ref="M733" si="762">IF(RIGHT(S733)="U",(+H733-G733),0)</f>
        <v>0</v>
      </c>
      <c r="N733" s="203">
        <f t="shared" ref="N733" si="763">IF(RIGHT(S733)="C",(+H733-G733),0)</f>
        <v>0</v>
      </c>
      <c r="O733" s="203">
        <f t="shared" ref="O733" si="764">IF(RIGHT(S733)="D",(+H733-G733),0)</f>
        <v>4.4854166666700621</v>
      </c>
      <c r="P733" s="381"/>
      <c r="Q733" s="381"/>
      <c r="R733" s="381"/>
      <c r="S733" s="250" t="s">
        <v>52</v>
      </c>
      <c r="T733" s="251" t="s">
        <v>657</v>
      </c>
      <c r="U733" s="256"/>
      <c r="V733" s="202"/>
      <c r="W733" s="202"/>
      <c r="X733" s="202"/>
      <c r="Y733" s="202"/>
      <c r="Z733" s="213"/>
      <c r="AA733" s="202"/>
    </row>
    <row r="734" spans="1:28" s="24" customFormat="1" ht="30" customHeight="1">
      <c r="A734" s="260"/>
      <c r="B734" s="247"/>
      <c r="C734" s="261"/>
      <c r="D734" s="327"/>
      <c r="E734" s="223"/>
      <c r="F734" s="206"/>
      <c r="G734" s="249">
        <v>42740.647222222222</v>
      </c>
      <c r="H734" s="249">
        <v>42740.669444444444</v>
      </c>
      <c r="I734" s="206"/>
      <c r="J734" s="206"/>
      <c r="K734" s="206"/>
      <c r="L734" s="203">
        <f t="shared" ref="L734:L743" si="765">IF(RIGHT(S734)="T",(+H734-G734),0)</f>
        <v>2.2222222221898846E-2</v>
      </c>
      <c r="M734" s="203">
        <f t="shared" ref="M734:M743" si="766">IF(RIGHT(S734)="U",(+H734-G734),0)</f>
        <v>0</v>
      </c>
      <c r="N734" s="203">
        <f t="shared" ref="N734:N743" si="767">IF(RIGHT(S734)="C",(+H734-G734),0)</f>
        <v>0</v>
      </c>
      <c r="O734" s="203">
        <f t="shared" ref="O734:O743" si="768">IF(RIGHT(S734)="D",(+H734-G734),0)</f>
        <v>0</v>
      </c>
      <c r="P734" s="381"/>
      <c r="Q734" s="381"/>
      <c r="R734" s="381"/>
      <c r="S734" s="250" t="s">
        <v>494</v>
      </c>
      <c r="T734" s="251" t="s">
        <v>659</v>
      </c>
      <c r="U734" s="256"/>
      <c r="V734" s="202"/>
      <c r="W734" s="202"/>
      <c r="X734" s="202"/>
      <c r="Y734" s="202"/>
      <c r="Z734" s="213"/>
      <c r="AA734" s="202"/>
    </row>
    <row r="735" spans="1:28" s="24" customFormat="1" ht="30" customHeight="1">
      <c r="A735" s="260"/>
      <c r="B735" s="247"/>
      <c r="C735" s="261"/>
      <c r="D735" s="327"/>
      <c r="E735" s="223"/>
      <c r="F735" s="206"/>
      <c r="G735" s="249">
        <v>42744.314583333333</v>
      </c>
      <c r="H735" s="249">
        <v>42744.606944444444</v>
      </c>
      <c r="I735" s="206"/>
      <c r="J735" s="206"/>
      <c r="K735" s="206"/>
      <c r="L735" s="203">
        <f t="shared" si="765"/>
        <v>0.29236111111094942</v>
      </c>
      <c r="M735" s="203">
        <f t="shared" si="766"/>
        <v>0</v>
      </c>
      <c r="N735" s="203">
        <f t="shared" si="767"/>
        <v>0</v>
      </c>
      <c r="O735" s="203">
        <f t="shared" si="768"/>
        <v>0</v>
      </c>
      <c r="P735" s="381"/>
      <c r="Q735" s="381"/>
      <c r="R735" s="381"/>
      <c r="S735" s="250" t="s">
        <v>494</v>
      </c>
      <c r="T735" s="251" t="s">
        <v>660</v>
      </c>
      <c r="U735" s="256"/>
      <c r="V735" s="202"/>
      <c r="W735" s="202"/>
      <c r="X735" s="202"/>
      <c r="Y735" s="202"/>
      <c r="Z735" s="213"/>
      <c r="AA735" s="202"/>
    </row>
    <row r="736" spans="1:28" s="24" customFormat="1" ht="30" customHeight="1">
      <c r="A736" s="260"/>
      <c r="B736" s="247"/>
      <c r="C736" s="261"/>
      <c r="D736" s="327"/>
      <c r="E736" s="223"/>
      <c r="F736" s="206"/>
      <c r="G736" s="249">
        <v>42744.606944444444</v>
      </c>
      <c r="H736" s="249">
        <v>42746.381944444445</v>
      </c>
      <c r="I736" s="206"/>
      <c r="J736" s="206"/>
      <c r="K736" s="206"/>
      <c r="L736" s="203">
        <f t="shared" si="765"/>
        <v>0</v>
      </c>
      <c r="M736" s="203">
        <f t="shared" si="766"/>
        <v>0</v>
      </c>
      <c r="N736" s="203">
        <f t="shared" si="767"/>
        <v>0</v>
      </c>
      <c r="O736" s="203">
        <f t="shared" si="768"/>
        <v>1.7750000000014552</v>
      </c>
      <c r="P736" s="381"/>
      <c r="Q736" s="381"/>
      <c r="R736" s="381"/>
      <c r="S736" s="250" t="s">
        <v>52</v>
      </c>
      <c r="T736" s="251" t="s">
        <v>661</v>
      </c>
      <c r="U736" s="256"/>
      <c r="V736" s="202"/>
      <c r="W736" s="202"/>
      <c r="X736" s="202"/>
      <c r="Y736" s="202"/>
      <c r="Z736" s="213"/>
      <c r="AA736" s="202"/>
    </row>
    <row r="737" spans="1:44" s="24" customFormat="1" ht="30" customHeight="1">
      <c r="A737" s="260"/>
      <c r="B737" s="247"/>
      <c r="C737" s="261"/>
      <c r="D737" s="327"/>
      <c r="E737" s="223"/>
      <c r="F737" s="206"/>
      <c r="G737" s="249">
        <v>42765.52847222222</v>
      </c>
      <c r="H737" s="249">
        <v>42765.565972222219</v>
      </c>
      <c r="I737" s="206"/>
      <c r="J737" s="206"/>
      <c r="K737" s="206"/>
      <c r="L737" s="203">
        <f t="shared" si="765"/>
        <v>3.7499999998544808E-2</v>
      </c>
      <c r="M737" s="203">
        <f t="shared" si="766"/>
        <v>0</v>
      </c>
      <c r="N737" s="203">
        <f t="shared" si="767"/>
        <v>0</v>
      </c>
      <c r="O737" s="203">
        <f t="shared" si="768"/>
        <v>0</v>
      </c>
      <c r="P737" s="381"/>
      <c r="Q737" s="381"/>
      <c r="R737" s="381"/>
      <c r="S737" s="250" t="s">
        <v>494</v>
      </c>
      <c r="T737" s="251" t="s">
        <v>663</v>
      </c>
      <c r="U737" s="256"/>
      <c r="V737" s="202"/>
      <c r="W737" s="202"/>
      <c r="X737" s="202"/>
      <c r="Y737" s="202"/>
      <c r="Z737" s="213"/>
      <c r="AA737" s="202"/>
    </row>
    <row r="738" spans="1:44" s="24" customFormat="1" ht="30" customHeight="1">
      <c r="A738" s="260"/>
      <c r="B738" s="247"/>
      <c r="C738" s="261"/>
      <c r="D738" s="327"/>
      <c r="E738" s="223"/>
      <c r="F738" s="206"/>
      <c r="G738" s="249">
        <v>42765.572916666664</v>
      </c>
      <c r="H738" s="249">
        <v>42765.607638888891</v>
      </c>
      <c r="I738" s="206"/>
      <c r="J738" s="206"/>
      <c r="K738" s="206"/>
      <c r="L738" s="203">
        <f t="shared" si="765"/>
        <v>3.4722222226264421E-2</v>
      </c>
      <c r="M738" s="203">
        <f t="shared" si="766"/>
        <v>0</v>
      </c>
      <c r="N738" s="203">
        <f t="shared" si="767"/>
        <v>0</v>
      </c>
      <c r="O738" s="203">
        <f t="shared" si="768"/>
        <v>0</v>
      </c>
      <c r="P738" s="381"/>
      <c r="Q738" s="381"/>
      <c r="R738" s="381"/>
      <c r="S738" s="250" t="s">
        <v>488</v>
      </c>
      <c r="T738" s="251" t="s">
        <v>664</v>
      </c>
      <c r="U738" s="256"/>
      <c r="V738" s="202"/>
      <c r="W738" s="202"/>
      <c r="X738" s="202"/>
      <c r="Y738" s="202"/>
      <c r="Z738" s="213"/>
      <c r="AA738" s="202"/>
    </row>
    <row r="739" spans="1:44" s="24" customFormat="1" ht="30" customHeight="1">
      <c r="A739" s="260"/>
      <c r="B739" s="247"/>
      <c r="C739" s="261"/>
      <c r="D739" s="327"/>
      <c r="E739" s="223"/>
      <c r="F739" s="206"/>
      <c r="G739" s="249">
        <v>42766.447222222225</v>
      </c>
      <c r="H739" s="264">
        <v>42767</v>
      </c>
      <c r="I739" s="206"/>
      <c r="J739" s="206"/>
      <c r="K739" s="206"/>
      <c r="L739" s="203">
        <f t="shared" si="765"/>
        <v>0</v>
      </c>
      <c r="M739" s="203">
        <f t="shared" si="766"/>
        <v>0</v>
      </c>
      <c r="N739" s="203">
        <f t="shared" si="767"/>
        <v>0</v>
      </c>
      <c r="O739" s="203">
        <f t="shared" si="768"/>
        <v>0.55277777777519077</v>
      </c>
      <c r="P739" s="381"/>
      <c r="Q739" s="381"/>
      <c r="R739" s="381"/>
      <c r="S739" s="250" t="s">
        <v>52</v>
      </c>
      <c r="T739" s="251" t="s">
        <v>665</v>
      </c>
      <c r="U739" s="256"/>
      <c r="V739" s="202"/>
      <c r="W739" s="202"/>
      <c r="X739" s="202"/>
      <c r="Y739" s="202"/>
      <c r="Z739" s="213"/>
      <c r="AA739" s="202"/>
    </row>
    <row r="740" spans="1:44" s="24" customFormat="1" ht="30" customHeight="1">
      <c r="A740" s="260"/>
      <c r="B740" s="247"/>
      <c r="C740" s="261"/>
      <c r="D740" s="327"/>
      <c r="E740" s="223"/>
      <c r="F740" s="206"/>
      <c r="G740" s="83"/>
      <c r="H740" s="125"/>
      <c r="I740" s="206"/>
      <c r="J740" s="206"/>
      <c r="K740" s="206"/>
      <c r="L740" s="203">
        <f t="shared" si="765"/>
        <v>0</v>
      </c>
      <c r="M740" s="203">
        <f t="shared" si="766"/>
        <v>0</v>
      </c>
      <c r="N740" s="203">
        <f t="shared" si="767"/>
        <v>0</v>
      </c>
      <c r="O740" s="203">
        <f t="shared" si="768"/>
        <v>0</v>
      </c>
      <c r="P740" s="381"/>
      <c r="Q740" s="381"/>
      <c r="R740" s="381"/>
      <c r="S740" s="83"/>
      <c r="T740" s="126"/>
      <c r="U740" s="256"/>
      <c r="V740" s="202"/>
      <c r="W740" s="202"/>
      <c r="X740" s="202"/>
      <c r="Y740" s="202"/>
      <c r="Z740" s="213"/>
      <c r="AA740" s="202"/>
    </row>
    <row r="741" spans="1:44" s="24" customFormat="1" ht="30" customHeight="1">
      <c r="A741" s="260"/>
      <c r="B741" s="247"/>
      <c r="C741" s="261"/>
      <c r="D741" s="327"/>
      <c r="E741" s="223"/>
      <c r="F741" s="206"/>
      <c r="G741" s="83"/>
      <c r="H741" s="83"/>
      <c r="I741" s="206"/>
      <c r="J741" s="206"/>
      <c r="K741" s="206"/>
      <c r="L741" s="203">
        <f t="shared" si="765"/>
        <v>0</v>
      </c>
      <c r="M741" s="203">
        <f t="shared" si="766"/>
        <v>0</v>
      </c>
      <c r="N741" s="203">
        <f t="shared" si="767"/>
        <v>0</v>
      </c>
      <c r="O741" s="203">
        <f t="shared" si="768"/>
        <v>0</v>
      </c>
      <c r="P741" s="381"/>
      <c r="Q741" s="381"/>
      <c r="R741" s="381"/>
      <c r="S741" s="83"/>
      <c r="T741" s="126"/>
      <c r="U741" s="256"/>
      <c r="V741" s="202"/>
      <c r="W741" s="202"/>
      <c r="X741" s="202"/>
      <c r="Y741" s="202"/>
      <c r="Z741" s="213"/>
      <c r="AA741" s="202"/>
    </row>
    <row r="742" spans="1:44" s="24" customFormat="1" ht="30" customHeight="1">
      <c r="A742" s="260"/>
      <c r="B742" s="247"/>
      <c r="C742" s="261"/>
      <c r="D742" s="327"/>
      <c r="E742" s="223"/>
      <c r="F742" s="206"/>
      <c r="G742" s="83"/>
      <c r="H742" s="83"/>
      <c r="I742" s="206"/>
      <c r="J742" s="206"/>
      <c r="K742" s="206"/>
      <c r="L742" s="203">
        <f t="shared" si="765"/>
        <v>0</v>
      </c>
      <c r="M742" s="203">
        <f t="shared" si="766"/>
        <v>0</v>
      </c>
      <c r="N742" s="203">
        <f t="shared" si="767"/>
        <v>0</v>
      </c>
      <c r="O742" s="203">
        <f t="shared" si="768"/>
        <v>0</v>
      </c>
      <c r="P742" s="381"/>
      <c r="Q742" s="381"/>
      <c r="R742" s="381"/>
      <c r="S742" s="83"/>
      <c r="T742" s="126"/>
      <c r="U742" s="256"/>
      <c r="V742" s="202"/>
      <c r="W742" s="202"/>
      <c r="X742" s="202"/>
      <c r="Y742" s="202"/>
      <c r="Z742" s="213"/>
      <c r="AA742" s="202"/>
    </row>
    <row r="743" spans="1:44" s="24" customFormat="1" ht="30" customHeight="1">
      <c r="A743" s="260"/>
      <c r="B743" s="247"/>
      <c r="C743" s="261"/>
      <c r="D743" s="327"/>
      <c r="E743" s="223"/>
      <c r="F743" s="206"/>
      <c r="G743" s="83"/>
      <c r="H743" s="83"/>
      <c r="I743" s="206"/>
      <c r="J743" s="206"/>
      <c r="K743" s="206"/>
      <c r="L743" s="203">
        <f t="shared" si="765"/>
        <v>0</v>
      </c>
      <c r="M743" s="203">
        <f t="shared" si="766"/>
        <v>0</v>
      </c>
      <c r="N743" s="203">
        <f t="shared" si="767"/>
        <v>0</v>
      </c>
      <c r="O743" s="203">
        <f t="shared" si="768"/>
        <v>0</v>
      </c>
      <c r="P743" s="381"/>
      <c r="Q743" s="381"/>
      <c r="R743" s="381"/>
      <c r="S743" s="83"/>
      <c r="T743" s="126"/>
      <c r="U743" s="256"/>
      <c r="V743" s="202"/>
      <c r="W743" s="202"/>
      <c r="X743" s="202"/>
      <c r="Y743" s="202"/>
      <c r="Z743" s="213"/>
      <c r="AA743" s="202"/>
    </row>
    <row r="744" spans="1:44" s="25" customFormat="1" ht="30" customHeight="1">
      <c r="A744" s="252"/>
      <c r="B744" s="217"/>
      <c r="C744" s="253" t="s">
        <v>53</v>
      </c>
      <c r="D744" s="217"/>
      <c r="E744" s="233"/>
      <c r="F744" s="218" t="s">
        <v>49</v>
      </c>
      <c r="G744" s="254"/>
      <c r="H744" s="254"/>
      <c r="I744" s="218" t="s">
        <v>49</v>
      </c>
      <c r="J744" s="218" t="s">
        <v>49</v>
      </c>
      <c r="K744" s="218" t="s">
        <v>49</v>
      </c>
      <c r="L744" s="255">
        <f>SUM(L733:L743)</f>
        <v>0.3868055555576575</v>
      </c>
      <c r="M744" s="255">
        <f>SUM(M733:M743)</f>
        <v>0</v>
      </c>
      <c r="N744" s="255">
        <f>SUM(N733:N743)</f>
        <v>0</v>
      </c>
      <c r="O744" s="255">
        <f>SUM(O733:O743)</f>
        <v>6.8131944444467081</v>
      </c>
      <c r="P744" s="255"/>
      <c r="Q744" s="255"/>
      <c r="R744" s="255"/>
      <c r="S744" s="276"/>
      <c r="T744" s="266"/>
      <c r="U744" s="217"/>
      <c r="V744" s="213">
        <f>$AB$11-((N744*24))</f>
        <v>744</v>
      </c>
      <c r="W744" s="214">
        <v>1500</v>
      </c>
      <c r="X744" s="207">
        <v>1728</v>
      </c>
      <c r="Y744" s="215">
        <f>W744*X744</f>
        <v>2592000</v>
      </c>
      <c r="Z744" s="213">
        <f>(Y744*(V744-L744*24))/V744</f>
        <v>2559658.0645159534</v>
      </c>
      <c r="AA744" s="216">
        <f>(Z744/Y744)*100</f>
        <v>98.7522401433624</v>
      </c>
      <c r="AB744" s="24"/>
    </row>
    <row r="745" spans="1:44" s="23" customFormat="1" ht="30" customHeight="1">
      <c r="A745" s="364"/>
      <c r="B745" s="339"/>
      <c r="C745" s="382" t="s">
        <v>337</v>
      </c>
      <c r="D745" s="382"/>
      <c r="E745" s="233"/>
      <c r="F745" s="206" t="s">
        <v>49</v>
      </c>
      <c r="G745" s="382"/>
      <c r="H745" s="382"/>
      <c r="I745" s="382"/>
      <c r="J745" s="382"/>
      <c r="K745" s="382"/>
      <c r="L745" s="115">
        <f t="shared" ref="L745:R745" si="769">SUM(L715+L721+L711+L707+L732+L744)</f>
        <v>0.43541666667442769</v>
      </c>
      <c r="M745" s="115">
        <f t="shared" si="769"/>
        <v>0</v>
      </c>
      <c r="N745" s="115">
        <f t="shared" si="769"/>
        <v>0</v>
      </c>
      <c r="O745" s="115">
        <f t="shared" si="769"/>
        <v>30.752083333340124</v>
      </c>
      <c r="P745" s="115">
        <f t="shared" si="769"/>
        <v>0</v>
      </c>
      <c r="Q745" s="115">
        <f t="shared" si="769"/>
        <v>0</v>
      </c>
      <c r="R745" s="115">
        <f t="shared" si="769"/>
        <v>0</v>
      </c>
      <c r="S745" s="115"/>
      <c r="T745" s="116"/>
      <c r="U745" s="115"/>
      <c r="V745" s="213"/>
      <c r="W745" s="214"/>
      <c r="X745" s="213">
        <f>SUM(X703:X744)</f>
        <v>6665.5720000000001</v>
      </c>
      <c r="Y745" s="213">
        <f>SUM(Y707:Y744)</f>
        <v>8380965</v>
      </c>
      <c r="Z745" s="213">
        <f>SUM(Z707:Z744)</f>
        <v>8347664.5631717555</v>
      </c>
      <c r="AA745" s="216">
        <f>(Z745/Y745)*100</f>
        <v>99.602665840649081</v>
      </c>
      <c r="AB745" s="40" t="s">
        <v>253</v>
      </c>
      <c r="AC745" s="33"/>
      <c r="AD745" s="33"/>
      <c r="AE745" s="33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</row>
    <row r="746" spans="1:44" s="23" customFormat="1" ht="30" customHeight="1">
      <c r="A746" s="65" t="s">
        <v>338</v>
      </c>
      <c r="B746" s="221"/>
      <c r="C746" s="232" t="s">
        <v>339</v>
      </c>
      <c r="D746" s="224"/>
      <c r="E746" s="219"/>
      <c r="F746" s="206" t="s">
        <v>49</v>
      </c>
      <c r="G746" s="224"/>
      <c r="H746" s="224"/>
      <c r="I746" s="365"/>
      <c r="J746" s="365"/>
      <c r="K746" s="365"/>
      <c r="L746" s="374"/>
      <c r="M746" s="374"/>
      <c r="N746" s="374"/>
      <c r="O746" s="374"/>
      <c r="P746" s="374"/>
      <c r="Q746" s="374"/>
      <c r="R746" s="374"/>
      <c r="S746" s="374"/>
      <c r="T746" s="375"/>
      <c r="U746" s="374"/>
      <c r="V746" s="213"/>
      <c r="W746" s="221" t="s">
        <v>327</v>
      </c>
      <c r="X746" s="380"/>
      <c r="Y746" s="376"/>
      <c r="Z746" s="213"/>
      <c r="AA746" s="376"/>
      <c r="AB746" s="33"/>
      <c r="AC746" s="33"/>
      <c r="AD746" s="33"/>
      <c r="AE746" s="33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</row>
    <row r="747" spans="1:44" s="23" customFormat="1" ht="36" customHeight="1">
      <c r="A747" s="65">
        <v>1</v>
      </c>
      <c r="B747" s="221" t="s">
        <v>340</v>
      </c>
      <c r="C747" s="383" t="s">
        <v>513</v>
      </c>
      <c r="D747" s="214">
        <v>250</v>
      </c>
      <c r="E747" s="233" t="s">
        <v>569</v>
      </c>
      <c r="F747" s="206" t="s">
        <v>49</v>
      </c>
      <c r="G747" s="249">
        <v>42755.715277777781</v>
      </c>
      <c r="H747" s="249">
        <v>42756.074999999997</v>
      </c>
      <c r="I747" s="342"/>
      <c r="J747" s="342"/>
      <c r="K747" s="384"/>
      <c r="L747" s="203">
        <f t="shared" ref="L747" si="770">IF(RIGHT(S747)="T",(+H747-G747),0)</f>
        <v>0.35972222221607808</v>
      </c>
      <c r="M747" s="203">
        <f t="shared" ref="M747" si="771">IF(RIGHT(S747)="U",(+H747-G747),0)</f>
        <v>0</v>
      </c>
      <c r="N747" s="203">
        <f t="shared" ref="N747" si="772">IF(RIGHT(S747)="C",(+H747-G747),0)</f>
        <v>0</v>
      </c>
      <c r="O747" s="203">
        <f t="shared" ref="O747" si="773">IF(RIGHT(S747)="D",(+H747-G747),0)</f>
        <v>0</v>
      </c>
      <c r="P747" s="384"/>
      <c r="Q747" s="204"/>
      <c r="R747" s="384"/>
      <c r="S747" s="250" t="s">
        <v>494</v>
      </c>
      <c r="T747" s="251" t="s">
        <v>652</v>
      </c>
      <c r="U747" s="204"/>
      <c r="V747" s="213"/>
      <c r="W747" s="214"/>
      <c r="X747" s="207"/>
      <c r="Y747" s="215"/>
      <c r="Z747" s="213"/>
      <c r="AA747" s="216"/>
      <c r="AB747" s="33"/>
      <c r="AC747" s="33"/>
      <c r="AD747" s="33"/>
      <c r="AE747" s="33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</row>
    <row r="748" spans="1:44" s="23" customFormat="1" ht="36" customHeight="1">
      <c r="A748" s="65"/>
      <c r="B748" s="221"/>
      <c r="C748" s="383"/>
      <c r="D748" s="214"/>
      <c r="E748" s="233"/>
      <c r="F748" s="206"/>
      <c r="G748" s="336"/>
      <c r="H748" s="336"/>
      <c r="I748" s="342"/>
      <c r="J748" s="342"/>
      <c r="K748" s="384"/>
      <c r="L748" s="203">
        <f t="shared" ref="L748" si="774">IF(RIGHT(S748)="T",(+H748-G748),0)</f>
        <v>0</v>
      </c>
      <c r="M748" s="203">
        <f t="shared" ref="M748" si="775">IF(RIGHT(S748)="U",(+H748-G748),0)</f>
        <v>0</v>
      </c>
      <c r="N748" s="203">
        <f t="shared" ref="N748" si="776">IF(RIGHT(S748)="C",(+H748-G748),0)</f>
        <v>0</v>
      </c>
      <c r="O748" s="203">
        <f t="shared" ref="O748" si="777">IF(RIGHT(S748)="D",(+H748-G748),0)</f>
        <v>0</v>
      </c>
      <c r="P748" s="384"/>
      <c r="Q748" s="204"/>
      <c r="R748" s="384"/>
      <c r="S748" s="283"/>
      <c r="T748" s="284"/>
      <c r="U748" s="204"/>
      <c r="V748" s="213"/>
      <c r="W748" s="214"/>
      <c r="X748" s="207"/>
      <c r="Y748" s="215"/>
      <c r="Z748" s="213"/>
      <c r="AA748" s="216"/>
      <c r="AB748" s="33"/>
      <c r="AC748" s="33"/>
      <c r="AD748" s="33"/>
      <c r="AE748" s="33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</row>
    <row r="749" spans="1:44" s="25" customFormat="1" ht="30" customHeight="1">
      <c r="A749" s="252"/>
      <c r="B749" s="217"/>
      <c r="C749" s="253" t="s">
        <v>53</v>
      </c>
      <c r="D749" s="214"/>
      <c r="E749" s="233"/>
      <c r="F749" s="218" t="s">
        <v>49</v>
      </c>
      <c r="G749" s="209"/>
      <c r="H749" s="209"/>
      <c r="I749" s="218" t="s">
        <v>49</v>
      </c>
      <c r="J749" s="218" t="s">
        <v>49</v>
      </c>
      <c r="K749" s="218" t="s">
        <v>49</v>
      </c>
      <c r="L749" s="255">
        <f>SUM(L747:L748)</f>
        <v>0.35972222221607808</v>
      </c>
      <c r="M749" s="255">
        <f>SUM(M747:M748)</f>
        <v>0</v>
      </c>
      <c r="N749" s="255">
        <f>SUM(N747:N748)</f>
        <v>0</v>
      </c>
      <c r="O749" s="255">
        <f>SUM(O747:O748)</f>
        <v>0</v>
      </c>
      <c r="P749" s="255"/>
      <c r="Q749" s="255"/>
      <c r="R749" s="255"/>
      <c r="S749" s="209"/>
      <c r="T749" s="209"/>
      <c r="U749" s="217"/>
      <c r="V749" s="213">
        <f>$AB$11-((N749*24))</f>
        <v>744</v>
      </c>
      <c r="W749" s="214">
        <v>250</v>
      </c>
      <c r="X749" s="207"/>
      <c r="Y749" s="215">
        <f>W749</f>
        <v>250</v>
      </c>
      <c r="Z749" s="213">
        <f>(Y749*(V749-L749*24))/V749</f>
        <v>247.09901433696712</v>
      </c>
      <c r="AA749" s="216">
        <f>(Z749/Y749)*100</f>
        <v>98.839605734786858</v>
      </c>
      <c r="AB749" s="24"/>
    </row>
    <row r="750" spans="1:44" s="28" customFormat="1" ht="27" customHeight="1">
      <c r="A750" s="260">
        <v>2</v>
      </c>
      <c r="B750" s="247" t="s">
        <v>341</v>
      </c>
      <c r="C750" s="261" t="s">
        <v>342</v>
      </c>
      <c r="D750" s="214">
        <v>250</v>
      </c>
      <c r="E750" s="223" t="s">
        <v>569</v>
      </c>
      <c r="F750" s="206" t="s">
        <v>49</v>
      </c>
      <c r="G750" s="83"/>
      <c r="H750" s="83"/>
      <c r="I750" s="206"/>
      <c r="J750" s="206"/>
      <c r="K750" s="206"/>
      <c r="L750" s="203">
        <f t="shared" ref="L750" si="778">IF(RIGHT(S750)="T",(+H750-G750),0)</f>
        <v>0</v>
      </c>
      <c r="M750" s="203">
        <f t="shared" ref="M750" si="779">IF(RIGHT(S750)="U",(+H750-G750),0)</f>
        <v>0</v>
      </c>
      <c r="N750" s="203">
        <f t="shared" ref="N750" si="780">IF(RIGHT(S750)="C",(+H750-G750),0)</f>
        <v>0</v>
      </c>
      <c r="O750" s="203">
        <f t="shared" ref="O750" si="781">IF(RIGHT(S750)="D",(+H750-G750),0)</f>
        <v>0</v>
      </c>
      <c r="P750" s="206"/>
      <c r="Q750" s="206"/>
      <c r="R750" s="206"/>
      <c r="S750" s="84"/>
      <c r="T750" s="85"/>
      <c r="U750" s="256"/>
      <c r="V750" s="202"/>
      <c r="W750" s="202"/>
      <c r="X750" s="202"/>
      <c r="Y750" s="202"/>
      <c r="Z750" s="213"/>
      <c r="AA750" s="202"/>
    </row>
    <row r="751" spans="1:44" s="28" customFormat="1" ht="27" customHeight="1">
      <c r="A751" s="260"/>
      <c r="B751" s="247"/>
      <c r="C751" s="261"/>
      <c r="D751" s="214"/>
      <c r="E751" s="223"/>
      <c r="F751" s="206"/>
      <c r="G751" s="83"/>
      <c r="H751" s="83"/>
      <c r="I751" s="206"/>
      <c r="J751" s="206"/>
      <c r="K751" s="206"/>
      <c r="L751" s="203">
        <f t="shared" ref="L751:L752" si="782">IF(RIGHT(S751)="T",(+H751-G751),0)</f>
        <v>0</v>
      </c>
      <c r="M751" s="203">
        <f t="shared" ref="M751:M752" si="783">IF(RIGHT(S751)="U",(+H751-G751),0)</f>
        <v>0</v>
      </c>
      <c r="N751" s="203">
        <f t="shared" ref="N751:N752" si="784">IF(RIGHT(S751)="C",(+H751-G751),0)</f>
        <v>0</v>
      </c>
      <c r="O751" s="203">
        <f t="shared" ref="O751:O752" si="785">IF(RIGHT(S751)="D",(+H751-G751),0)</f>
        <v>0</v>
      </c>
      <c r="P751" s="206"/>
      <c r="Q751" s="206"/>
      <c r="R751" s="206"/>
      <c r="S751" s="83"/>
      <c r="T751" s="85"/>
      <c r="U751" s="256"/>
      <c r="V751" s="202"/>
      <c r="W751" s="202"/>
      <c r="X751" s="202"/>
      <c r="Y751" s="202"/>
      <c r="Z751" s="213"/>
      <c r="AA751" s="202"/>
    </row>
    <row r="752" spans="1:44" s="28" customFormat="1" ht="27" customHeight="1">
      <c r="A752" s="260"/>
      <c r="B752" s="247"/>
      <c r="C752" s="261"/>
      <c r="D752" s="214"/>
      <c r="E752" s="223"/>
      <c r="F752" s="206" t="s">
        <v>49</v>
      </c>
      <c r="G752" s="83"/>
      <c r="H752" s="83"/>
      <c r="I752" s="206"/>
      <c r="J752" s="206"/>
      <c r="K752" s="206"/>
      <c r="L752" s="203">
        <f t="shared" si="782"/>
        <v>0</v>
      </c>
      <c r="M752" s="203">
        <f t="shared" si="783"/>
        <v>0</v>
      </c>
      <c r="N752" s="203">
        <f t="shared" si="784"/>
        <v>0</v>
      </c>
      <c r="O752" s="203">
        <f t="shared" si="785"/>
        <v>0</v>
      </c>
      <c r="P752" s="206"/>
      <c r="Q752" s="206"/>
      <c r="R752" s="206"/>
      <c r="S752" s="84"/>
      <c r="T752" s="85"/>
      <c r="U752" s="256"/>
      <c r="V752" s="202"/>
      <c r="W752" s="202"/>
      <c r="X752" s="202"/>
      <c r="Y752" s="202"/>
      <c r="Z752" s="213"/>
      <c r="AA752" s="202"/>
    </row>
    <row r="753" spans="1:44" s="25" customFormat="1" ht="30" customHeight="1">
      <c r="A753" s="252"/>
      <c r="B753" s="217"/>
      <c r="C753" s="253" t="s">
        <v>53</v>
      </c>
      <c r="D753" s="217"/>
      <c r="E753" s="233"/>
      <c r="F753" s="218" t="s">
        <v>49</v>
      </c>
      <c r="G753" s="254"/>
      <c r="H753" s="254"/>
      <c r="I753" s="218" t="s">
        <v>49</v>
      </c>
      <c r="J753" s="218" t="s">
        <v>49</v>
      </c>
      <c r="K753" s="218" t="s">
        <v>49</v>
      </c>
      <c r="L753" s="255">
        <f>SUM(L750:L752)</f>
        <v>0</v>
      </c>
      <c r="M753" s="255">
        <f t="shared" ref="M753:O753" si="786">SUM(M750:M752)</f>
        <v>0</v>
      </c>
      <c r="N753" s="255">
        <f t="shared" si="786"/>
        <v>0</v>
      </c>
      <c r="O753" s="255">
        <f t="shared" si="786"/>
        <v>0</v>
      </c>
      <c r="P753" s="255"/>
      <c r="Q753" s="255"/>
      <c r="R753" s="255"/>
      <c r="S753" s="276"/>
      <c r="T753" s="266"/>
      <c r="U753" s="217"/>
      <c r="V753" s="213">
        <f>$AB$11-((N753*24))</f>
        <v>744</v>
      </c>
      <c r="W753" s="214">
        <v>250</v>
      </c>
      <c r="X753" s="207"/>
      <c r="Y753" s="215">
        <f>W753</f>
        <v>250</v>
      </c>
      <c r="Z753" s="213">
        <f>(Y753*(V753-L753*24))/V753</f>
        <v>250</v>
      </c>
      <c r="AA753" s="216">
        <f>(Z753/Y753)*100</f>
        <v>100</v>
      </c>
      <c r="AB753" s="24"/>
    </row>
    <row r="754" spans="1:44" s="23" customFormat="1" ht="30" customHeight="1">
      <c r="A754" s="65"/>
      <c r="B754" s="339"/>
      <c r="C754" s="224" t="s">
        <v>343</v>
      </c>
      <c r="D754" s="214"/>
      <c r="E754" s="219"/>
      <c r="F754" s="206" t="s">
        <v>49</v>
      </c>
      <c r="G754" s="224"/>
      <c r="H754" s="224"/>
      <c r="I754" s="224"/>
      <c r="J754" s="224"/>
      <c r="K754" s="224"/>
      <c r="L754" s="115">
        <f>SUM(L749+L753)</f>
        <v>0.35972222221607808</v>
      </c>
      <c r="M754" s="115">
        <f>SUM(M747+M753)</f>
        <v>0</v>
      </c>
      <c r="N754" s="115">
        <f>SUM(N747+N753)</f>
        <v>0</v>
      </c>
      <c r="O754" s="115">
        <f>SUM(O747+O753)</f>
        <v>0</v>
      </c>
      <c r="P754" s="115"/>
      <c r="Q754" s="115"/>
      <c r="R754" s="115"/>
      <c r="S754" s="115"/>
      <c r="T754" s="116"/>
      <c r="U754" s="115"/>
      <c r="V754" s="213"/>
      <c r="W754" s="214"/>
      <c r="X754" s="207"/>
      <c r="Y754" s="213">
        <f>SUM(Y747:Y753)</f>
        <v>500</v>
      </c>
      <c r="Z754" s="213">
        <f>SUM(Z747:Z753)</f>
        <v>497.09901433696712</v>
      </c>
      <c r="AA754" s="216">
        <f>(Z754/Y754)*100</f>
        <v>99.419802867393429</v>
      </c>
      <c r="AB754" s="40" t="s">
        <v>253</v>
      </c>
      <c r="AC754" s="33"/>
      <c r="AD754" s="33"/>
      <c r="AE754" s="33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</row>
    <row r="755" spans="1:44" s="23" customFormat="1" ht="30" customHeight="1">
      <c r="A755" s="65"/>
      <c r="B755" s="385"/>
      <c r="C755" s="386" t="s">
        <v>1068</v>
      </c>
      <c r="D755" s="214"/>
      <c r="E755" s="219"/>
      <c r="F755" s="206"/>
      <c r="G755" s="224"/>
      <c r="H755" s="224"/>
      <c r="I755" s="224"/>
      <c r="J755" s="224"/>
      <c r="K755" s="224"/>
      <c r="L755" s="115"/>
      <c r="M755" s="115"/>
      <c r="N755" s="115"/>
      <c r="O755" s="115"/>
      <c r="P755" s="115"/>
      <c r="Q755" s="115"/>
      <c r="R755" s="115"/>
      <c r="S755" s="115"/>
      <c r="T755" s="116"/>
      <c r="U755" s="115"/>
      <c r="V755" s="213"/>
      <c r="W755" s="214"/>
      <c r="X755" s="207"/>
      <c r="Y755" s="213"/>
      <c r="Z755" s="213"/>
      <c r="AA755" s="216"/>
      <c r="AB755" s="40"/>
      <c r="AC755" s="33"/>
      <c r="AD755" s="33"/>
      <c r="AE755" s="33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</row>
    <row r="756" spans="1:44" s="23" customFormat="1" ht="30" customHeight="1">
      <c r="A756" s="65"/>
      <c r="B756" s="385" t="s">
        <v>645</v>
      </c>
      <c r="C756" s="387" t="s">
        <v>1069</v>
      </c>
      <c r="D756" s="214">
        <v>500</v>
      </c>
      <c r="E756" s="219"/>
      <c r="F756" s="206"/>
      <c r="G756" s="249">
        <v>42745.277083333334</v>
      </c>
      <c r="H756" s="249">
        <v>42745.320833333331</v>
      </c>
      <c r="I756" s="224"/>
      <c r="J756" s="224"/>
      <c r="K756" s="224"/>
      <c r="L756" s="203">
        <f t="shared" ref="L756" si="787">IF(RIGHT(S756)="T",(+H756-G756),0)</f>
        <v>4.3749999997089617E-2</v>
      </c>
      <c r="M756" s="203">
        <f t="shared" ref="M756" si="788">IF(RIGHT(S756)="U",(+H756-G756),0)</f>
        <v>0</v>
      </c>
      <c r="N756" s="203">
        <f t="shared" ref="N756" si="789">IF(RIGHT(S756)="C",(+H756-G756),0)</f>
        <v>0</v>
      </c>
      <c r="O756" s="203">
        <f t="shared" ref="O756" si="790">IF(RIGHT(S756)="D",(+H756-G756),0)</f>
        <v>0</v>
      </c>
      <c r="P756" s="115"/>
      <c r="Q756" s="115"/>
      <c r="R756" s="115"/>
      <c r="S756" s="250" t="s">
        <v>494</v>
      </c>
      <c r="T756" s="251" t="s">
        <v>648</v>
      </c>
      <c r="U756" s="115"/>
      <c r="V756" s="213"/>
      <c r="W756" s="214"/>
      <c r="X756" s="207"/>
      <c r="Y756" s="213"/>
      <c r="Z756" s="213"/>
      <c r="AA756" s="216"/>
      <c r="AB756" s="40"/>
      <c r="AC756" s="33"/>
      <c r="AD756" s="33"/>
      <c r="AE756" s="33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</row>
    <row r="757" spans="1:44" s="23" customFormat="1" ht="30" customHeight="1">
      <c r="A757" s="65"/>
      <c r="B757" s="385"/>
      <c r="C757" s="336"/>
      <c r="D757" s="214"/>
      <c r="E757" s="219"/>
      <c r="F757" s="206"/>
      <c r="G757" s="249">
        <v>42745.334722222222</v>
      </c>
      <c r="H757" s="249">
        <v>42745.536111111112</v>
      </c>
      <c r="I757" s="224"/>
      <c r="J757" s="224"/>
      <c r="K757" s="224"/>
      <c r="L757" s="203">
        <f t="shared" ref="L757:L760" si="791">IF(RIGHT(S757)="T",(+H757-G757),0)</f>
        <v>0.20138888889050577</v>
      </c>
      <c r="M757" s="203">
        <f t="shared" ref="M757:M760" si="792">IF(RIGHT(S757)="U",(+H757-G757),0)</f>
        <v>0</v>
      </c>
      <c r="N757" s="203">
        <f t="shared" ref="N757:N760" si="793">IF(RIGHT(S757)="C",(+H757-G757),0)</f>
        <v>0</v>
      </c>
      <c r="O757" s="203">
        <f t="shared" ref="O757:O760" si="794">IF(RIGHT(S757)="D",(+H757-G757),0)</f>
        <v>0</v>
      </c>
      <c r="P757" s="115"/>
      <c r="Q757" s="115"/>
      <c r="R757" s="115"/>
      <c r="S757" s="250" t="s">
        <v>494</v>
      </c>
      <c r="T757" s="251" t="s">
        <v>649</v>
      </c>
      <c r="U757" s="115"/>
      <c r="V757" s="213"/>
      <c r="W757" s="214"/>
      <c r="X757" s="207"/>
      <c r="Y757" s="213"/>
      <c r="Z757" s="213"/>
      <c r="AA757" s="216"/>
      <c r="AB757" s="40"/>
      <c r="AC757" s="33"/>
      <c r="AD757" s="33"/>
      <c r="AE757" s="33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</row>
    <row r="758" spans="1:44" s="23" customFormat="1" ht="30" customHeight="1">
      <c r="A758" s="65"/>
      <c r="B758" s="339"/>
      <c r="C758" s="224"/>
      <c r="D758" s="214"/>
      <c r="E758" s="219"/>
      <c r="F758" s="206"/>
      <c r="G758" s="249">
        <v>42745.557638888888</v>
      </c>
      <c r="H758" s="249">
        <v>42747.488888888889</v>
      </c>
      <c r="I758" s="224"/>
      <c r="J758" s="224"/>
      <c r="K758" s="224"/>
      <c r="L758" s="203">
        <f t="shared" si="791"/>
        <v>1.9312500000014552</v>
      </c>
      <c r="M758" s="203">
        <f t="shared" si="792"/>
        <v>0</v>
      </c>
      <c r="N758" s="203">
        <f t="shared" si="793"/>
        <v>0</v>
      </c>
      <c r="O758" s="203">
        <f t="shared" si="794"/>
        <v>0</v>
      </c>
      <c r="P758" s="115"/>
      <c r="Q758" s="115"/>
      <c r="R758" s="115"/>
      <c r="S758" s="250" t="s">
        <v>494</v>
      </c>
      <c r="T758" s="251" t="s">
        <v>649</v>
      </c>
      <c r="U758" s="115"/>
      <c r="V758" s="213"/>
      <c r="W758" s="214"/>
      <c r="X758" s="207"/>
      <c r="Y758" s="213"/>
      <c r="Z758" s="213"/>
      <c r="AA758" s="216"/>
      <c r="AB758" s="40"/>
      <c r="AC758" s="33"/>
      <c r="AD758" s="33"/>
      <c r="AE758" s="33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</row>
    <row r="759" spans="1:44" s="23" customFormat="1" ht="30" customHeight="1">
      <c r="A759" s="65"/>
      <c r="B759" s="339"/>
      <c r="C759" s="336"/>
      <c r="D759" s="214"/>
      <c r="E759" s="219"/>
      <c r="F759" s="206"/>
      <c r="G759" s="249">
        <v>42747.566666666666</v>
      </c>
      <c r="H759" s="249">
        <v>42747.629166666666</v>
      </c>
      <c r="I759" s="224"/>
      <c r="J759" s="224"/>
      <c r="K759" s="224"/>
      <c r="L759" s="203">
        <f t="shared" si="791"/>
        <v>6.25E-2</v>
      </c>
      <c r="M759" s="203">
        <f t="shared" si="792"/>
        <v>0</v>
      </c>
      <c r="N759" s="203">
        <f t="shared" si="793"/>
        <v>0</v>
      </c>
      <c r="O759" s="203">
        <f t="shared" si="794"/>
        <v>0</v>
      </c>
      <c r="P759" s="115"/>
      <c r="Q759" s="115"/>
      <c r="R759" s="115"/>
      <c r="S759" s="250" t="s">
        <v>494</v>
      </c>
      <c r="T759" s="251" t="s">
        <v>649</v>
      </c>
      <c r="U759" s="115"/>
      <c r="V759" s="213"/>
      <c r="W759" s="214"/>
      <c r="X759" s="207"/>
      <c r="Y759" s="213"/>
      <c r="Z759" s="213"/>
      <c r="AA759" s="216"/>
      <c r="AB759" s="40"/>
      <c r="AC759" s="33"/>
      <c r="AD759" s="33"/>
      <c r="AE759" s="33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</row>
    <row r="760" spans="1:44" s="23" customFormat="1" ht="30" customHeight="1">
      <c r="A760" s="65"/>
      <c r="B760" s="339"/>
      <c r="C760" s="224"/>
      <c r="D760" s="214"/>
      <c r="E760" s="219"/>
      <c r="F760" s="206"/>
      <c r="G760" s="249">
        <v>42749.210416666669</v>
      </c>
      <c r="H760" s="249">
        <v>42749.375</v>
      </c>
      <c r="I760" s="224"/>
      <c r="J760" s="224"/>
      <c r="K760" s="224"/>
      <c r="L760" s="203">
        <f t="shared" si="791"/>
        <v>0.16458333333139308</v>
      </c>
      <c r="M760" s="203">
        <f t="shared" si="792"/>
        <v>0</v>
      </c>
      <c r="N760" s="203">
        <f t="shared" si="793"/>
        <v>0</v>
      </c>
      <c r="O760" s="203">
        <f t="shared" si="794"/>
        <v>0</v>
      </c>
      <c r="P760" s="115"/>
      <c r="Q760" s="115"/>
      <c r="R760" s="115"/>
      <c r="S760" s="250" t="s">
        <v>494</v>
      </c>
      <c r="T760" s="251" t="s">
        <v>650</v>
      </c>
      <c r="U760" s="115"/>
      <c r="V760" s="213"/>
      <c r="W760" s="214"/>
      <c r="X760" s="207"/>
      <c r="Y760" s="213"/>
      <c r="Z760" s="213"/>
      <c r="AA760" s="216"/>
      <c r="AB760" s="40"/>
      <c r="AC760" s="33"/>
      <c r="AD760" s="33"/>
      <c r="AE760" s="33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</row>
    <row r="761" spans="1:44" s="23" customFormat="1" ht="30" customHeight="1">
      <c r="A761" s="65"/>
      <c r="B761" s="339"/>
      <c r="C761" s="388" t="s">
        <v>1070</v>
      </c>
      <c r="D761" s="214"/>
      <c r="E761" s="219"/>
      <c r="F761" s="206"/>
      <c r="G761" s="224"/>
      <c r="H761" s="224"/>
      <c r="I761" s="224"/>
      <c r="J761" s="224"/>
      <c r="K761" s="224"/>
      <c r="L761" s="255">
        <f>SUM(L756:L760)</f>
        <v>2.4034722222204437</v>
      </c>
      <c r="M761" s="255">
        <f t="shared" ref="M761:O761" si="795">SUM(M756:M760)</f>
        <v>0</v>
      </c>
      <c r="N761" s="255">
        <f t="shared" si="795"/>
        <v>0</v>
      </c>
      <c r="O761" s="255">
        <f t="shared" si="795"/>
        <v>0</v>
      </c>
      <c r="P761" s="115"/>
      <c r="Q761" s="115"/>
      <c r="R761" s="115"/>
      <c r="S761" s="115"/>
      <c r="T761" s="116"/>
      <c r="U761" s="115"/>
      <c r="V761" s="213">
        <f>$AB$11-((N761*24))</f>
        <v>744</v>
      </c>
      <c r="W761" s="214">
        <v>500</v>
      </c>
      <c r="X761" s="207"/>
      <c r="Y761" s="213">
        <f>W761</f>
        <v>500</v>
      </c>
      <c r="Z761" s="213">
        <f>(Y761*(V761-L761*24))/V761</f>
        <v>461.23431899644447</v>
      </c>
      <c r="AA761" s="216">
        <f>(Z761/Y761)*100</f>
        <v>92.246863799288889</v>
      </c>
      <c r="AB761" s="40"/>
      <c r="AC761" s="33"/>
      <c r="AD761" s="33"/>
      <c r="AE761" s="33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</row>
    <row r="762" spans="1:44" s="23" customFormat="1" ht="30" customHeight="1">
      <c r="A762" s="65"/>
      <c r="B762" s="339"/>
      <c r="C762" s="224"/>
      <c r="D762" s="214"/>
      <c r="E762" s="219"/>
      <c r="F762" s="206"/>
      <c r="G762" s="224"/>
      <c r="H762" s="224"/>
      <c r="I762" s="224"/>
      <c r="J762" s="224"/>
      <c r="K762" s="224"/>
      <c r="L762" s="115"/>
      <c r="M762" s="115"/>
      <c r="N762" s="115"/>
      <c r="O762" s="115"/>
      <c r="P762" s="115"/>
      <c r="Q762" s="115"/>
      <c r="R762" s="115"/>
      <c r="S762" s="115"/>
      <c r="T762" s="116"/>
      <c r="U762" s="115"/>
      <c r="V762" s="213"/>
      <c r="W762" s="214"/>
      <c r="X762" s="207"/>
      <c r="Y762" s="213"/>
      <c r="Z762" s="213"/>
      <c r="AA762" s="216"/>
      <c r="AB762" s="40"/>
      <c r="AC762" s="33"/>
      <c r="AD762" s="33"/>
      <c r="AE762" s="33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</row>
    <row r="763" spans="1:44" s="23" customFormat="1" ht="30" customHeight="1">
      <c r="A763" s="310" t="s">
        <v>344</v>
      </c>
      <c r="B763" s="221"/>
      <c r="C763" s="232" t="s">
        <v>345</v>
      </c>
      <c r="D763" s="224"/>
      <c r="E763" s="233"/>
      <c r="F763" s="206" t="s">
        <v>49</v>
      </c>
      <c r="G763" s="224"/>
      <c r="H763" s="224"/>
      <c r="I763" s="365"/>
      <c r="J763" s="365"/>
      <c r="K763" s="365"/>
      <c r="L763" s="374"/>
      <c r="M763" s="374"/>
      <c r="N763" s="374"/>
      <c r="O763" s="374"/>
      <c r="P763" s="374"/>
      <c r="Q763" s="374"/>
      <c r="R763" s="374"/>
      <c r="S763" s="374"/>
      <c r="T763" s="375"/>
      <c r="U763" s="374"/>
      <c r="V763" s="213"/>
      <c r="W763" s="389" t="s">
        <v>346</v>
      </c>
      <c r="X763" s="380"/>
      <c r="Y763" s="376" t="s">
        <v>347</v>
      </c>
      <c r="Z763" s="213" t="s">
        <v>348</v>
      </c>
      <c r="AA763" s="376"/>
      <c r="AB763" s="33"/>
      <c r="AC763" s="33"/>
      <c r="AD763" s="33"/>
      <c r="AE763" s="33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</row>
    <row r="764" spans="1:44" ht="30" customHeight="1">
      <c r="A764" s="390">
        <v>1</v>
      </c>
      <c r="B764" s="221" t="s">
        <v>349</v>
      </c>
      <c r="C764" s="391" t="s">
        <v>350</v>
      </c>
      <c r="D764" s="392"/>
      <c r="E764" s="219" t="s">
        <v>569</v>
      </c>
      <c r="F764" s="208"/>
      <c r="G764" s="249"/>
      <c r="H764" s="249"/>
      <c r="I764" s="393"/>
      <c r="J764" s="393"/>
      <c r="K764" s="393"/>
      <c r="L764" s="220">
        <f>IF(RIGHT(S764)="T",(+H764-G764),0)</f>
        <v>0</v>
      </c>
      <c r="M764" s="220">
        <f>IF(RIGHT(S764)="U",(+H764-G764),0)</f>
        <v>0</v>
      </c>
      <c r="N764" s="220">
        <f>IF(RIGHT(S764)="C",(+H764-G764),0)</f>
        <v>0</v>
      </c>
      <c r="O764" s="220">
        <f>IF(RIGHT(S764)="D",(+H764-G764),0)</f>
        <v>0</v>
      </c>
      <c r="P764" s="394"/>
      <c r="Q764" s="394"/>
      <c r="R764" s="394"/>
      <c r="S764" s="114"/>
      <c r="T764" s="251"/>
      <c r="U764" s="394"/>
      <c r="V764" s="395"/>
      <c r="W764" s="396"/>
      <c r="X764" s="396"/>
      <c r="Y764" s="396"/>
      <c r="Z764" s="213"/>
      <c r="AA764" s="396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s="25" customFormat="1" ht="30" customHeight="1">
      <c r="A765" s="301"/>
      <c r="B765" s="302"/>
      <c r="C765" s="303" t="s">
        <v>53</v>
      </c>
      <c r="D765" s="302"/>
      <c r="E765" s="233"/>
      <c r="F765" s="208" t="s">
        <v>49</v>
      </c>
      <c r="G765" s="305"/>
      <c r="H765" s="305"/>
      <c r="I765" s="208" t="s">
        <v>49</v>
      </c>
      <c r="J765" s="208" t="s">
        <v>49</v>
      </c>
      <c r="K765" s="208" t="s">
        <v>49</v>
      </c>
      <c r="L765" s="220">
        <f>SUM(L764:L764)</f>
        <v>0</v>
      </c>
      <c r="M765" s="220">
        <f>SUM(M764:M764)</f>
        <v>0</v>
      </c>
      <c r="N765" s="220">
        <f>SUM(N764:N764)</f>
        <v>0</v>
      </c>
      <c r="O765" s="220">
        <f>SUM(O764:O764)</f>
        <v>0</v>
      </c>
      <c r="P765" s="220"/>
      <c r="Q765" s="220"/>
      <c r="R765" s="220"/>
      <c r="S765" s="302"/>
      <c r="T765" s="313"/>
      <c r="U765" s="302"/>
      <c r="V765" s="304">
        <f>$AB$11-((N765*24))</f>
        <v>744</v>
      </c>
      <c r="W765" s="257">
        <v>250</v>
      </c>
      <c r="X765" s="207"/>
      <c r="Y765" s="277">
        <f>W765</f>
        <v>250</v>
      </c>
      <c r="Z765" s="213">
        <f>(Y765*(V765-L765*24))/V765</f>
        <v>250</v>
      </c>
      <c r="AA765" s="259">
        <f>(Z765/Y765)*100</f>
        <v>100</v>
      </c>
    </row>
    <row r="766" spans="1:44" s="24" customFormat="1" ht="30" customHeight="1">
      <c r="A766" s="308">
        <v>2</v>
      </c>
      <c r="B766" s="247" t="s">
        <v>301</v>
      </c>
      <c r="C766" s="261" t="s">
        <v>351</v>
      </c>
      <c r="D766" s="276">
        <v>280</v>
      </c>
      <c r="E766" s="219" t="s">
        <v>569</v>
      </c>
      <c r="F766" s="206" t="s">
        <v>49</v>
      </c>
      <c r="G766" s="249"/>
      <c r="H766" s="249"/>
      <c r="I766" s="206" t="s">
        <v>49</v>
      </c>
      <c r="J766" s="206" t="s">
        <v>49</v>
      </c>
      <c r="K766" s="211"/>
      <c r="L766" s="203">
        <f>IF(RIGHT(S766)="T",(+H766-G766),0)</f>
        <v>0</v>
      </c>
      <c r="M766" s="203">
        <f>IF(RIGHT(S766)="U",(+H766-G766),0)</f>
        <v>0</v>
      </c>
      <c r="N766" s="203">
        <f>IF(RIGHT(S766)="C",(+H766-G766),0)</f>
        <v>0</v>
      </c>
      <c r="O766" s="203">
        <f>IF(RIGHT(S766)="D",(+H766-G766),0)</f>
        <v>0</v>
      </c>
      <c r="P766" s="206" t="s">
        <v>49</v>
      </c>
      <c r="Q766" s="206" t="s">
        <v>49</v>
      </c>
      <c r="R766" s="206" t="s">
        <v>49</v>
      </c>
      <c r="S766" s="114"/>
      <c r="T766" s="251"/>
      <c r="U766" s="256"/>
      <c r="V766" s="202"/>
      <c r="W766" s="202"/>
      <c r="X766" s="202"/>
      <c r="Y766" s="202"/>
      <c r="Z766" s="213"/>
      <c r="AA766" s="202"/>
    </row>
    <row r="767" spans="1:44" s="25" customFormat="1" ht="30" customHeight="1">
      <c r="A767" s="65"/>
      <c r="B767" s="217"/>
      <c r="C767" s="253" t="s">
        <v>53</v>
      </c>
      <c r="D767" s="217"/>
      <c r="E767" s="233"/>
      <c r="F767" s="218" t="s">
        <v>49</v>
      </c>
      <c r="G767" s="254"/>
      <c r="H767" s="254"/>
      <c r="I767" s="218" t="s">
        <v>49</v>
      </c>
      <c r="J767" s="218" t="s">
        <v>49</v>
      </c>
      <c r="K767" s="218" t="s">
        <v>49</v>
      </c>
      <c r="L767" s="255">
        <f>SUM(L766:L766)</f>
        <v>0</v>
      </c>
      <c r="M767" s="255">
        <f>SUM(M766:M766)</f>
        <v>0</v>
      </c>
      <c r="N767" s="255">
        <f>SUM(N766:N766)</f>
        <v>0</v>
      </c>
      <c r="O767" s="255">
        <f>SUM(O766:O766)</f>
        <v>0</v>
      </c>
      <c r="P767" s="218" t="s">
        <v>49</v>
      </c>
      <c r="Q767" s="218" t="s">
        <v>49</v>
      </c>
      <c r="R767" s="218" t="s">
        <v>49</v>
      </c>
      <c r="S767" s="276"/>
      <c r="T767" s="266"/>
      <c r="U767" s="217"/>
      <c r="V767" s="213">
        <f>$AB$11-((N767*24))</f>
        <v>744</v>
      </c>
      <c r="W767" s="214">
        <v>280</v>
      </c>
      <c r="X767" s="207"/>
      <c r="Y767" s="215">
        <f>W767</f>
        <v>280</v>
      </c>
      <c r="Z767" s="213">
        <f>(Y767*(V767-L767*24))/V767</f>
        <v>280</v>
      </c>
      <c r="AA767" s="216">
        <f>(Z767/Y767)*100</f>
        <v>100</v>
      </c>
      <c r="AB767" s="24"/>
    </row>
    <row r="768" spans="1:44" s="23" customFormat="1" ht="30" customHeight="1">
      <c r="A768" s="65"/>
      <c r="B768" s="339"/>
      <c r="C768" s="224" t="s">
        <v>352</v>
      </c>
      <c r="D768" s="224"/>
      <c r="E768" s="219"/>
      <c r="F768" s="206" t="s">
        <v>49</v>
      </c>
      <c r="G768" s="224"/>
      <c r="H768" s="224"/>
      <c r="I768" s="224"/>
      <c r="J768" s="224"/>
      <c r="K768" s="224"/>
      <c r="L768" s="115">
        <f>SUM(L765+L767)</f>
        <v>0</v>
      </c>
      <c r="M768" s="115">
        <f t="shared" ref="M768:O768" si="796">SUM(M765+M767)</f>
        <v>0</v>
      </c>
      <c r="N768" s="115">
        <f t="shared" si="796"/>
        <v>0</v>
      </c>
      <c r="O768" s="115">
        <f t="shared" si="796"/>
        <v>0</v>
      </c>
      <c r="P768" s="115"/>
      <c r="Q768" s="115"/>
      <c r="R768" s="115"/>
      <c r="S768" s="115"/>
      <c r="T768" s="116"/>
      <c r="U768" s="115"/>
      <c r="V768" s="213"/>
      <c r="W768" s="214"/>
      <c r="X768" s="207"/>
      <c r="Y768" s="213">
        <f>SUM(Y765:Y767)</f>
        <v>530</v>
      </c>
      <c r="Z768" s="213">
        <f>SUM(Z765:Z767)</f>
        <v>530</v>
      </c>
      <c r="AA768" s="216">
        <f>(Z768/Y768)*100</f>
        <v>100</v>
      </c>
      <c r="AB768" s="40" t="s">
        <v>253</v>
      </c>
      <c r="AC768" s="33"/>
      <c r="AD768" s="33"/>
      <c r="AE768" s="33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</row>
    <row r="769" spans="1:44" s="23" customFormat="1" ht="30" customHeight="1">
      <c r="A769" s="310" t="s">
        <v>353</v>
      </c>
      <c r="B769" s="221"/>
      <c r="C769" s="232" t="s">
        <v>354</v>
      </c>
      <c r="D769" s="224"/>
      <c r="E769" s="233"/>
      <c r="F769" s="206" t="s">
        <v>49</v>
      </c>
      <c r="G769" s="224"/>
      <c r="H769" s="224"/>
      <c r="I769" s="365"/>
      <c r="J769" s="365"/>
      <c r="K769" s="365"/>
      <c r="L769" s="374"/>
      <c r="M769" s="374"/>
      <c r="N769" s="374"/>
      <c r="O769" s="374"/>
      <c r="P769" s="374"/>
      <c r="Q769" s="374"/>
      <c r="R769" s="374"/>
      <c r="S769" s="374"/>
      <c r="T769" s="375"/>
      <c r="U769" s="374"/>
      <c r="V769" s="213"/>
      <c r="W769" s="389" t="s">
        <v>346</v>
      </c>
      <c r="X769" s="380"/>
      <c r="Y769" s="376" t="s">
        <v>347</v>
      </c>
      <c r="Z769" s="213" t="s">
        <v>348</v>
      </c>
      <c r="AA769" s="65"/>
      <c r="AB769" s="33"/>
      <c r="AC769" s="33"/>
      <c r="AD769" s="33"/>
      <c r="AE769" s="33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</row>
    <row r="770" spans="1:44" s="23" customFormat="1" ht="30" customHeight="1">
      <c r="A770" s="310">
        <v>1</v>
      </c>
      <c r="B770" s="221" t="s">
        <v>355</v>
      </c>
      <c r="C770" s="222" t="s">
        <v>473</v>
      </c>
      <c r="D770" s="214">
        <v>125</v>
      </c>
      <c r="E770" s="219" t="s">
        <v>569</v>
      </c>
      <c r="F770" s="206" t="s">
        <v>49</v>
      </c>
      <c r="G770" s="327"/>
      <c r="H770" s="327"/>
      <c r="I770" s="342"/>
      <c r="J770" s="342"/>
      <c r="K770" s="342"/>
      <c r="L770" s="370">
        <v>0</v>
      </c>
      <c r="M770" s="370">
        <v>0</v>
      </c>
      <c r="N770" s="370">
        <v>0</v>
      </c>
      <c r="O770" s="370">
        <v>0</v>
      </c>
      <c r="P770" s="235"/>
      <c r="Q770" s="235"/>
      <c r="R770" s="235"/>
      <c r="S770" s="235"/>
      <c r="T770" s="397"/>
      <c r="U770" s="235"/>
      <c r="V770" s="213">
        <f t="shared" ref="V770:V779" si="797">$AB$11-((N770*24))</f>
        <v>744</v>
      </c>
      <c r="W770" s="214">
        <v>125</v>
      </c>
      <c r="X770" s="207"/>
      <c r="Y770" s="215">
        <f t="shared" ref="Y770:Y858" si="798">W770</f>
        <v>125</v>
      </c>
      <c r="Z770" s="213">
        <f t="shared" ref="Z770:Z779" si="799">(Y770*(V770-L770*24))/V770</f>
        <v>125</v>
      </c>
      <c r="AA770" s="216">
        <f t="shared" ref="AA770:AA858" si="800">(Z770/Y770)*100</f>
        <v>100</v>
      </c>
      <c r="AB770" s="33"/>
      <c r="AC770" s="33"/>
      <c r="AD770" s="33"/>
      <c r="AE770" s="33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</row>
    <row r="771" spans="1:44" s="23" customFormat="1" ht="30" customHeight="1">
      <c r="A771" s="310">
        <v>2</v>
      </c>
      <c r="B771" s="221" t="s">
        <v>357</v>
      </c>
      <c r="C771" s="222" t="s">
        <v>356</v>
      </c>
      <c r="D771" s="214">
        <v>125</v>
      </c>
      <c r="E771" s="233" t="s">
        <v>569</v>
      </c>
      <c r="F771" s="206" t="s">
        <v>49</v>
      </c>
      <c r="G771" s="327"/>
      <c r="H771" s="327"/>
      <c r="I771" s="342"/>
      <c r="J771" s="342"/>
      <c r="K771" s="342"/>
      <c r="L771" s="370">
        <v>0</v>
      </c>
      <c r="M771" s="370">
        <v>0</v>
      </c>
      <c r="N771" s="370">
        <v>0</v>
      </c>
      <c r="O771" s="370">
        <v>0</v>
      </c>
      <c r="P771" s="235"/>
      <c r="Q771" s="235"/>
      <c r="R771" s="235"/>
      <c r="S771" s="235"/>
      <c r="T771" s="397"/>
      <c r="U771" s="235"/>
      <c r="V771" s="213">
        <f t="shared" si="797"/>
        <v>744</v>
      </c>
      <c r="W771" s="214">
        <v>125</v>
      </c>
      <c r="X771" s="207"/>
      <c r="Y771" s="215">
        <f t="shared" si="798"/>
        <v>125</v>
      </c>
      <c r="Z771" s="213">
        <f t="shared" si="799"/>
        <v>125</v>
      </c>
      <c r="AA771" s="216">
        <f t="shared" si="800"/>
        <v>100</v>
      </c>
      <c r="AB771" s="33"/>
      <c r="AC771" s="33"/>
      <c r="AD771" s="33"/>
      <c r="AE771" s="33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</row>
    <row r="772" spans="1:44" s="23" customFormat="1" ht="30" customHeight="1">
      <c r="A772" s="310">
        <v>3</v>
      </c>
      <c r="B772" s="221" t="s">
        <v>358</v>
      </c>
      <c r="C772" s="222" t="s">
        <v>359</v>
      </c>
      <c r="D772" s="214">
        <v>240</v>
      </c>
      <c r="E772" s="233" t="s">
        <v>569</v>
      </c>
      <c r="F772" s="206" t="s">
        <v>49</v>
      </c>
      <c r="G772" s="249"/>
      <c r="H772" s="249"/>
      <c r="I772" s="206" t="s">
        <v>49</v>
      </c>
      <c r="J772" s="206" t="s">
        <v>49</v>
      </c>
      <c r="K772" s="211"/>
      <c r="L772" s="203">
        <f>IF(RIGHT(S772)="T",(+H772-G772),0)</f>
        <v>0</v>
      </c>
      <c r="M772" s="203">
        <f>IF(RIGHT(S772)="U",(+H772-G772),0)</f>
        <v>0</v>
      </c>
      <c r="N772" s="203">
        <f>IF(RIGHT(S772)="C",(+H772-G772),0)</f>
        <v>0</v>
      </c>
      <c r="O772" s="203">
        <f>IF(RIGHT(S772)="D",(+H772-G772),0)</f>
        <v>0</v>
      </c>
      <c r="P772" s="206" t="s">
        <v>49</v>
      </c>
      <c r="Q772" s="206" t="s">
        <v>49</v>
      </c>
      <c r="R772" s="206" t="s">
        <v>49</v>
      </c>
      <c r="S772" s="114"/>
      <c r="T772" s="118"/>
      <c r="U772" s="256"/>
      <c r="V772" s="202"/>
      <c r="W772" s="202"/>
      <c r="X772" s="202"/>
      <c r="Y772" s="202"/>
      <c r="Z772" s="213"/>
      <c r="AA772" s="202"/>
      <c r="AB772" s="33"/>
      <c r="AC772" s="33"/>
      <c r="AD772" s="33"/>
      <c r="AE772" s="33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</row>
    <row r="773" spans="1:44" s="23" customFormat="1" ht="30" customHeight="1">
      <c r="A773" s="310"/>
      <c r="B773" s="221"/>
      <c r="C773" s="253" t="s">
        <v>53</v>
      </c>
      <c r="D773" s="217"/>
      <c r="E773" s="219"/>
      <c r="F773" s="218" t="s">
        <v>49</v>
      </c>
      <c r="G773" s="254"/>
      <c r="H773" s="254"/>
      <c r="I773" s="218" t="s">
        <v>49</v>
      </c>
      <c r="J773" s="218" t="s">
        <v>49</v>
      </c>
      <c r="K773" s="218" t="s">
        <v>49</v>
      </c>
      <c r="L773" s="255">
        <f>SUM(L772:L772)</f>
        <v>0</v>
      </c>
      <c r="M773" s="255">
        <f>SUM(M772:M772)</f>
        <v>0</v>
      </c>
      <c r="N773" s="255">
        <f>SUM(N772:N772)</f>
        <v>0</v>
      </c>
      <c r="O773" s="255">
        <f>SUM(O772:O772)</f>
        <v>0</v>
      </c>
      <c r="P773" s="218" t="s">
        <v>49</v>
      </c>
      <c r="Q773" s="218" t="s">
        <v>49</v>
      </c>
      <c r="R773" s="218" t="s">
        <v>49</v>
      </c>
      <c r="S773" s="276"/>
      <c r="T773" s="266"/>
      <c r="U773" s="235"/>
      <c r="V773" s="213">
        <f t="shared" ref="V773" si="801">$AB$11-((N773*24))</f>
        <v>744</v>
      </c>
      <c r="W773" s="214">
        <v>240</v>
      </c>
      <c r="X773" s="207"/>
      <c r="Y773" s="215">
        <f t="shared" ref="Y773" si="802">W773</f>
        <v>240</v>
      </c>
      <c r="Z773" s="213">
        <f t="shared" ref="Z773" si="803">(Y773*(V773-L773*24))/V773</f>
        <v>240</v>
      </c>
      <c r="AA773" s="216">
        <f t="shared" ref="AA773" si="804">(Z773/Y773)*100</f>
        <v>100</v>
      </c>
      <c r="AB773" s="33"/>
      <c r="AC773" s="33"/>
      <c r="AD773" s="33"/>
      <c r="AE773" s="33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</row>
    <row r="774" spans="1:44" s="23" customFormat="1" ht="30" customHeight="1">
      <c r="A774" s="310">
        <v>4</v>
      </c>
      <c r="B774" s="221" t="s">
        <v>360</v>
      </c>
      <c r="C774" s="327" t="s">
        <v>361</v>
      </c>
      <c r="D774" s="214">
        <v>240</v>
      </c>
      <c r="E774" s="233" t="s">
        <v>569</v>
      </c>
      <c r="F774" s="206" t="s">
        <v>49</v>
      </c>
      <c r="G774" s="87"/>
      <c r="H774" s="95"/>
      <c r="I774" s="206" t="s">
        <v>49</v>
      </c>
      <c r="J774" s="206" t="s">
        <v>49</v>
      </c>
      <c r="K774" s="211"/>
      <c r="L774" s="203">
        <f>IF(RIGHT(S774)="T",(+H774-G774),0)</f>
        <v>0</v>
      </c>
      <c r="M774" s="203">
        <f>IF(RIGHT(S774)="U",(+H774-G774),0)</f>
        <v>0</v>
      </c>
      <c r="N774" s="203">
        <f>IF(RIGHT(S774)="C",(+H774-G774),0)</f>
        <v>0</v>
      </c>
      <c r="O774" s="203">
        <f>IF(RIGHT(S774)="D",(+H774-G774),0)</f>
        <v>0</v>
      </c>
      <c r="P774" s="206" t="s">
        <v>49</v>
      </c>
      <c r="Q774" s="206" t="s">
        <v>49</v>
      </c>
      <c r="R774" s="206" t="s">
        <v>49</v>
      </c>
      <c r="S774" s="119"/>
      <c r="T774" s="91"/>
      <c r="U774" s="256"/>
      <c r="V774" s="202"/>
      <c r="W774" s="202"/>
      <c r="X774" s="202"/>
      <c r="Y774" s="202"/>
      <c r="Z774" s="213"/>
      <c r="AA774" s="202"/>
      <c r="AB774" s="33"/>
      <c r="AC774" s="33"/>
      <c r="AD774" s="33"/>
      <c r="AE774" s="33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</row>
    <row r="775" spans="1:44" s="23" customFormat="1" ht="30" customHeight="1">
      <c r="A775" s="310"/>
      <c r="B775" s="221"/>
      <c r="C775" s="327"/>
      <c r="D775" s="214"/>
      <c r="E775" s="233"/>
      <c r="F775" s="206"/>
      <c r="G775" s="87"/>
      <c r="H775" s="87"/>
      <c r="I775" s="206"/>
      <c r="J775" s="206"/>
      <c r="K775" s="211"/>
      <c r="L775" s="203">
        <f t="shared" ref="L775:L776" si="805">IF(RIGHT(S775)="T",(+H775-G775),0)</f>
        <v>0</v>
      </c>
      <c r="M775" s="203">
        <f t="shared" ref="M775:M776" si="806">IF(RIGHT(S775)="U",(+H775-G775),0)</f>
        <v>0</v>
      </c>
      <c r="N775" s="203">
        <f t="shared" ref="N775:N776" si="807">IF(RIGHT(S775)="C",(+H775-G775),0)</f>
        <v>0</v>
      </c>
      <c r="O775" s="203">
        <f t="shared" ref="O775:O776" si="808">IF(RIGHT(S775)="D",(+H775-G775),0)</f>
        <v>0</v>
      </c>
      <c r="P775" s="206"/>
      <c r="Q775" s="206"/>
      <c r="R775" s="206"/>
      <c r="S775" s="119"/>
      <c r="T775" s="91"/>
      <c r="U775" s="256"/>
      <c r="V775" s="202"/>
      <c r="W775" s="202"/>
      <c r="X775" s="202"/>
      <c r="Y775" s="202"/>
      <c r="Z775" s="213"/>
      <c r="AA775" s="202"/>
      <c r="AB775" s="33"/>
      <c r="AC775" s="33"/>
      <c r="AD775" s="33"/>
      <c r="AE775" s="33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</row>
    <row r="776" spans="1:44" s="23" customFormat="1" ht="30" customHeight="1">
      <c r="A776" s="310"/>
      <c r="B776" s="221"/>
      <c r="C776" s="327"/>
      <c r="D776" s="214"/>
      <c r="E776" s="233"/>
      <c r="F776" s="206"/>
      <c r="G776" s="87"/>
      <c r="H776" s="87"/>
      <c r="I776" s="206"/>
      <c r="J776" s="206"/>
      <c r="K776" s="211"/>
      <c r="L776" s="203">
        <f t="shared" si="805"/>
        <v>0</v>
      </c>
      <c r="M776" s="203">
        <f t="shared" si="806"/>
        <v>0</v>
      </c>
      <c r="N776" s="203">
        <f t="shared" si="807"/>
        <v>0</v>
      </c>
      <c r="O776" s="203">
        <f t="shared" si="808"/>
        <v>0</v>
      </c>
      <c r="P776" s="206"/>
      <c r="Q776" s="206"/>
      <c r="R776" s="206"/>
      <c r="S776" s="119"/>
      <c r="T776" s="91"/>
      <c r="U776" s="256"/>
      <c r="V776" s="202"/>
      <c r="W776" s="202"/>
      <c r="X776" s="202"/>
      <c r="Y776" s="202"/>
      <c r="Z776" s="213"/>
      <c r="AA776" s="202"/>
      <c r="AB776" s="33"/>
      <c r="AC776" s="33"/>
      <c r="AD776" s="33"/>
      <c r="AE776" s="33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</row>
    <row r="777" spans="1:44" s="23" customFormat="1" ht="30" customHeight="1">
      <c r="A777" s="310"/>
      <c r="B777" s="221"/>
      <c r="C777" s="253" t="s">
        <v>53</v>
      </c>
      <c r="D777" s="217"/>
      <c r="E777" s="219"/>
      <c r="F777" s="218" t="s">
        <v>49</v>
      </c>
      <c r="G777" s="254"/>
      <c r="H777" s="254"/>
      <c r="I777" s="218" t="s">
        <v>49</v>
      </c>
      <c r="J777" s="218" t="s">
        <v>49</v>
      </c>
      <c r="K777" s="218" t="s">
        <v>49</v>
      </c>
      <c r="L777" s="255">
        <f>SUM(L774:L774)</f>
        <v>0</v>
      </c>
      <c r="M777" s="255">
        <f>SUM(M774:M774)</f>
        <v>0</v>
      </c>
      <c r="N777" s="255">
        <f>SUM(N774:N774)</f>
        <v>0</v>
      </c>
      <c r="O777" s="255">
        <f>SUM(O774:O776)</f>
        <v>0</v>
      </c>
      <c r="P777" s="218" t="s">
        <v>49</v>
      </c>
      <c r="Q777" s="218" t="s">
        <v>49</v>
      </c>
      <c r="R777" s="218" t="s">
        <v>49</v>
      </c>
      <c r="S777" s="276"/>
      <c r="T777" s="266"/>
      <c r="U777" s="235"/>
      <c r="V777" s="213">
        <f t="shared" ref="V777" si="809">$AB$11-((N777*24))</f>
        <v>744</v>
      </c>
      <c r="W777" s="214">
        <v>240</v>
      </c>
      <c r="X777" s="207"/>
      <c r="Y777" s="215">
        <f t="shared" ref="Y777" si="810">W777</f>
        <v>240</v>
      </c>
      <c r="Z777" s="213">
        <f t="shared" ref="Z777" si="811">(Y777*(V777-L777*24))/V777</f>
        <v>240</v>
      </c>
      <c r="AA777" s="216">
        <f t="shared" ref="AA777" si="812">(Z777/Y777)*100</f>
        <v>100</v>
      </c>
      <c r="AB777" s="33"/>
      <c r="AC777" s="33"/>
      <c r="AD777" s="33"/>
      <c r="AE777" s="33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</row>
    <row r="778" spans="1:44" s="23" customFormat="1" ht="30" customHeight="1">
      <c r="A778" s="310">
        <v>5</v>
      </c>
      <c r="B778" s="221" t="s">
        <v>362</v>
      </c>
      <c r="C778" s="222" t="s">
        <v>363</v>
      </c>
      <c r="D778" s="214">
        <v>80</v>
      </c>
      <c r="E778" s="233" t="s">
        <v>569</v>
      </c>
      <c r="F778" s="206" t="s">
        <v>49</v>
      </c>
      <c r="G778" s="327"/>
      <c r="H778" s="327"/>
      <c r="I778" s="342"/>
      <c r="J778" s="342"/>
      <c r="K778" s="342"/>
      <c r="L778" s="370">
        <v>0</v>
      </c>
      <c r="M778" s="370">
        <v>0</v>
      </c>
      <c r="N778" s="370">
        <v>0</v>
      </c>
      <c r="O778" s="370">
        <v>0</v>
      </c>
      <c r="P778" s="235"/>
      <c r="Q778" s="235"/>
      <c r="R778" s="235"/>
      <c r="S778" s="235"/>
      <c r="T778" s="397"/>
      <c r="U778" s="235"/>
      <c r="V778" s="213">
        <f t="shared" si="797"/>
        <v>744</v>
      </c>
      <c r="W778" s="214">
        <v>80</v>
      </c>
      <c r="X778" s="207"/>
      <c r="Y778" s="215">
        <f t="shared" si="798"/>
        <v>80</v>
      </c>
      <c r="Z778" s="213">
        <f t="shared" si="799"/>
        <v>80</v>
      </c>
      <c r="AA778" s="216">
        <f t="shared" si="800"/>
        <v>100</v>
      </c>
      <c r="AB778" s="33"/>
      <c r="AC778" s="33"/>
      <c r="AD778" s="33"/>
      <c r="AE778" s="33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</row>
    <row r="779" spans="1:44" s="23" customFormat="1" ht="30" customHeight="1">
      <c r="A779" s="310">
        <v>6</v>
      </c>
      <c r="B779" s="221" t="s">
        <v>364</v>
      </c>
      <c r="C779" s="222" t="s">
        <v>365</v>
      </c>
      <c r="D779" s="214">
        <v>125</v>
      </c>
      <c r="E779" s="233" t="s">
        <v>569</v>
      </c>
      <c r="F779" s="206" t="s">
        <v>49</v>
      </c>
      <c r="G779" s="327"/>
      <c r="H779" s="327"/>
      <c r="I779" s="342"/>
      <c r="J779" s="342"/>
      <c r="K779" s="342"/>
      <c r="L779" s="370">
        <v>0</v>
      </c>
      <c r="M779" s="370">
        <v>0</v>
      </c>
      <c r="N779" s="370">
        <v>0</v>
      </c>
      <c r="O779" s="370">
        <v>0</v>
      </c>
      <c r="P779" s="235"/>
      <c r="Q779" s="235"/>
      <c r="R779" s="235"/>
      <c r="S779" s="235"/>
      <c r="T779" s="397"/>
      <c r="U779" s="235"/>
      <c r="V779" s="213">
        <f t="shared" si="797"/>
        <v>744</v>
      </c>
      <c r="W779" s="214">
        <v>125</v>
      </c>
      <c r="X779" s="207"/>
      <c r="Y779" s="215">
        <f t="shared" si="798"/>
        <v>125</v>
      </c>
      <c r="Z779" s="213">
        <f t="shared" si="799"/>
        <v>125</v>
      </c>
      <c r="AA779" s="216">
        <f t="shared" si="800"/>
        <v>100</v>
      </c>
      <c r="AB779" s="33"/>
      <c r="AC779" s="33"/>
      <c r="AD779" s="33"/>
      <c r="AE779" s="33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</row>
    <row r="780" spans="1:44" s="23" customFormat="1" ht="30" customHeight="1">
      <c r="A780" s="310">
        <v>7</v>
      </c>
      <c r="B780" s="221" t="s">
        <v>366</v>
      </c>
      <c r="C780" s="222" t="s">
        <v>367</v>
      </c>
      <c r="D780" s="214">
        <v>80</v>
      </c>
      <c r="E780" s="233" t="s">
        <v>569</v>
      </c>
      <c r="F780" s="206" t="s">
        <v>49</v>
      </c>
      <c r="G780" s="249"/>
      <c r="H780" s="249"/>
      <c r="I780" s="206" t="s">
        <v>49</v>
      </c>
      <c r="J780" s="206" t="s">
        <v>49</v>
      </c>
      <c r="K780" s="211"/>
      <c r="L780" s="203">
        <f>IF(RIGHT(S780)="T",(+H780-G780),0)</f>
        <v>0</v>
      </c>
      <c r="M780" s="203">
        <f>IF(RIGHT(S780)="U",(+H780-G780),0)</f>
        <v>0</v>
      </c>
      <c r="N780" s="203">
        <f>IF(RIGHT(S780)="C",(+H780-G780),0)</f>
        <v>0</v>
      </c>
      <c r="O780" s="203">
        <f>IF(RIGHT(S780)="D",(+H780-G780),0)</f>
        <v>0</v>
      </c>
      <c r="P780" s="206" t="s">
        <v>49</v>
      </c>
      <c r="Q780" s="206" t="s">
        <v>49</v>
      </c>
      <c r="R780" s="206" t="s">
        <v>49</v>
      </c>
      <c r="S780" s="114"/>
      <c r="T780" s="118"/>
      <c r="U780" s="256"/>
      <c r="V780" s="202"/>
      <c r="W780" s="202"/>
      <c r="X780" s="202"/>
      <c r="Y780" s="202"/>
      <c r="Z780" s="213"/>
      <c r="AA780" s="202"/>
      <c r="AB780" s="33"/>
      <c r="AC780" s="33"/>
      <c r="AD780" s="33"/>
      <c r="AE780" s="33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</row>
    <row r="781" spans="1:44" s="23" customFormat="1" ht="30" customHeight="1">
      <c r="A781" s="310"/>
      <c r="B781" s="221"/>
      <c r="C781" s="222"/>
      <c r="D781" s="214"/>
      <c r="E781" s="219"/>
      <c r="F781" s="206" t="s">
        <v>49</v>
      </c>
      <c r="G781" s="249"/>
      <c r="H781" s="249"/>
      <c r="I781" s="206" t="s">
        <v>49</v>
      </c>
      <c r="J781" s="206" t="s">
        <v>49</v>
      </c>
      <c r="K781" s="211"/>
      <c r="L781" s="203">
        <f>IF(RIGHT(S781)="T",(+H781-G781),0)</f>
        <v>0</v>
      </c>
      <c r="M781" s="203">
        <f>IF(RIGHT(S781)="U",(+H781-G781),0)</f>
        <v>0</v>
      </c>
      <c r="N781" s="203">
        <f>IF(RIGHT(S781)="C",(+H781-G781),0)</f>
        <v>0</v>
      </c>
      <c r="O781" s="203">
        <f>IF(RIGHT(S781)="D",(+H781-G781),0)</f>
        <v>0</v>
      </c>
      <c r="P781" s="206" t="s">
        <v>49</v>
      </c>
      <c r="Q781" s="206" t="s">
        <v>49</v>
      </c>
      <c r="R781" s="206" t="s">
        <v>49</v>
      </c>
      <c r="S781" s="114"/>
      <c r="T781" s="118"/>
      <c r="U781" s="256"/>
      <c r="V781" s="202"/>
      <c r="W781" s="202"/>
      <c r="X781" s="202"/>
      <c r="Y781" s="202"/>
      <c r="Z781" s="213"/>
      <c r="AA781" s="202"/>
      <c r="AB781" s="33"/>
      <c r="AC781" s="33"/>
      <c r="AD781" s="33"/>
      <c r="AE781" s="33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</row>
    <row r="782" spans="1:44" s="23" customFormat="1" ht="30" customHeight="1">
      <c r="A782" s="301"/>
      <c r="B782" s="217"/>
      <c r="C782" s="253" t="s">
        <v>53</v>
      </c>
      <c r="D782" s="217"/>
      <c r="E782" s="219"/>
      <c r="F782" s="218" t="s">
        <v>49</v>
      </c>
      <c r="G782" s="254"/>
      <c r="H782" s="254"/>
      <c r="I782" s="218" t="s">
        <v>49</v>
      </c>
      <c r="J782" s="218" t="s">
        <v>49</v>
      </c>
      <c r="K782" s="218" t="s">
        <v>49</v>
      </c>
      <c r="L782" s="255">
        <f>SUM(L780:L780)</f>
        <v>0</v>
      </c>
      <c r="M782" s="255">
        <f>SUM(M780:M780)</f>
        <v>0</v>
      </c>
      <c r="N782" s="255">
        <f>SUM(N780:N780)</f>
        <v>0</v>
      </c>
      <c r="O782" s="255">
        <f>SUM(O780:O781)</f>
        <v>0</v>
      </c>
      <c r="P782" s="218" t="s">
        <v>49</v>
      </c>
      <c r="Q782" s="218" t="s">
        <v>49</v>
      </c>
      <c r="R782" s="218" t="s">
        <v>49</v>
      </c>
      <c r="S782" s="276"/>
      <c r="T782" s="266"/>
      <c r="U782" s="217"/>
      <c r="V782" s="213">
        <f t="shared" ref="V782" si="813">$AB$11-((N782*24))</f>
        <v>744</v>
      </c>
      <c r="W782" s="214">
        <v>80</v>
      </c>
      <c r="X782" s="207"/>
      <c r="Y782" s="215">
        <f t="shared" ref="Y782" si="814">W782</f>
        <v>80</v>
      </c>
      <c r="Z782" s="213">
        <f t="shared" ref="Z782" si="815">(Y782*(V782-L782*24))/V782</f>
        <v>80</v>
      </c>
      <c r="AA782" s="216">
        <f t="shared" ref="AA782" si="816">(Z782/Y782)*100</f>
        <v>100</v>
      </c>
      <c r="AB782" s="33"/>
      <c r="AC782" s="33"/>
      <c r="AD782" s="33"/>
      <c r="AE782" s="33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</row>
    <row r="783" spans="1:44" s="24" customFormat="1" ht="30" customHeight="1">
      <c r="A783" s="308">
        <v>8</v>
      </c>
      <c r="B783" s="398" t="s">
        <v>368</v>
      </c>
      <c r="C783" s="399" t="s">
        <v>369</v>
      </c>
      <c r="D783" s="214">
        <v>125</v>
      </c>
      <c r="E783" s="233" t="s">
        <v>569</v>
      </c>
      <c r="F783" s="206" t="s">
        <v>49</v>
      </c>
      <c r="G783" s="249"/>
      <c r="H783" s="249"/>
      <c r="I783" s="206" t="s">
        <v>49</v>
      </c>
      <c r="J783" s="206" t="s">
        <v>49</v>
      </c>
      <c r="K783" s="211"/>
      <c r="L783" s="203">
        <f>IF(RIGHT(S783)="T",(+H783-G783),0)</f>
        <v>0</v>
      </c>
      <c r="M783" s="203">
        <f>IF(RIGHT(S783)="U",(+H783-G783),0)</f>
        <v>0</v>
      </c>
      <c r="N783" s="203">
        <f>IF(RIGHT(S783)="C",(+H783-G783),0)</f>
        <v>0</v>
      </c>
      <c r="O783" s="203">
        <f>IF(RIGHT(S783)="D",(+H783-G783),0)</f>
        <v>0</v>
      </c>
      <c r="P783" s="206" t="s">
        <v>49</v>
      </c>
      <c r="Q783" s="206" t="s">
        <v>49</v>
      </c>
      <c r="R783" s="206" t="s">
        <v>49</v>
      </c>
      <c r="S783" s="114"/>
      <c r="T783" s="118"/>
      <c r="U783" s="256"/>
      <c r="V783" s="202"/>
      <c r="W783" s="202"/>
      <c r="X783" s="202"/>
      <c r="Y783" s="202"/>
      <c r="Z783" s="213"/>
      <c r="AA783" s="202"/>
    </row>
    <row r="784" spans="1:44" s="25" customFormat="1" ht="30" customHeight="1">
      <c r="A784" s="301"/>
      <c r="B784" s="217"/>
      <c r="C784" s="253" t="s">
        <v>53</v>
      </c>
      <c r="D784" s="217"/>
      <c r="E784" s="219"/>
      <c r="F784" s="218" t="s">
        <v>49</v>
      </c>
      <c r="G784" s="254"/>
      <c r="H784" s="254"/>
      <c r="I784" s="218" t="s">
        <v>49</v>
      </c>
      <c r="J784" s="218" t="s">
        <v>49</v>
      </c>
      <c r="K784" s="218" t="s">
        <v>49</v>
      </c>
      <c r="L784" s="255">
        <f>SUM(L783:L783)</f>
        <v>0</v>
      </c>
      <c r="M784" s="255">
        <f>SUM(M783:M783)</f>
        <v>0</v>
      </c>
      <c r="N784" s="255">
        <f>SUM(N783:N783)</f>
        <v>0</v>
      </c>
      <c r="O784" s="255">
        <f>SUM(O783:O783)</f>
        <v>0</v>
      </c>
      <c r="P784" s="218" t="s">
        <v>49</v>
      </c>
      <c r="Q784" s="218" t="s">
        <v>49</v>
      </c>
      <c r="R784" s="218" t="s">
        <v>49</v>
      </c>
      <c r="S784" s="276"/>
      <c r="T784" s="266"/>
      <c r="U784" s="217"/>
      <c r="V784" s="213">
        <f>$AB$11-((N784*24))</f>
        <v>744</v>
      </c>
      <c r="W784" s="214">
        <v>125</v>
      </c>
      <c r="X784" s="207"/>
      <c r="Y784" s="215">
        <f t="shared" ref="Y784" si="817">W784</f>
        <v>125</v>
      </c>
      <c r="Z784" s="213">
        <f>(Y784*(V784-L784*24))/V784</f>
        <v>125</v>
      </c>
      <c r="AA784" s="216">
        <f t="shared" ref="AA784" si="818">(Z784/Y784)*100</f>
        <v>100</v>
      </c>
      <c r="AB784" s="24"/>
    </row>
    <row r="785" spans="1:44" s="23" customFormat="1" ht="30" customHeight="1">
      <c r="A785" s="310">
        <v>9</v>
      </c>
      <c r="B785" s="221" t="s">
        <v>370</v>
      </c>
      <c r="C785" s="222" t="s">
        <v>371</v>
      </c>
      <c r="D785" s="214">
        <v>125</v>
      </c>
      <c r="E785" s="233" t="s">
        <v>569</v>
      </c>
      <c r="F785" s="206" t="s">
        <v>49</v>
      </c>
      <c r="G785" s="249"/>
      <c r="H785" s="249"/>
      <c r="I785" s="206" t="s">
        <v>49</v>
      </c>
      <c r="J785" s="206" t="s">
        <v>49</v>
      </c>
      <c r="K785" s="211"/>
      <c r="L785" s="203">
        <f>IF(RIGHT(S785)="T",(+H785-G785),0)</f>
        <v>0</v>
      </c>
      <c r="M785" s="203">
        <f>IF(RIGHT(S785)="U",(+H785-G785),0)</f>
        <v>0</v>
      </c>
      <c r="N785" s="203">
        <f>IF(RIGHT(S785)="C",(+H785-G785),0)</f>
        <v>0</v>
      </c>
      <c r="O785" s="203">
        <f>IF(RIGHT(S785)="D",(+H785-G785),0)</f>
        <v>0</v>
      </c>
      <c r="P785" s="206" t="s">
        <v>49</v>
      </c>
      <c r="Q785" s="206" t="s">
        <v>49</v>
      </c>
      <c r="R785" s="206" t="s">
        <v>49</v>
      </c>
      <c r="S785" s="120"/>
      <c r="T785" s="118"/>
      <c r="U785" s="256"/>
      <c r="V785" s="202"/>
      <c r="W785" s="202"/>
      <c r="X785" s="202"/>
      <c r="Y785" s="202"/>
      <c r="Z785" s="213"/>
      <c r="AA785" s="202"/>
      <c r="AB785" s="33"/>
      <c r="AC785" s="33"/>
      <c r="AD785" s="33"/>
      <c r="AE785" s="33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</row>
    <row r="786" spans="1:44" s="23" customFormat="1" ht="30" customHeight="1">
      <c r="A786" s="310"/>
      <c r="B786" s="221"/>
      <c r="C786" s="222"/>
      <c r="D786" s="214"/>
      <c r="E786" s="233"/>
      <c r="F786" s="206" t="s">
        <v>49</v>
      </c>
      <c r="G786" s="249"/>
      <c r="H786" s="249"/>
      <c r="I786" s="206" t="s">
        <v>49</v>
      </c>
      <c r="J786" s="206" t="s">
        <v>49</v>
      </c>
      <c r="K786" s="211"/>
      <c r="L786" s="203">
        <f>IF(RIGHT(S786)="T",(+H786-G786),0)</f>
        <v>0</v>
      </c>
      <c r="M786" s="203">
        <f>IF(RIGHT(S786)="U",(+H786-G786),0)</f>
        <v>0</v>
      </c>
      <c r="N786" s="203">
        <f>IF(RIGHT(S786)="C",(+H786-G786),0)</f>
        <v>0</v>
      </c>
      <c r="O786" s="203">
        <f>IF(RIGHT(S786)="D",(+H786-G786),0)</f>
        <v>0</v>
      </c>
      <c r="P786" s="206" t="s">
        <v>49</v>
      </c>
      <c r="Q786" s="206" t="s">
        <v>49</v>
      </c>
      <c r="R786" s="206" t="s">
        <v>49</v>
      </c>
      <c r="S786" s="114"/>
      <c r="T786" s="118"/>
      <c r="U786" s="256"/>
      <c r="V786" s="202"/>
      <c r="W786" s="202"/>
      <c r="X786" s="202"/>
      <c r="Y786" s="202"/>
      <c r="Z786" s="213"/>
      <c r="AA786" s="202"/>
      <c r="AB786" s="33"/>
      <c r="AC786" s="33"/>
      <c r="AD786" s="33"/>
      <c r="AE786" s="33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</row>
    <row r="787" spans="1:44" s="23" customFormat="1" ht="30" customHeight="1">
      <c r="A787" s="301"/>
      <c r="B787" s="217"/>
      <c r="C787" s="253" t="s">
        <v>53</v>
      </c>
      <c r="D787" s="217"/>
      <c r="E787" s="219"/>
      <c r="F787" s="218" t="s">
        <v>49</v>
      </c>
      <c r="G787" s="254"/>
      <c r="H787" s="254"/>
      <c r="I787" s="218" t="s">
        <v>49</v>
      </c>
      <c r="J787" s="218" t="s">
        <v>49</v>
      </c>
      <c r="K787" s="218" t="s">
        <v>49</v>
      </c>
      <c r="L787" s="255">
        <f>SUM(L785:L785)</f>
        <v>0</v>
      </c>
      <c r="M787" s="255">
        <f>SUM(M785:M785)</f>
        <v>0</v>
      </c>
      <c r="N787" s="255">
        <f>SUM(N785:N785)</f>
        <v>0</v>
      </c>
      <c r="O787" s="255">
        <f>SUM(O785:O786)</f>
        <v>0</v>
      </c>
      <c r="P787" s="218" t="s">
        <v>49</v>
      </c>
      <c r="Q787" s="218" t="s">
        <v>49</v>
      </c>
      <c r="R787" s="218" t="s">
        <v>49</v>
      </c>
      <c r="S787" s="276"/>
      <c r="T787" s="266"/>
      <c r="U787" s="217"/>
      <c r="V787" s="213">
        <f>$AB$11-((N787*24))</f>
        <v>744</v>
      </c>
      <c r="W787" s="214">
        <v>125</v>
      </c>
      <c r="X787" s="207"/>
      <c r="Y787" s="215">
        <f t="shared" ref="Y787" si="819">W787</f>
        <v>125</v>
      </c>
      <c r="Z787" s="213">
        <f>(Y787*(V787-L787*24))/V787</f>
        <v>125</v>
      </c>
      <c r="AA787" s="216">
        <f t="shared" ref="AA787" si="820">(Z787/Y787)*100</f>
        <v>100</v>
      </c>
      <c r="AB787" s="33"/>
      <c r="AC787" s="33"/>
      <c r="AD787" s="33"/>
      <c r="AE787" s="33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</row>
    <row r="788" spans="1:44" s="23" customFormat="1" ht="30" customHeight="1">
      <c r="A788" s="310">
        <v>10</v>
      </c>
      <c r="B788" s="221" t="s">
        <v>372</v>
      </c>
      <c r="C788" s="222" t="s">
        <v>373</v>
      </c>
      <c r="D788" s="214">
        <v>125</v>
      </c>
      <c r="E788" s="233" t="s">
        <v>569</v>
      </c>
      <c r="F788" s="206" t="s">
        <v>49</v>
      </c>
      <c r="G788" s="249"/>
      <c r="H788" s="249"/>
      <c r="I788" s="206" t="s">
        <v>49</v>
      </c>
      <c r="J788" s="206" t="s">
        <v>49</v>
      </c>
      <c r="K788" s="206" t="s">
        <v>49</v>
      </c>
      <c r="L788" s="203">
        <f>IF(RIGHT(S788)="T",(+H788-G788),0)</f>
        <v>0</v>
      </c>
      <c r="M788" s="203">
        <f>IF(RIGHT(S788)="U",(+H788-G788),0)</f>
        <v>0</v>
      </c>
      <c r="N788" s="203">
        <f>IF(RIGHT(S788)="C",(+H788-G788),0)</f>
        <v>0</v>
      </c>
      <c r="O788" s="203">
        <f>IF(RIGHT(S788)="D",(+H788-G788),0)</f>
        <v>0</v>
      </c>
      <c r="P788" s="206" t="s">
        <v>49</v>
      </c>
      <c r="Q788" s="206" t="s">
        <v>49</v>
      </c>
      <c r="R788" s="206" t="s">
        <v>49</v>
      </c>
      <c r="S788" s="120"/>
      <c r="T788" s="118"/>
      <c r="U788" s="256"/>
      <c r="V788" s="202"/>
      <c r="W788" s="202"/>
      <c r="X788" s="202"/>
      <c r="Y788" s="202"/>
      <c r="Z788" s="213"/>
      <c r="AA788" s="202"/>
      <c r="AB788" s="33"/>
      <c r="AC788" s="33"/>
      <c r="AD788" s="33"/>
      <c r="AE788" s="33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</row>
    <row r="789" spans="1:44" s="23" customFormat="1" ht="30" customHeight="1">
      <c r="A789" s="345"/>
      <c r="B789" s="350"/>
      <c r="C789" s="351" t="s">
        <v>53</v>
      </c>
      <c r="D789" s="350"/>
      <c r="E789" s="219"/>
      <c r="F789" s="218" t="s">
        <v>49</v>
      </c>
      <c r="G789" s="254"/>
      <c r="H789" s="254"/>
      <c r="I789" s="218" t="s">
        <v>49</v>
      </c>
      <c r="J789" s="218" t="s">
        <v>49</v>
      </c>
      <c r="K789" s="218" t="s">
        <v>49</v>
      </c>
      <c r="L789" s="255">
        <f>SUM(L788:L788)</f>
        <v>0</v>
      </c>
      <c r="M789" s="255">
        <f>SUM(M788:M788)</f>
        <v>0</v>
      </c>
      <c r="N789" s="255">
        <f>SUM(N788:N788)</f>
        <v>0</v>
      </c>
      <c r="O789" s="255">
        <f>SUM(O788:O788)</f>
        <v>0</v>
      </c>
      <c r="P789" s="218" t="s">
        <v>49</v>
      </c>
      <c r="Q789" s="218" t="s">
        <v>49</v>
      </c>
      <c r="R789" s="218" t="s">
        <v>49</v>
      </c>
      <c r="S789" s="352"/>
      <c r="T789" s="353"/>
      <c r="U789" s="350"/>
      <c r="V789" s="213">
        <f>$AB$11-((N789*24))</f>
        <v>744</v>
      </c>
      <c r="W789" s="214">
        <v>125</v>
      </c>
      <c r="X789" s="207"/>
      <c r="Y789" s="215">
        <f t="shared" ref="Y789" si="821">W789</f>
        <v>125</v>
      </c>
      <c r="Z789" s="213">
        <f>(Y789*(V789-L789*24))/V789</f>
        <v>125</v>
      </c>
      <c r="AA789" s="216">
        <f t="shared" ref="AA789" si="822">(Z789/Y789)*100</f>
        <v>100</v>
      </c>
      <c r="AB789" s="33"/>
      <c r="AC789" s="33"/>
      <c r="AD789" s="33"/>
      <c r="AE789" s="33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</row>
    <row r="790" spans="1:44" s="24" customFormat="1" ht="30" customHeight="1">
      <c r="A790" s="308">
        <v>11</v>
      </c>
      <c r="B790" s="398" t="s">
        <v>374</v>
      </c>
      <c r="C790" s="399" t="s">
        <v>375</v>
      </c>
      <c r="D790" s="214">
        <v>240</v>
      </c>
      <c r="E790" s="262" t="s">
        <v>569</v>
      </c>
      <c r="F790" s="206" t="s">
        <v>49</v>
      </c>
      <c r="G790" s="249"/>
      <c r="H790" s="249"/>
      <c r="I790" s="206" t="s">
        <v>49</v>
      </c>
      <c r="J790" s="206" t="s">
        <v>49</v>
      </c>
      <c r="K790" s="206" t="s">
        <v>49</v>
      </c>
      <c r="L790" s="203">
        <f>IF(RIGHT(S790)="T",(+H790-G790),0)</f>
        <v>0</v>
      </c>
      <c r="M790" s="203">
        <f>IF(RIGHT(S790)="U",(+H790-G790),0)</f>
        <v>0</v>
      </c>
      <c r="N790" s="203">
        <f>IF(RIGHT(S790)="C",(+H790-G790),0)</f>
        <v>0</v>
      </c>
      <c r="O790" s="203">
        <f>IF(RIGHT(S790)="D",(+H790-G790),0)</f>
        <v>0</v>
      </c>
      <c r="P790" s="206" t="s">
        <v>49</v>
      </c>
      <c r="Q790" s="206" t="s">
        <v>49</v>
      </c>
      <c r="R790" s="206" t="s">
        <v>49</v>
      </c>
      <c r="S790" s="120"/>
      <c r="T790" s="118"/>
      <c r="U790" s="256"/>
      <c r="V790" s="202"/>
      <c r="W790" s="202"/>
      <c r="X790" s="202"/>
      <c r="Y790" s="202"/>
      <c r="Z790" s="213"/>
      <c r="AA790" s="202"/>
    </row>
    <row r="791" spans="1:44" s="24" customFormat="1" ht="30" customHeight="1">
      <c r="A791" s="308"/>
      <c r="B791" s="398"/>
      <c r="C791" s="399"/>
      <c r="D791" s="214"/>
      <c r="E791" s="262"/>
      <c r="F791" s="206" t="s">
        <v>49</v>
      </c>
      <c r="G791" s="249"/>
      <c r="H791" s="249"/>
      <c r="I791" s="206" t="s">
        <v>49</v>
      </c>
      <c r="J791" s="206" t="s">
        <v>49</v>
      </c>
      <c r="K791" s="206" t="s">
        <v>49</v>
      </c>
      <c r="L791" s="203">
        <f>IF(RIGHT(S791)="T",(+H791-G791),0)</f>
        <v>0</v>
      </c>
      <c r="M791" s="203">
        <f>IF(RIGHT(S791)="U",(+H791-G791),0)</f>
        <v>0</v>
      </c>
      <c r="N791" s="203">
        <f>IF(RIGHT(S791)="C",(+H791-G791),0)</f>
        <v>0</v>
      </c>
      <c r="O791" s="203">
        <f>IF(RIGHT(S791)="D",(+H791-G791),0)</f>
        <v>0</v>
      </c>
      <c r="P791" s="206" t="s">
        <v>49</v>
      </c>
      <c r="Q791" s="206" t="s">
        <v>49</v>
      </c>
      <c r="R791" s="206" t="s">
        <v>49</v>
      </c>
      <c r="S791" s="120"/>
      <c r="T791" s="118"/>
      <c r="U791" s="256"/>
      <c r="V791" s="202"/>
      <c r="W791" s="202"/>
      <c r="X791" s="202"/>
      <c r="Y791" s="202"/>
      <c r="Z791" s="213"/>
      <c r="AA791" s="202"/>
    </row>
    <row r="792" spans="1:44" s="25" customFormat="1" ht="30" customHeight="1">
      <c r="A792" s="345"/>
      <c r="B792" s="350"/>
      <c r="C792" s="351" t="s">
        <v>53</v>
      </c>
      <c r="D792" s="350"/>
      <c r="E792" s="219"/>
      <c r="F792" s="218" t="s">
        <v>49</v>
      </c>
      <c r="G792" s="254"/>
      <c r="H792" s="254"/>
      <c r="I792" s="218" t="s">
        <v>49</v>
      </c>
      <c r="J792" s="218" t="s">
        <v>49</v>
      </c>
      <c r="K792" s="218" t="s">
        <v>49</v>
      </c>
      <c r="L792" s="255">
        <f t="shared" ref="L792:N792" si="823">SUM(L790:L791)</f>
        <v>0</v>
      </c>
      <c r="M792" s="255">
        <f t="shared" si="823"/>
        <v>0</v>
      </c>
      <c r="N792" s="255">
        <f t="shared" si="823"/>
        <v>0</v>
      </c>
      <c r="O792" s="255">
        <f>SUM(O790:O791)</f>
        <v>0</v>
      </c>
      <c r="P792" s="218" t="s">
        <v>49</v>
      </c>
      <c r="Q792" s="218" t="s">
        <v>49</v>
      </c>
      <c r="R792" s="218" t="s">
        <v>49</v>
      </c>
      <c r="S792" s="352"/>
      <c r="T792" s="353"/>
      <c r="U792" s="350"/>
      <c r="V792" s="213">
        <f>$AB$11-((N792*24))</f>
        <v>744</v>
      </c>
      <c r="W792" s="214">
        <v>240</v>
      </c>
      <c r="X792" s="207"/>
      <c r="Y792" s="215">
        <f t="shared" ref="Y792" si="824">W792</f>
        <v>240</v>
      </c>
      <c r="Z792" s="213">
        <f>(Y792*(V792-L792*24))/V792</f>
        <v>240</v>
      </c>
      <c r="AA792" s="216">
        <f t="shared" ref="AA792" si="825">(Z792/Y792)*100</f>
        <v>100</v>
      </c>
      <c r="AB792" s="24"/>
    </row>
    <row r="793" spans="1:44" s="23" customFormat="1" ht="30" customHeight="1">
      <c r="A793" s="310">
        <v>12</v>
      </c>
      <c r="B793" s="221" t="s">
        <v>376</v>
      </c>
      <c r="C793" s="222" t="s">
        <v>377</v>
      </c>
      <c r="D793" s="214">
        <v>240</v>
      </c>
      <c r="E793" s="233" t="s">
        <v>569</v>
      </c>
      <c r="F793" s="206" t="s">
        <v>49</v>
      </c>
      <c r="G793" s="249"/>
      <c r="H793" s="249"/>
      <c r="I793" s="206" t="s">
        <v>49</v>
      </c>
      <c r="J793" s="206" t="s">
        <v>49</v>
      </c>
      <c r="K793" s="211"/>
      <c r="L793" s="203">
        <f>IF(RIGHT(S793)="T",(+H793-G793),0)</f>
        <v>0</v>
      </c>
      <c r="M793" s="203">
        <f>IF(RIGHT(S793)="U",(+H793-G793),0)</f>
        <v>0</v>
      </c>
      <c r="N793" s="203">
        <f>IF(RIGHT(S793)="C",(+H793-G793),0)</f>
        <v>0</v>
      </c>
      <c r="O793" s="203">
        <f>IF(RIGHT(S793)="D",(+H793-G793),0)</f>
        <v>0</v>
      </c>
      <c r="P793" s="206" t="s">
        <v>49</v>
      </c>
      <c r="Q793" s="206" t="s">
        <v>49</v>
      </c>
      <c r="R793" s="206" t="s">
        <v>49</v>
      </c>
      <c r="S793" s="120"/>
      <c r="T793" s="118"/>
      <c r="U793" s="256"/>
      <c r="V793" s="202"/>
      <c r="W793" s="202"/>
      <c r="X793" s="202"/>
      <c r="Y793" s="202"/>
      <c r="Z793" s="213"/>
      <c r="AA793" s="202"/>
      <c r="AB793" s="33"/>
      <c r="AC793" s="33"/>
      <c r="AD793" s="33"/>
      <c r="AE793" s="33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</row>
    <row r="794" spans="1:44" s="23" customFormat="1" ht="30" customHeight="1">
      <c r="A794" s="310"/>
      <c r="B794" s="221"/>
      <c r="C794" s="222"/>
      <c r="D794" s="214"/>
      <c r="E794" s="233"/>
      <c r="F794" s="206"/>
      <c r="G794" s="249"/>
      <c r="H794" s="249"/>
      <c r="I794" s="206"/>
      <c r="J794" s="206"/>
      <c r="K794" s="211"/>
      <c r="L794" s="203">
        <f t="shared" ref="L794:L795" si="826">IF(RIGHT(S794)="T",(+H794-G794),0)</f>
        <v>0</v>
      </c>
      <c r="M794" s="203">
        <f t="shared" ref="M794:M795" si="827">IF(RIGHT(S794)="U",(+H794-G794),0)</f>
        <v>0</v>
      </c>
      <c r="N794" s="203">
        <f t="shared" ref="N794:N795" si="828">IF(RIGHT(S794)="C",(+H794-G794),0)</f>
        <v>0</v>
      </c>
      <c r="O794" s="203">
        <f t="shared" ref="O794:O795" si="829">IF(RIGHT(S794)="D",(+H794-G794),0)</f>
        <v>0</v>
      </c>
      <c r="P794" s="206"/>
      <c r="Q794" s="206"/>
      <c r="R794" s="206"/>
      <c r="S794" s="120"/>
      <c r="T794" s="118"/>
      <c r="U794" s="256"/>
      <c r="V794" s="202"/>
      <c r="W794" s="202"/>
      <c r="X794" s="202"/>
      <c r="Y794" s="202"/>
      <c r="Z794" s="213"/>
      <c r="AA794" s="202"/>
      <c r="AB794" s="33"/>
      <c r="AC794" s="33"/>
      <c r="AD794" s="33"/>
      <c r="AE794" s="33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</row>
    <row r="795" spans="1:44" s="23" customFormat="1" ht="30" customHeight="1">
      <c r="A795" s="310"/>
      <c r="B795" s="221"/>
      <c r="C795" s="222"/>
      <c r="D795" s="214"/>
      <c r="E795" s="233"/>
      <c r="F795" s="206"/>
      <c r="G795" s="249"/>
      <c r="H795" s="249"/>
      <c r="I795" s="206"/>
      <c r="J795" s="206"/>
      <c r="K795" s="211"/>
      <c r="L795" s="203">
        <f t="shared" si="826"/>
        <v>0</v>
      </c>
      <c r="M795" s="203">
        <f t="shared" si="827"/>
        <v>0</v>
      </c>
      <c r="N795" s="203">
        <f t="shared" si="828"/>
        <v>0</v>
      </c>
      <c r="O795" s="203">
        <f t="shared" si="829"/>
        <v>0</v>
      </c>
      <c r="P795" s="206"/>
      <c r="Q795" s="206"/>
      <c r="R795" s="206"/>
      <c r="S795" s="120"/>
      <c r="T795" s="118"/>
      <c r="U795" s="256"/>
      <c r="V795" s="202"/>
      <c r="W795" s="202"/>
      <c r="X795" s="202"/>
      <c r="Y795" s="202"/>
      <c r="Z795" s="213"/>
      <c r="AA795" s="202"/>
      <c r="AB795" s="33"/>
      <c r="AC795" s="33"/>
      <c r="AD795" s="33"/>
      <c r="AE795" s="33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</row>
    <row r="796" spans="1:44" s="23" customFormat="1" ht="30" customHeight="1">
      <c r="A796" s="345"/>
      <c r="B796" s="350"/>
      <c r="C796" s="351" t="s">
        <v>53</v>
      </c>
      <c r="D796" s="350"/>
      <c r="E796" s="219"/>
      <c r="F796" s="218" t="s">
        <v>49</v>
      </c>
      <c r="G796" s="254"/>
      <c r="H796" s="254"/>
      <c r="I796" s="218" t="s">
        <v>49</v>
      </c>
      <c r="J796" s="218" t="s">
        <v>49</v>
      </c>
      <c r="K796" s="218" t="s">
        <v>49</v>
      </c>
      <c r="L796" s="255">
        <f>SUM(L793:L795)</f>
        <v>0</v>
      </c>
      <c r="M796" s="255">
        <f t="shared" ref="M796:O796" si="830">SUM(M793:M795)</f>
        <v>0</v>
      </c>
      <c r="N796" s="255">
        <f t="shared" si="830"/>
        <v>0</v>
      </c>
      <c r="O796" s="255">
        <f t="shared" si="830"/>
        <v>0</v>
      </c>
      <c r="P796" s="218" t="s">
        <v>49</v>
      </c>
      <c r="Q796" s="218" t="s">
        <v>49</v>
      </c>
      <c r="R796" s="218" t="s">
        <v>49</v>
      </c>
      <c r="S796" s="352"/>
      <c r="T796" s="353"/>
      <c r="U796" s="235"/>
      <c r="V796" s="213">
        <f>$AB$11-((N796*24))</f>
        <v>744</v>
      </c>
      <c r="W796" s="214">
        <v>240</v>
      </c>
      <c r="X796" s="207"/>
      <c r="Y796" s="215">
        <f t="shared" ref="Y796" si="831">W796</f>
        <v>240</v>
      </c>
      <c r="Z796" s="213">
        <f>(Y796*(V796-L796*24))/V796</f>
        <v>240</v>
      </c>
      <c r="AA796" s="216">
        <f t="shared" ref="AA796" si="832">(Z796/Y796)*100</f>
        <v>100</v>
      </c>
      <c r="AB796" s="33"/>
      <c r="AC796" s="33"/>
      <c r="AD796" s="33"/>
      <c r="AE796" s="33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</row>
    <row r="797" spans="1:44" s="24" customFormat="1" ht="30" customHeight="1">
      <c r="A797" s="308">
        <v>13</v>
      </c>
      <c r="B797" s="398" t="s">
        <v>378</v>
      </c>
      <c r="C797" s="222" t="s">
        <v>379</v>
      </c>
      <c r="D797" s="214">
        <v>80</v>
      </c>
      <c r="E797" s="233" t="s">
        <v>569</v>
      </c>
      <c r="F797" s="206" t="s">
        <v>49</v>
      </c>
      <c r="G797" s="270"/>
      <c r="H797" s="270"/>
      <c r="I797" s="206" t="s">
        <v>49</v>
      </c>
      <c r="J797" s="206" t="s">
        <v>49</v>
      </c>
      <c r="K797" s="211"/>
      <c r="L797" s="203">
        <f>IF(RIGHT(S797)="T",(+H797-G797),0)</f>
        <v>0</v>
      </c>
      <c r="M797" s="203">
        <f>IF(RIGHT(S797)="U",(+H797-G797),0)</f>
        <v>0</v>
      </c>
      <c r="N797" s="203">
        <f>IF(RIGHT(S797)="C",(+H797-G797),0)</f>
        <v>0</v>
      </c>
      <c r="O797" s="203">
        <f>IF(RIGHT(S797)="D",(+H797-G797),0)</f>
        <v>0</v>
      </c>
      <c r="P797" s="206" t="s">
        <v>49</v>
      </c>
      <c r="Q797" s="206" t="s">
        <v>49</v>
      </c>
      <c r="R797" s="206" t="s">
        <v>49</v>
      </c>
      <c r="S797" s="121"/>
      <c r="T797" s="122"/>
      <c r="U797" s="256"/>
      <c r="V797" s="202"/>
      <c r="W797" s="202"/>
      <c r="X797" s="202"/>
      <c r="Y797" s="202"/>
      <c r="Z797" s="213"/>
      <c r="AA797" s="202"/>
    </row>
    <row r="798" spans="1:44" s="25" customFormat="1" ht="30" customHeight="1">
      <c r="A798" s="301"/>
      <c r="B798" s="217"/>
      <c r="C798" s="253" t="s">
        <v>53</v>
      </c>
      <c r="D798" s="217"/>
      <c r="E798" s="233"/>
      <c r="F798" s="218" t="s">
        <v>49</v>
      </c>
      <c r="G798" s="254"/>
      <c r="H798" s="254"/>
      <c r="I798" s="218" t="s">
        <v>49</v>
      </c>
      <c r="J798" s="218" t="s">
        <v>49</v>
      </c>
      <c r="K798" s="321"/>
      <c r="L798" s="255">
        <f>SUM(L797:L797)</f>
        <v>0</v>
      </c>
      <c r="M798" s="255">
        <f>SUM(M797:M797)</f>
        <v>0</v>
      </c>
      <c r="N798" s="255">
        <f>SUM(N797:N797)</f>
        <v>0</v>
      </c>
      <c r="O798" s="255">
        <f>SUM(O797:O797)</f>
        <v>0</v>
      </c>
      <c r="P798" s="218" t="s">
        <v>49</v>
      </c>
      <c r="Q798" s="218" t="s">
        <v>49</v>
      </c>
      <c r="R798" s="218" t="s">
        <v>49</v>
      </c>
      <c r="S798" s="276"/>
      <c r="T798" s="266"/>
      <c r="U798" s="217"/>
      <c r="V798" s="213">
        <f>$AB$11-((N798*24))</f>
        <v>744</v>
      </c>
      <c r="W798" s="214">
        <v>80</v>
      </c>
      <c r="X798" s="207"/>
      <c r="Y798" s="215">
        <f t="shared" ref="Y798" si="833">W798</f>
        <v>80</v>
      </c>
      <c r="Z798" s="213">
        <f>(Y798*(V798-L798*24))/V798</f>
        <v>80</v>
      </c>
      <c r="AA798" s="216">
        <f t="shared" ref="AA798" si="834">(Z798/Y798)*100</f>
        <v>100</v>
      </c>
      <c r="AB798" s="24"/>
    </row>
    <row r="799" spans="1:44" s="23" customFormat="1" ht="30" customHeight="1">
      <c r="A799" s="310">
        <v>14</v>
      </c>
      <c r="B799" s="400" t="s">
        <v>380</v>
      </c>
      <c r="C799" s="222" t="s">
        <v>381</v>
      </c>
      <c r="D799" s="214">
        <v>50</v>
      </c>
      <c r="E799" s="233" t="s">
        <v>569</v>
      </c>
      <c r="F799" s="206" t="s">
        <v>49</v>
      </c>
      <c r="G799" s="270"/>
      <c r="H799" s="270"/>
      <c r="I799" s="206" t="s">
        <v>49</v>
      </c>
      <c r="J799" s="206" t="s">
        <v>49</v>
      </c>
      <c r="K799" s="211"/>
      <c r="L799" s="203">
        <f>IF(RIGHT(S799)="T",(+H799-G799),0)</f>
        <v>0</v>
      </c>
      <c r="M799" s="203">
        <f>IF(RIGHT(S799)="U",(+H799-G799),0)</f>
        <v>0</v>
      </c>
      <c r="N799" s="203">
        <f>IF(RIGHT(S799)="C",(+H799-G799),0)</f>
        <v>0</v>
      </c>
      <c r="O799" s="203">
        <f>IF(RIGHT(S799)="D",(+H799-G799),0)</f>
        <v>0</v>
      </c>
      <c r="P799" s="206" t="s">
        <v>49</v>
      </c>
      <c r="Q799" s="206" t="s">
        <v>49</v>
      </c>
      <c r="R799" s="206" t="s">
        <v>49</v>
      </c>
      <c r="S799" s="121"/>
      <c r="T799" s="122"/>
      <c r="U799" s="256"/>
      <c r="V799" s="202"/>
      <c r="W799" s="202"/>
      <c r="X799" s="202"/>
      <c r="Y799" s="202"/>
      <c r="Z799" s="213"/>
      <c r="AA799" s="202"/>
      <c r="AB799" s="33"/>
      <c r="AC799" s="33"/>
      <c r="AD799" s="33"/>
      <c r="AE799" s="33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</row>
    <row r="800" spans="1:44" s="23" customFormat="1" ht="30" customHeight="1">
      <c r="A800" s="310"/>
      <c r="B800" s="400"/>
      <c r="C800" s="222"/>
      <c r="D800" s="214"/>
      <c r="E800" s="219"/>
      <c r="F800" s="206"/>
      <c r="G800" s="249"/>
      <c r="H800" s="249"/>
      <c r="I800" s="206"/>
      <c r="J800" s="206"/>
      <c r="K800" s="211"/>
      <c r="L800" s="203">
        <f t="shared" ref="L800" si="835">IF(RIGHT(S800)="T",(+H800-G800),0)</f>
        <v>0</v>
      </c>
      <c r="M800" s="203">
        <f t="shared" ref="M800" si="836">IF(RIGHT(S800)="U",(+H800-G800),0)</f>
        <v>0</v>
      </c>
      <c r="N800" s="203">
        <f t="shared" ref="N800" si="837">IF(RIGHT(S800)="C",(+H800-G800),0)</f>
        <v>0</v>
      </c>
      <c r="O800" s="203">
        <f t="shared" ref="O800" si="838">IF(RIGHT(S800)="D",(+H800-G800),0)</f>
        <v>0</v>
      </c>
      <c r="P800" s="206"/>
      <c r="Q800" s="206"/>
      <c r="R800" s="206"/>
      <c r="S800" s="120"/>
      <c r="T800" s="118"/>
      <c r="U800" s="256"/>
      <c r="V800" s="202"/>
      <c r="W800" s="202"/>
      <c r="X800" s="202"/>
      <c r="Y800" s="202"/>
      <c r="Z800" s="213"/>
      <c r="AA800" s="202"/>
      <c r="AB800" s="33"/>
      <c r="AC800" s="33"/>
      <c r="AD800" s="33"/>
      <c r="AE800" s="33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</row>
    <row r="801" spans="1:44" s="23" customFormat="1" ht="30" customHeight="1">
      <c r="A801" s="301"/>
      <c r="B801" s="217"/>
      <c r="C801" s="253" t="s">
        <v>53</v>
      </c>
      <c r="D801" s="217"/>
      <c r="E801" s="233"/>
      <c r="F801" s="218" t="s">
        <v>49</v>
      </c>
      <c r="G801" s="254"/>
      <c r="H801" s="254"/>
      <c r="I801" s="218" t="s">
        <v>49</v>
      </c>
      <c r="J801" s="218" t="s">
        <v>49</v>
      </c>
      <c r="K801" s="321"/>
      <c r="L801" s="255">
        <f>SUM(L799:L800)</f>
        <v>0</v>
      </c>
      <c r="M801" s="255">
        <f>SUM(M799:M800)</f>
        <v>0</v>
      </c>
      <c r="N801" s="255">
        <f>SUM(N799:N800)</f>
        <v>0</v>
      </c>
      <c r="O801" s="255">
        <f>SUM(O799:O800)</f>
        <v>0</v>
      </c>
      <c r="P801" s="218" t="s">
        <v>49</v>
      </c>
      <c r="Q801" s="218" t="s">
        <v>49</v>
      </c>
      <c r="R801" s="218" t="s">
        <v>49</v>
      </c>
      <c r="S801" s="276"/>
      <c r="T801" s="266"/>
      <c r="U801" s="217"/>
      <c r="V801" s="213">
        <f>$AB$11-((N801*24))</f>
        <v>744</v>
      </c>
      <c r="W801" s="214">
        <v>50</v>
      </c>
      <c r="X801" s="207"/>
      <c r="Y801" s="215">
        <f t="shared" ref="Y801" si="839">W801</f>
        <v>50</v>
      </c>
      <c r="Z801" s="213">
        <f>(Y801*(V801-L801*24))/V801</f>
        <v>50</v>
      </c>
      <c r="AA801" s="216">
        <f t="shared" ref="AA801" si="840">(Z801/Y801)*100</f>
        <v>100</v>
      </c>
      <c r="AB801" s="33"/>
      <c r="AC801" s="33"/>
      <c r="AD801" s="33"/>
      <c r="AE801" s="33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</row>
    <row r="802" spans="1:44" s="23" customFormat="1" ht="30" customHeight="1">
      <c r="A802" s="310">
        <v>15</v>
      </c>
      <c r="B802" s="400" t="s">
        <v>382</v>
      </c>
      <c r="C802" s="222" t="s">
        <v>383</v>
      </c>
      <c r="D802" s="214">
        <v>50</v>
      </c>
      <c r="E802" s="233" t="s">
        <v>569</v>
      </c>
      <c r="F802" s="206" t="s">
        <v>49</v>
      </c>
      <c r="G802" s="270"/>
      <c r="H802" s="270"/>
      <c r="I802" s="206" t="s">
        <v>49</v>
      </c>
      <c r="J802" s="206" t="s">
        <v>49</v>
      </c>
      <c r="K802" s="211"/>
      <c r="L802" s="203">
        <f>IF(RIGHT(S802)="T",(+H802-G802),0)</f>
        <v>0</v>
      </c>
      <c r="M802" s="203">
        <f>IF(RIGHT(S802)="U",(+H802-G802),0)</f>
        <v>0</v>
      </c>
      <c r="N802" s="203">
        <f>IF(RIGHT(S802)="C",(+H802-G802),0)</f>
        <v>0</v>
      </c>
      <c r="O802" s="203">
        <f>IF(RIGHT(S802)="D",(+H802-G802),0)</f>
        <v>0</v>
      </c>
      <c r="P802" s="206" t="s">
        <v>49</v>
      </c>
      <c r="Q802" s="206" t="s">
        <v>49</v>
      </c>
      <c r="R802" s="206" t="s">
        <v>49</v>
      </c>
      <c r="S802" s="121"/>
      <c r="T802" s="122"/>
      <c r="U802" s="256"/>
      <c r="V802" s="202"/>
      <c r="W802" s="202"/>
      <c r="X802" s="202"/>
      <c r="Y802" s="202"/>
      <c r="Z802" s="213"/>
      <c r="AA802" s="202"/>
      <c r="AB802" s="33"/>
      <c r="AC802" s="33"/>
      <c r="AD802" s="33"/>
      <c r="AE802" s="33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</row>
    <row r="803" spans="1:44" s="23" customFormat="1" ht="30" customHeight="1">
      <c r="A803" s="310"/>
      <c r="B803" s="400"/>
      <c r="C803" s="222"/>
      <c r="D803" s="214"/>
      <c r="E803" s="233"/>
      <c r="F803" s="206"/>
      <c r="G803" s="249"/>
      <c r="H803" s="249"/>
      <c r="I803" s="206"/>
      <c r="J803" s="206"/>
      <c r="K803" s="211"/>
      <c r="L803" s="203">
        <f t="shared" ref="L803" si="841">IF(RIGHT(S803)="T",(+H803-G803),0)</f>
        <v>0</v>
      </c>
      <c r="M803" s="203">
        <f t="shared" ref="M803" si="842">IF(RIGHT(S803)="U",(+H803-G803),0)</f>
        <v>0</v>
      </c>
      <c r="N803" s="203">
        <f t="shared" ref="N803" si="843">IF(RIGHT(S803)="C",(+H803-G803),0)</f>
        <v>0</v>
      </c>
      <c r="O803" s="203">
        <f t="shared" ref="O803" si="844">IF(RIGHT(S803)="D",(+H803-G803),0)</f>
        <v>0</v>
      </c>
      <c r="P803" s="206"/>
      <c r="Q803" s="206"/>
      <c r="R803" s="206"/>
      <c r="S803" s="120"/>
      <c r="T803" s="118"/>
      <c r="U803" s="256"/>
      <c r="V803" s="202"/>
      <c r="W803" s="202"/>
      <c r="X803" s="202"/>
      <c r="Y803" s="202"/>
      <c r="Z803" s="213"/>
      <c r="AA803" s="202"/>
      <c r="AB803" s="33"/>
      <c r="AC803" s="33"/>
      <c r="AD803" s="33"/>
      <c r="AE803" s="33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</row>
    <row r="804" spans="1:44" s="23" customFormat="1" ht="30" customHeight="1">
      <c r="A804" s="301"/>
      <c r="B804" s="217"/>
      <c r="C804" s="253" t="s">
        <v>53</v>
      </c>
      <c r="D804" s="217"/>
      <c r="E804" s="233"/>
      <c r="F804" s="218" t="s">
        <v>49</v>
      </c>
      <c r="G804" s="254"/>
      <c r="H804" s="254"/>
      <c r="I804" s="218" t="s">
        <v>49</v>
      </c>
      <c r="J804" s="218" t="s">
        <v>49</v>
      </c>
      <c r="K804" s="321"/>
      <c r="L804" s="255">
        <f>SUM(L802:L803)</f>
        <v>0</v>
      </c>
      <c r="M804" s="255">
        <f>SUM(M802:M803)</f>
        <v>0</v>
      </c>
      <c r="N804" s="255">
        <f>SUM(N802:N803)</f>
        <v>0</v>
      </c>
      <c r="O804" s="255">
        <f>SUM(O802:O803)</f>
        <v>0</v>
      </c>
      <c r="P804" s="218" t="s">
        <v>49</v>
      </c>
      <c r="Q804" s="218" t="s">
        <v>49</v>
      </c>
      <c r="R804" s="218" t="s">
        <v>49</v>
      </c>
      <c r="S804" s="276"/>
      <c r="T804" s="266"/>
      <c r="U804" s="217"/>
      <c r="V804" s="213">
        <f>$AB$11-((N804*24))</f>
        <v>744</v>
      </c>
      <c r="W804" s="214">
        <v>50</v>
      </c>
      <c r="X804" s="207"/>
      <c r="Y804" s="215">
        <f t="shared" ref="Y804" si="845">W804</f>
        <v>50</v>
      </c>
      <c r="Z804" s="213">
        <f>(Y804*(V804-L804*24))/V804</f>
        <v>50</v>
      </c>
      <c r="AA804" s="216">
        <f t="shared" ref="AA804" si="846">(Z804/Y804)*100</f>
        <v>100</v>
      </c>
      <c r="AB804" s="33"/>
      <c r="AC804" s="33"/>
      <c r="AD804" s="33"/>
      <c r="AE804" s="33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</row>
    <row r="805" spans="1:44" s="23" customFormat="1" ht="30" customHeight="1">
      <c r="A805" s="310">
        <v>16</v>
      </c>
      <c r="B805" s="385" t="s">
        <v>484</v>
      </c>
      <c r="C805" s="401" t="s">
        <v>483</v>
      </c>
      <c r="D805" s="214">
        <v>50</v>
      </c>
      <c r="E805" s="233" t="s">
        <v>569</v>
      </c>
      <c r="F805" s="206" t="s">
        <v>49</v>
      </c>
      <c r="G805" s="249">
        <v>42756.510416666664</v>
      </c>
      <c r="H805" s="249">
        <v>42756.564583333333</v>
      </c>
      <c r="I805" s="342"/>
      <c r="J805" s="342"/>
      <c r="K805" s="342"/>
      <c r="L805" s="203">
        <f>IF(RIGHT(S805)="T",(+H805-G805),0)</f>
        <v>5.4166666668606922E-2</v>
      </c>
      <c r="M805" s="203">
        <f>IF(RIGHT(S805)="U",(+H805-G805),0)</f>
        <v>0</v>
      </c>
      <c r="N805" s="203">
        <f>IF(RIGHT(S805)="C",(+H805-G805),0)</f>
        <v>0</v>
      </c>
      <c r="O805" s="203">
        <f>IF(RIGHT(S805)="D",(+H805-G805),0)</f>
        <v>0</v>
      </c>
      <c r="P805" s="204"/>
      <c r="Q805" s="204"/>
      <c r="R805" s="204"/>
      <c r="S805" s="250" t="s">
        <v>488</v>
      </c>
      <c r="T805" s="251" t="s">
        <v>1062</v>
      </c>
      <c r="U805" s="204"/>
      <c r="V805" s="213"/>
      <c r="W805" s="214"/>
      <c r="X805" s="207"/>
      <c r="Y805" s="215"/>
      <c r="Z805" s="213"/>
      <c r="AA805" s="216"/>
      <c r="AB805" s="33"/>
      <c r="AC805" s="33"/>
      <c r="AD805" s="33"/>
      <c r="AE805" s="33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</row>
    <row r="806" spans="1:44" s="23" customFormat="1" ht="30" customHeight="1">
      <c r="A806" s="310"/>
      <c r="B806" s="221"/>
      <c r="C806" s="222"/>
      <c r="D806" s="214"/>
      <c r="E806" s="219"/>
      <c r="F806" s="206"/>
      <c r="G806" s="249"/>
      <c r="H806" s="249"/>
      <c r="I806" s="342"/>
      <c r="J806" s="342"/>
      <c r="K806" s="342"/>
      <c r="L806" s="203">
        <f t="shared" ref="L806" si="847">IF(RIGHT(S806)="T",(+H806-G806),0)</f>
        <v>0</v>
      </c>
      <c r="M806" s="203">
        <f t="shared" ref="M806" si="848">IF(RIGHT(S806)="U",(+H806-G806),0)</f>
        <v>0</v>
      </c>
      <c r="N806" s="203">
        <f t="shared" ref="N806" si="849">IF(RIGHT(S806)="C",(+H806-G806),0)</f>
        <v>0</v>
      </c>
      <c r="O806" s="203">
        <f t="shared" ref="O806" si="850">IF(RIGHT(S806)="D",(+H806-G806),0)</f>
        <v>0</v>
      </c>
      <c r="P806" s="204"/>
      <c r="Q806" s="204"/>
      <c r="R806" s="204"/>
      <c r="S806" s="120"/>
      <c r="T806" s="118"/>
      <c r="U806" s="204"/>
      <c r="V806" s="213"/>
      <c r="W806" s="214"/>
      <c r="X806" s="207"/>
      <c r="Y806" s="215"/>
      <c r="Z806" s="213"/>
      <c r="AA806" s="216"/>
      <c r="AB806" s="33"/>
      <c r="AC806" s="33"/>
      <c r="AD806" s="33"/>
      <c r="AE806" s="33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</row>
    <row r="807" spans="1:44" s="25" customFormat="1" ht="30" customHeight="1">
      <c r="A807" s="345"/>
      <c r="B807" s="350"/>
      <c r="C807" s="351" t="s">
        <v>53</v>
      </c>
      <c r="D807" s="350"/>
      <c r="E807" s="219"/>
      <c r="F807" s="218" t="s">
        <v>49</v>
      </c>
      <c r="G807" s="254"/>
      <c r="H807" s="254"/>
      <c r="I807" s="218" t="s">
        <v>49</v>
      </c>
      <c r="J807" s="218" t="s">
        <v>49</v>
      </c>
      <c r="K807" s="321"/>
      <c r="L807" s="255">
        <f>SUM(L805:L806)</f>
        <v>5.4166666668606922E-2</v>
      </c>
      <c r="M807" s="255">
        <f>SUM(M805:M806)</f>
        <v>0</v>
      </c>
      <c r="N807" s="255">
        <f>SUM(N805:N806)</f>
        <v>0</v>
      </c>
      <c r="O807" s="255">
        <f>SUM(O805:O806)</f>
        <v>0</v>
      </c>
      <c r="P807" s="218" t="s">
        <v>49</v>
      </c>
      <c r="Q807" s="218" t="s">
        <v>49</v>
      </c>
      <c r="R807" s="218" t="s">
        <v>49</v>
      </c>
      <c r="S807" s="352"/>
      <c r="T807" s="353"/>
      <c r="U807" s="350"/>
      <c r="V807" s="213">
        <f>$AB$11-((N807*24))</f>
        <v>744</v>
      </c>
      <c r="W807" s="214">
        <v>240</v>
      </c>
      <c r="X807" s="207"/>
      <c r="Y807" s="215">
        <f t="shared" ref="Y807" si="851">W807</f>
        <v>240</v>
      </c>
      <c r="Z807" s="213">
        <f>(Y807*(V807-L807*24))/V807</f>
        <v>239.5806451612753</v>
      </c>
      <c r="AA807" s="216">
        <f t="shared" ref="AA807" si="852">(Z807/Y807)*100</f>
        <v>99.825268817198037</v>
      </c>
      <c r="AB807" s="24"/>
    </row>
    <row r="808" spans="1:44" s="23" customFormat="1" ht="30" customHeight="1">
      <c r="A808" s="310">
        <v>17</v>
      </c>
      <c r="B808" s="221" t="s">
        <v>384</v>
      </c>
      <c r="C808" s="222" t="s">
        <v>385</v>
      </c>
      <c r="D808" s="214">
        <v>80</v>
      </c>
      <c r="E808" s="219" t="s">
        <v>569</v>
      </c>
      <c r="F808" s="206" t="s">
        <v>49</v>
      </c>
      <c r="G808" s="327"/>
      <c r="H808" s="327"/>
      <c r="I808" s="342"/>
      <c r="J808" s="342"/>
      <c r="K808" s="342"/>
      <c r="L808" s="370">
        <v>0</v>
      </c>
      <c r="M808" s="370">
        <v>0</v>
      </c>
      <c r="N808" s="370">
        <v>0</v>
      </c>
      <c r="O808" s="370">
        <v>0</v>
      </c>
      <c r="P808" s="235"/>
      <c r="Q808" s="235"/>
      <c r="R808" s="235"/>
      <c r="S808" s="235"/>
      <c r="T808" s="397"/>
      <c r="U808" s="235"/>
      <c r="V808" s="213">
        <f t="shared" ref="V808:V823" si="853">$AB$11-((N808*24))</f>
        <v>744</v>
      </c>
      <c r="W808" s="214">
        <v>80</v>
      </c>
      <c r="X808" s="207"/>
      <c r="Y808" s="215">
        <f t="shared" si="798"/>
        <v>80</v>
      </c>
      <c r="Z808" s="213">
        <f t="shared" ref="Z808:Z823" si="854">(Y808*(V808-L808*24))/V808</f>
        <v>80</v>
      </c>
      <c r="AA808" s="216">
        <f t="shared" si="800"/>
        <v>100</v>
      </c>
      <c r="AB808" s="33"/>
      <c r="AC808" s="33"/>
      <c r="AD808" s="33"/>
      <c r="AE808" s="33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</row>
    <row r="809" spans="1:44" s="23" customFormat="1" ht="30" customHeight="1">
      <c r="A809" s="310">
        <v>18</v>
      </c>
      <c r="B809" s="221" t="s">
        <v>386</v>
      </c>
      <c r="C809" s="222" t="s">
        <v>387</v>
      </c>
      <c r="D809" s="214">
        <v>125</v>
      </c>
      <c r="E809" s="219" t="s">
        <v>569</v>
      </c>
      <c r="F809" s="206" t="s">
        <v>49</v>
      </c>
      <c r="G809" s="327"/>
      <c r="H809" s="327"/>
      <c r="I809" s="342"/>
      <c r="J809" s="342"/>
      <c r="K809" s="342"/>
      <c r="L809" s="370">
        <v>0</v>
      </c>
      <c r="M809" s="370">
        <v>0</v>
      </c>
      <c r="N809" s="370">
        <v>0</v>
      </c>
      <c r="O809" s="370">
        <v>0</v>
      </c>
      <c r="P809" s="235"/>
      <c r="Q809" s="235"/>
      <c r="R809" s="235"/>
      <c r="S809" s="235"/>
      <c r="T809" s="397"/>
      <c r="U809" s="235"/>
      <c r="V809" s="213">
        <f t="shared" si="853"/>
        <v>744</v>
      </c>
      <c r="W809" s="214">
        <v>125</v>
      </c>
      <c r="X809" s="207"/>
      <c r="Y809" s="215">
        <f t="shared" si="798"/>
        <v>125</v>
      </c>
      <c r="Z809" s="213">
        <f t="shared" si="854"/>
        <v>125</v>
      </c>
      <c r="AA809" s="216">
        <f t="shared" si="800"/>
        <v>100</v>
      </c>
      <c r="AB809" s="33"/>
      <c r="AC809" s="33"/>
      <c r="AD809" s="33"/>
      <c r="AE809" s="33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</row>
    <row r="810" spans="1:44" s="23" customFormat="1" ht="30" customHeight="1">
      <c r="A810" s="310">
        <v>19</v>
      </c>
      <c r="B810" s="221" t="s">
        <v>388</v>
      </c>
      <c r="C810" s="222" t="s">
        <v>389</v>
      </c>
      <c r="D810" s="214">
        <v>125</v>
      </c>
      <c r="E810" s="233" t="s">
        <v>569</v>
      </c>
      <c r="F810" s="206" t="s">
        <v>49</v>
      </c>
      <c r="G810" s="327"/>
      <c r="H810" s="327"/>
      <c r="I810" s="342"/>
      <c r="J810" s="342"/>
      <c r="K810" s="342"/>
      <c r="L810" s="370">
        <v>0</v>
      </c>
      <c r="M810" s="370">
        <v>0</v>
      </c>
      <c r="N810" s="370">
        <v>0</v>
      </c>
      <c r="O810" s="370">
        <v>0</v>
      </c>
      <c r="P810" s="235"/>
      <c r="Q810" s="235"/>
      <c r="R810" s="235"/>
      <c r="S810" s="235"/>
      <c r="T810" s="397"/>
      <c r="U810" s="235"/>
      <c r="V810" s="213">
        <f t="shared" si="853"/>
        <v>744</v>
      </c>
      <c r="W810" s="214">
        <v>125</v>
      </c>
      <c r="X810" s="207"/>
      <c r="Y810" s="215">
        <f t="shared" si="798"/>
        <v>125</v>
      </c>
      <c r="Z810" s="213">
        <f t="shared" si="854"/>
        <v>125</v>
      </c>
      <c r="AA810" s="216">
        <f t="shared" si="800"/>
        <v>100</v>
      </c>
      <c r="AB810" s="33"/>
      <c r="AC810" s="33"/>
      <c r="AD810" s="33"/>
      <c r="AE810" s="33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</row>
    <row r="811" spans="1:44" s="23" customFormat="1" ht="30" customHeight="1">
      <c r="A811" s="310">
        <v>20</v>
      </c>
      <c r="B811" s="221" t="s">
        <v>390</v>
      </c>
      <c r="C811" s="222" t="s">
        <v>391</v>
      </c>
      <c r="D811" s="214">
        <v>330</v>
      </c>
      <c r="E811" s="223" t="s">
        <v>569</v>
      </c>
      <c r="F811" s="206" t="s">
        <v>49</v>
      </c>
      <c r="G811" s="249">
        <v>42736.429166666669</v>
      </c>
      <c r="H811" s="249">
        <v>42736.829861111109</v>
      </c>
      <c r="I811" s="342"/>
      <c r="J811" s="342"/>
      <c r="K811" s="342"/>
      <c r="L811" s="203">
        <f>IF(RIGHT(S811)="T",(+H811-G811),0)</f>
        <v>0</v>
      </c>
      <c r="M811" s="203">
        <f>IF(RIGHT(S811)="U",(+H811-G811),0)</f>
        <v>0</v>
      </c>
      <c r="N811" s="203">
        <f>IF(RIGHT(S811)="C",(+H811-G811),0)</f>
        <v>0</v>
      </c>
      <c r="O811" s="203">
        <f>IF(RIGHT(S811)="D",(+H811-G811),0)</f>
        <v>0.40069444444088731</v>
      </c>
      <c r="P811" s="235"/>
      <c r="Q811" s="235"/>
      <c r="R811" s="235"/>
      <c r="S811" s="120" t="s">
        <v>1066</v>
      </c>
      <c r="T811" s="118" t="s">
        <v>1067</v>
      </c>
      <c r="U811" s="235"/>
      <c r="V811" s="213"/>
      <c r="W811" s="214"/>
      <c r="X811" s="207"/>
      <c r="Y811" s="215"/>
      <c r="Z811" s="213"/>
      <c r="AA811" s="216"/>
      <c r="AB811" s="33"/>
      <c r="AC811" s="33"/>
      <c r="AD811" s="33"/>
      <c r="AE811" s="33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</row>
    <row r="812" spans="1:44" s="23" customFormat="1" ht="30" customHeight="1">
      <c r="A812" s="310"/>
      <c r="B812" s="221"/>
      <c r="C812" s="222"/>
      <c r="D812" s="214"/>
      <c r="E812" s="223"/>
      <c r="F812" s="206"/>
      <c r="G812" s="249">
        <v>42739.423611111109</v>
      </c>
      <c r="H812" s="249">
        <v>42739.888888888891</v>
      </c>
      <c r="I812" s="342"/>
      <c r="J812" s="342"/>
      <c r="K812" s="342"/>
      <c r="L812" s="203">
        <f>IF(RIGHT(S812)="T",(+H812-G812),0)</f>
        <v>0</v>
      </c>
      <c r="M812" s="203">
        <f>IF(RIGHT(S812)="U",(+H812-G812),0)</f>
        <v>0</v>
      </c>
      <c r="N812" s="203">
        <f>IF(RIGHT(S812)="C",(+H812-G812),0)</f>
        <v>0</v>
      </c>
      <c r="O812" s="203">
        <f>IF(RIGHT(S812)="D",(+H812-G812),0)</f>
        <v>0.46527777778101154</v>
      </c>
      <c r="P812" s="235"/>
      <c r="Q812" s="235"/>
      <c r="R812" s="235"/>
      <c r="S812" s="120" t="s">
        <v>1066</v>
      </c>
      <c r="T812" s="118" t="s">
        <v>1067</v>
      </c>
      <c r="U812" s="235"/>
      <c r="V812" s="213"/>
      <c r="W812" s="214"/>
      <c r="X812" s="207"/>
      <c r="Y812" s="215"/>
      <c r="Z812" s="213"/>
      <c r="AA812" s="216"/>
      <c r="AB812" s="33"/>
      <c r="AC812" s="33"/>
      <c r="AD812" s="33"/>
      <c r="AE812" s="33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</row>
    <row r="813" spans="1:44" s="25" customFormat="1" ht="30" customHeight="1">
      <c r="A813" s="345"/>
      <c r="B813" s="350"/>
      <c r="C813" s="351" t="s">
        <v>53</v>
      </c>
      <c r="D813" s="350"/>
      <c r="E813" s="219"/>
      <c r="F813" s="218" t="s">
        <v>49</v>
      </c>
      <c r="G813" s="254"/>
      <c r="H813" s="254"/>
      <c r="I813" s="218" t="s">
        <v>49</v>
      </c>
      <c r="J813" s="218" t="s">
        <v>49</v>
      </c>
      <c r="K813" s="321"/>
      <c r="L813" s="255">
        <f>SUM(L811:L812)</f>
        <v>0</v>
      </c>
      <c r="M813" s="255">
        <f>SUM(M811:M812)</f>
        <v>0</v>
      </c>
      <c r="N813" s="255">
        <f>SUM(N811:N812)</f>
        <v>0</v>
      </c>
      <c r="O813" s="255">
        <f>SUM(O811:O812)</f>
        <v>0.86597222222189885</v>
      </c>
      <c r="P813" s="218" t="s">
        <v>49</v>
      </c>
      <c r="Q813" s="218" t="s">
        <v>49</v>
      </c>
      <c r="R813" s="218" t="s">
        <v>49</v>
      </c>
      <c r="S813" s="352"/>
      <c r="T813" s="353"/>
      <c r="U813" s="350"/>
      <c r="V813" s="213">
        <f t="shared" ref="V813" si="855">$AB$11-((N813*24))</f>
        <v>744</v>
      </c>
      <c r="W813" s="214">
        <v>330</v>
      </c>
      <c r="X813" s="207"/>
      <c r="Y813" s="215">
        <f t="shared" ref="Y813" si="856">W813</f>
        <v>330</v>
      </c>
      <c r="Z813" s="213">
        <f t="shared" ref="Z813" si="857">(Y813*(V813-L813*24))/V813</f>
        <v>330</v>
      </c>
      <c r="AA813" s="216">
        <f t="shared" ref="AA813" si="858">(Z813/Y813)*100</f>
        <v>100</v>
      </c>
      <c r="AB813" s="24"/>
    </row>
    <row r="814" spans="1:44" s="23" customFormat="1" ht="30" customHeight="1">
      <c r="A814" s="310">
        <v>21</v>
      </c>
      <c r="B814" s="221" t="s">
        <v>392</v>
      </c>
      <c r="C814" s="222" t="s">
        <v>476</v>
      </c>
      <c r="D814" s="214">
        <v>125</v>
      </c>
      <c r="E814" s="219" t="s">
        <v>569</v>
      </c>
      <c r="F814" s="206" t="s">
        <v>49</v>
      </c>
      <c r="G814" s="249"/>
      <c r="H814" s="249"/>
      <c r="I814" s="342"/>
      <c r="J814" s="342"/>
      <c r="K814" s="342"/>
      <c r="L814" s="203">
        <f>IF(RIGHT(S814)="T",(+H814-G814),0)</f>
        <v>0</v>
      </c>
      <c r="M814" s="203">
        <f>IF(RIGHT(S814)="U",(+H814-G814),0)</f>
        <v>0</v>
      </c>
      <c r="N814" s="203">
        <f>IF(RIGHT(S814)="C",(+H814-G814),0)</f>
        <v>0</v>
      </c>
      <c r="O814" s="203">
        <f>IF(RIGHT(S814)="D",(+H814-G814),0)</f>
        <v>0</v>
      </c>
      <c r="P814" s="235"/>
      <c r="Q814" s="235"/>
      <c r="R814" s="235"/>
      <c r="S814" s="120"/>
      <c r="T814" s="118"/>
      <c r="U814" s="235"/>
      <c r="V814" s="213"/>
      <c r="W814" s="214"/>
      <c r="X814" s="207"/>
      <c r="Y814" s="215"/>
      <c r="Z814" s="213"/>
      <c r="AA814" s="216"/>
      <c r="AB814" s="33"/>
      <c r="AC814" s="33"/>
      <c r="AD814" s="33"/>
      <c r="AE814" s="33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</row>
    <row r="815" spans="1:44" s="25" customFormat="1" ht="30" customHeight="1">
      <c r="A815" s="345"/>
      <c r="B815" s="350"/>
      <c r="C815" s="351" t="s">
        <v>53</v>
      </c>
      <c r="D815" s="350"/>
      <c r="E815" s="219"/>
      <c r="F815" s="218" t="s">
        <v>49</v>
      </c>
      <c r="G815" s="254"/>
      <c r="H815" s="254"/>
      <c r="I815" s="218" t="s">
        <v>49</v>
      </c>
      <c r="J815" s="218" t="s">
        <v>49</v>
      </c>
      <c r="K815" s="321"/>
      <c r="L815" s="255">
        <f>SUM(L814:L814)</f>
        <v>0</v>
      </c>
      <c r="M815" s="255">
        <f t="shared" ref="M815:O815" si="859">SUM(M814:M814)</f>
        <v>0</v>
      </c>
      <c r="N815" s="255">
        <f t="shared" si="859"/>
        <v>0</v>
      </c>
      <c r="O815" s="255">
        <f t="shared" si="859"/>
        <v>0</v>
      </c>
      <c r="P815" s="218" t="s">
        <v>49</v>
      </c>
      <c r="Q815" s="218" t="s">
        <v>49</v>
      </c>
      <c r="R815" s="218" t="s">
        <v>49</v>
      </c>
      <c r="S815" s="352"/>
      <c r="T815" s="353"/>
      <c r="U815" s="350"/>
      <c r="V815" s="213">
        <f t="shared" ref="V815" si="860">$AB$11-((N815*24))</f>
        <v>744</v>
      </c>
      <c r="W815" s="214">
        <v>125</v>
      </c>
      <c r="X815" s="207"/>
      <c r="Y815" s="215">
        <f t="shared" ref="Y815" si="861">W815</f>
        <v>125</v>
      </c>
      <c r="Z815" s="213">
        <f t="shared" ref="Z815" si="862">(Y815*(V815-L815*24))/V815</f>
        <v>125</v>
      </c>
      <c r="AA815" s="216">
        <f t="shared" ref="AA815" si="863">(Z815/Y815)*100</f>
        <v>100</v>
      </c>
      <c r="AB815" s="24"/>
    </row>
    <row r="816" spans="1:44" s="25" customFormat="1" ht="30" customHeight="1">
      <c r="A816" s="310">
        <v>22</v>
      </c>
      <c r="B816" s="221" t="s">
        <v>474</v>
      </c>
      <c r="C816" s="222" t="s">
        <v>475</v>
      </c>
      <c r="D816" s="214">
        <v>125</v>
      </c>
      <c r="E816" s="219" t="s">
        <v>569</v>
      </c>
      <c r="F816" s="206" t="s">
        <v>49</v>
      </c>
      <c r="G816" s="249"/>
      <c r="H816" s="249"/>
      <c r="I816" s="342"/>
      <c r="J816" s="342"/>
      <c r="K816" s="342"/>
      <c r="L816" s="203">
        <f>IF(RIGHT(S816)="T",(+H816-G816),0)</f>
        <v>0</v>
      </c>
      <c r="M816" s="203">
        <f>IF(RIGHT(S816)="U",(+H816-G816),0)</f>
        <v>0</v>
      </c>
      <c r="N816" s="203">
        <f>IF(RIGHT(S816)="C",(+H816-G816),0)</f>
        <v>0</v>
      </c>
      <c r="O816" s="203">
        <f>IF(RIGHT(S816)="D",(+H816-G816),0)</f>
        <v>0</v>
      </c>
      <c r="P816" s="235"/>
      <c r="Q816" s="235"/>
      <c r="R816" s="235"/>
      <c r="S816" s="120"/>
      <c r="T816" s="118"/>
      <c r="U816" s="235"/>
      <c r="V816" s="213"/>
      <c r="W816" s="214"/>
      <c r="X816" s="207"/>
      <c r="Y816" s="215"/>
      <c r="Z816" s="213"/>
      <c r="AA816" s="216"/>
      <c r="AB816" s="24"/>
    </row>
    <row r="817" spans="1:44" s="25" customFormat="1" ht="30" customHeight="1">
      <c r="A817" s="345"/>
      <c r="B817" s="350"/>
      <c r="C817" s="351" t="s">
        <v>53</v>
      </c>
      <c r="D817" s="350"/>
      <c r="E817" s="219"/>
      <c r="F817" s="218" t="s">
        <v>49</v>
      </c>
      <c r="G817" s="254"/>
      <c r="H817" s="254"/>
      <c r="I817" s="218" t="s">
        <v>49</v>
      </c>
      <c r="J817" s="218" t="s">
        <v>49</v>
      </c>
      <c r="K817" s="321"/>
      <c r="L817" s="255">
        <f>SUM(L816:L816)</f>
        <v>0</v>
      </c>
      <c r="M817" s="255">
        <f t="shared" ref="M817:O817" si="864">SUM(M816:M816)</f>
        <v>0</v>
      </c>
      <c r="N817" s="255">
        <f t="shared" si="864"/>
        <v>0</v>
      </c>
      <c r="O817" s="255">
        <f t="shared" si="864"/>
        <v>0</v>
      </c>
      <c r="P817" s="218" t="s">
        <v>49</v>
      </c>
      <c r="Q817" s="218" t="s">
        <v>49</v>
      </c>
      <c r="R817" s="218" t="s">
        <v>49</v>
      </c>
      <c r="S817" s="352"/>
      <c r="T817" s="353"/>
      <c r="U817" s="350"/>
      <c r="V817" s="213">
        <f t="shared" ref="V817" si="865">$AB$11-((N817*24))</f>
        <v>744</v>
      </c>
      <c r="W817" s="214">
        <v>125</v>
      </c>
      <c r="X817" s="207"/>
      <c r="Y817" s="215">
        <f t="shared" ref="Y817" si="866">W817</f>
        <v>125</v>
      </c>
      <c r="Z817" s="213">
        <f t="shared" ref="Z817" si="867">(Y817*(V817-L817*24))/V817</f>
        <v>125</v>
      </c>
      <c r="AA817" s="216">
        <f t="shared" ref="AA817" si="868">(Z817/Y817)*100</f>
        <v>100</v>
      </c>
      <c r="AB817" s="24"/>
    </row>
    <row r="818" spans="1:44" s="23" customFormat="1" ht="30" customHeight="1">
      <c r="A818" s="310">
        <v>23</v>
      </c>
      <c r="B818" s="221" t="s">
        <v>393</v>
      </c>
      <c r="C818" s="222" t="s">
        <v>394</v>
      </c>
      <c r="D818" s="214">
        <v>80</v>
      </c>
      <c r="E818" s="219" t="s">
        <v>569</v>
      </c>
      <c r="F818" s="206" t="s">
        <v>49</v>
      </c>
      <c r="G818" s="270"/>
      <c r="H818" s="270"/>
      <c r="I818" s="342"/>
      <c r="J818" s="342"/>
      <c r="K818" s="342"/>
      <c r="L818" s="203">
        <f>IF(RIGHT(S818)="T",(+H818-G818),0)</f>
        <v>0</v>
      </c>
      <c r="M818" s="203">
        <f>IF(RIGHT(S818)="U",(+H818-G818),0)</f>
        <v>0</v>
      </c>
      <c r="N818" s="203">
        <f>IF(RIGHT(S818)="C",(+H818-G818),0)</f>
        <v>0</v>
      </c>
      <c r="O818" s="203">
        <f>IF(RIGHT(S818)="D",(+H818-G818),0)</f>
        <v>0</v>
      </c>
      <c r="P818" s="235"/>
      <c r="Q818" s="235"/>
      <c r="R818" s="235"/>
      <c r="S818" s="121"/>
      <c r="T818" s="122"/>
      <c r="U818" s="235"/>
      <c r="V818" s="213"/>
      <c r="W818" s="214"/>
      <c r="X818" s="207"/>
      <c r="Y818" s="215"/>
      <c r="Z818" s="213"/>
      <c r="AA818" s="216"/>
      <c r="AB818" s="33"/>
      <c r="AC818" s="33"/>
      <c r="AD818" s="33"/>
      <c r="AE818" s="33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</row>
    <row r="819" spans="1:44" s="23" customFormat="1" ht="30" customHeight="1">
      <c r="A819" s="345"/>
      <c r="B819" s="350"/>
      <c r="C819" s="351" t="s">
        <v>53</v>
      </c>
      <c r="D819" s="350"/>
      <c r="E819" s="219"/>
      <c r="F819" s="218" t="s">
        <v>49</v>
      </c>
      <c r="G819" s="254"/>
      <c r="H819" s="254"/>
      <c r="I819" s="218" t="s">
        <v>49</v>
      </c>
      <c r="J819" s="218" t="s">
        <v>49</v>
      </c>
      <c r="K819" s="321"/>
      <c r="L819" s="255">
        <f>SUM(L818:L818)</f>
        <v>0</v>
      </c>
      <c r="M819" s="255">
        <f t="shared" ref="M819:O819" si="869">SUM(M818:M818)</f>
        <v>0</v>
      </c>
      <c r="N819" s="255">
        <f t="shared" si="869"/>
        <v>0</v>
      </c>
      <c r="O819" s="255">
        <f t="shared" si="869"/>
        <v>0</v>
      </c>
      <c r="P819" s="218" t="s">
        <v>49</v>
      </c>
      <c r="Q819" s="218" t="s">
        <v>49</v>
      </c>
      <c r="R819" s="218" t="s">
        <v>49</v>
      </c>
      <c r="S819" s="352"/>
      <c r="T819" s="353"/>
      <c r="U819" s="350"/>
      <c r="V819" s="213">
        <f t="shared" ref="V819" si="870">$AB$11-((N819*24))</f>
        <v>744</v>
      </c>
      <c r="W819" s="214">
        <v>80</v>
      </c>
      <c r="X819" s="207"/>
      <c r="Y819" s="215">
        <f t="shared" ref="Y819" si="871">W819</f>
        <v>80</v>
      </c>
      <c r="Z819" s="213">
        <f t="shared" ref="Z819" si="872">(Y819*(V819-L819*24))/V819</f>
        <v>80</v>
      </c>
      <c r="AA819" s="216">
        <f t="shared" ref="AA819" si="873">(Z819/Y819)*100</f>
        <v>100</v>
      </c>
      <c r="AB819" s="33"/>
      <c r="AC819" s="33"/>
      <c r="AD819" s="33"/>
      <c r="AE819" s="33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</row>
    <row r="820" spans="1:44" s="23" customFormat="1" ht="30" customHeight="1">
      <c r="A820" s="310">
        <v>24</v>
      </c>
      <c r="B820" s="221" t="s">
        <v>395</v>
      </c>
      <c r="C820" s="222" t="s">
        <v>396</v>
      </c>
      <c r="D820" s="214">
        <v>125</v>
      </c>
      <c r="E820" s="219" t="s">
        <v>569</v>
      </c>
      <c r="F820" s="206" t="s">
        <v>49</v>
      </c>
      <c r="G820" s="249"/>
      <c r="H820" s="249"/>
      <c r="I820" s="342"/>
      <c r="J820" s="342"/>
      <c r="K820" s="342"/>
      <c r="L820" s="203">
        <f>IF(RIGHT(S820)="T",(+H820-G820),0)</f>
        <v>0</v>
      </c>
      <c r="M820" s="203">
        <f>IF(RIGHT(S820)="U",(+H820-G820),0)</f>
        <v>0</v>
      </c>
      <c r="N820" s="203">
        <f>IF(RIGHT(S820)="C",(+H820-G820),0)</f>
        <v>0</v>
      </c>
      <c r="O820" s="203">
        <f>IF(RIGHT(S820)="D",(+H820-G820),0)</f>
        <v>0</v>
      </c>
      <c r="P820" s="235"/>
      <c r="Q820" s="235"/>
      <c r="R820" s="235"/>
      <c r="S820" s="120"/>
      <c r="T820" s="118"/>
      <c r="U820" s="235"/>
      <c r="V820" s="213"/>
      <c r="W820" s="214"/>
      <c r="X820" s="207"/>
      <c r="Y820" s="215"/>
      <c r="Z820" s="213"/>
      <c r="AA820" s="216"/>
      <c r="AB820" s="33"/>
      <c r="AC820" s="33"/>
      <c r="AD820" s="33"/>
      <c r="AE820" s="33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</row>
    <row r="821" spans="1:44" s="23" customFormat="1" ht="30" customHeight="1">
      <c r="A821" s="310"/>
      <c r="B821" s="221"/>
      <c r="C821" s="222"/>
      <c r="D821" s="214"/>
      <c r="E821" s="219"/>
      <c r="F821" s="206"/>
      <c r="G821" s="249"/>
      <c r="H821" s="249"/>
      <c r="I821" s="342"/>
      <c r="J821" s="342"/>
      <c r="K821" s="342"/>
      <c r="L821" s="203">
        <f t="shared" ref="L821" si="874">IF(RIGHT(S821)="T",(+H821-G821),0)</f>
        <v>0</v>
      </c>
      <c r="M821" s="203">
        <f t="shared" ref="M821" si="875">IF(RIGHT(S821)="U",(+H821-G821),0)</f>
        <v>0</v>
      </c>
      <c r="N821" s="203">
        <f t="shared" ref="N821" si="876">IF(RIGHT(S821)="C",(+H821-G821),0)</f>
        <v>0</v>
      </c>
      <c r="O821" s="203">
        <f t="shared" ref="O821" si="877">IF(RIGHT(S821)="D",(+H821-G821),0)</f>
        <v>0</v>
      </c>
      <c r="P821" s="235"/>
      <c r="Q821" s="235"/>
      <c r="R821" s="235"/>
      <c r="S821" s="120"/>
      <c r="T821" s="118"/>
      <c r="U821" s="235"/>
      <c r="V821" s="213"/>
      <c r="W821" s="214"/>
      <c r="X821" s="207"/>
      <c r="Y821" s="215"/>
      <c r="Z821" s="213"/>
      <c r="AA821" s="216"/>
      <c r="AB821" s="33"/>
      <c r="AC821" s="33"/>
      <c r="AD821" s="33"/>
      <c r="AE821" s="33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</row>
    <row r="822" spans="1:44" s="25" customFormat="1" ht="30" customHeight="1">
      <c r="A822" s="345"/>
      <c r="B822" s="350"/>
      <c r="C822" s="351" t="s">
        <v>53</v>
      </c>
      <c r="D822" s="350"/>
      <c r="E822" s="219"/>
      <c r="F822" s="218" t="s">
        <v>49</v>
      </c>
      <c r="G822" s="254"/>
      <c r="H822" s="254"/>
      <c r="I822" s="218" t="s">
        <v>49</v>
      </c>
      <c r="J822" s="218" t="s">
        <v>49</v>
      </c>
      <c r="K822" s="321"/>
      <c r="L822" s="255">
        <f t="shared" ref="L822:R822" si="878">SUM(L820:L821)</f>
        <v>0</v>
      </c>
      <c r="M822" s="255">
        <f t="shared" si="878"/>
        <v>0</v>
      </c>
      <c r="N822" s="255">
        <f t="shared" si="878"/>
        <v>0</v>
      </c>
      <c r="O822" s="255">
        <f t="shared" si="878"/>
        <v>0</v>
      </c>
      <c r="P822" s="255">
        <f t="shared" si="878"/>
        <v>0</v>
      </c>
      <c r="Q822" s="255">
        <f t="shared" si="878"/>
        <v>0</v>
      </c>
      <c r="R822" s="255">
        <f t="shared" si="878"/>
        <v>0</v>
      </c>
      <c r="S822" s="352"/>
      <c r="T822" s="353"/>
      <c r="U822" s="350"/>
      <c r="V822" s="213">
        <f t="shared" ref="V822" si="879">$AB$11-((N822*24))</f>
        <v>744</v>
      </c>
      <c r="W822" s="214">
        <v>125</v>
      </c>
      <c r="X822" s="207"/>
      <c r="Y822" s="215">
        <f t="shared" ref="Y822" si="880">W822</f>
        <v>125</v>
      </c>
      <c r="Z822" s="213">
        <f t="shared" ref="Z822" si="881">(Y822*(V822-L822*24))/V822</f>
        <v>125</v>
      </c>
      <c r="AA822" s="216">
        <f t="shared" ref="AA822" si="882">(Z822/Y822)*100</f>
        <v>100</v>
      </c>
      <c r="AB822" s="24"/>
    </row>
    <row r="823" spans="1:44" s="23" customFormat="1" ht="30" customHeight="1">
      <c r="A823" s="310">
        <v>25</v>
      </c>
      <c r="B823" s="221" t="s">
        <v>397</v>
      </c>
      <c r="C823" s="222" t="s">
        <v>398</v>
      </c>
      <c r="D823" s="214">
        <v>125</v>
      </c>
      <c r="E823" s="233" t="s">
        <v>569</v>
      </c>
      <c r="F823" s="206" t="s">
        <v>49</v>
      </c>
      <c r="G823" s="327"/>
      <c r="H823" s="327"/>
      <c r="I823" s="342"/>
      <c r="J823" s="342"/>
      <c r="K823" s="342"/>
      <c r="L823" s="235"/>
      <c r="M823" s="115"/>
      <c r="N823" s="115"/>
      <c r="O823" s="235"/>
      <c r="P823" s="235"/>
      <c r="Q823" s="235"/>
      <c r="R823" s="235"/>
      <c r="S823" s="235"/>
      <c r="T823" s="397"/>
      <c r="U823" s="235"/>
      <c r="V823" s="213">
        <f t="shared" si="853"/>
        <v>744</v>
      </c>
      <c r="W823" s="214">
        <v>125</v>
      </c>
      <c r="X823" s="207"/>
      <c r="Y823" s="215">
        <f t="shared" si="798"/>
        <v>125</v>
      </c>
      <c r="Z823" s="213">
        <f t="shared" si="854"/>
        <v>125</v>
      </c>
      <c r="AA823" s="216">
        <f t="shared" si="800"/>
        <v>100</v>
      </c>
      <c r="AB823" s="33"/>
      <c r="AC823" s="33"/>
      <c r="AD823" s="33"/>
      <c r="AE823" s="33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</row>
    <row r="824" spans="1:44" s="23" customFormat="1" ht="30" customHeight="1">
      <c r="A824" s="310">
        <v>26</v>
      </c>
      <c r="B824" s="221" t="s">
        <v>399</v>
      </c>
      <c r="C824" s="222" t="s">
        <v>400</v>
      </c>
      <c r="D824" s="214">
        <v>240</v>
      </c>
      <c r="E824" s="219" t="s">
        <v>569</v>
      </c>
      <c r="F824" s="206" t="s">
        <v>49</v>
      </c>
      <c r="G824" s="249"/>
      <c r="H824" s="249"/>
      <c r="I824" s="342"/>
      <c r="J824" s="342"/>
      <c r="K824" s="342"/>
      <c r="L824" s="203">
        <f>IF(RIGHT(S824)="T",(+H824-G824),0)</f>
        <v>0</v>
      </c>
      <c r="M824" s="203">
        <f>IF(RIGHT(S824)="U",(+H824-G824),0)</f>
        <v>0</v>
      </c>
      <c r="N824" s="203">
        <f>IF(RIGHT(S824)="C",(+H824-G824),0)</f>
        <v>0</v>
      </c>
      <c r="O824" s="203">
        <f>IF(RIGHT(S824)="D",(+H824-G824),0)</f>
        <v>0</v>
      </c>
      <c r="P824" s="235"/>
      <c r="Q824" s="235"/>
      <c r="R824" s="235"/>
      <c r="S824" s="114"/>
      <c r="T824" s="118"/>
      <c r="U824" s="235"/>
      <c r="V824" s="213"/>
      <c r="W824" s="214"/>
      <c r="X824" s="207"/>
      <c r="Y824" s="215"/>
      <c r="Z824" s="213"/>
      <c r="AA824" s="216"/>
      <c r="AB824" s="33"/>
      <c r="AC824" s="33"/>
      <c r="AD824" s="33"/>
      <c r="AE824" s="33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</row>
    <row r="825" spans="1:44" s="23" customFormat="1" ht="30" customHeight="1">
      <c r="A825" s="345"/>
      <c r="B825" s="350"/>
      <c r="C825" s="351" t="s">
        <v>53</v>
      </c>
      <c r="D825" s="350"/>
      <c r="E825" s="219"/>
      <c r="F825" s="218" t="s">
        <v>49</v>
      </c>
      <c r="G825" s="254"/>
      <c r="H825" s="254"/>
      <c r="I825" s="218" t="s">
        <v>49</v>
      </c>
      <c r="J825" s="218" t="s">
        <v>49</v>
      </c>
      <c r="K825" s="321"/>
      <c r="L825" s="255">
        <f>SUM(L824:L824)</f>
        <v>0</v>
      </c>
      <c r="M825" s="255">
        <f t="shared" ref="M825:O827" si="883">SUM(M824:M824)</f>
        <v>0</v>
      </c>
      <c r="N825" s="255">
        <f t="shared" si="883"/>
        <v>0</v>
      </c>
      <c r="O825" s="255">
        <f t="shared" si="883"/>
        <v>0</v>
      </c>
      <c r="P825" s="218" t="s">
        <v>49</v>
      </c>
      <c r="Q825" s="218" t="s">
        <v>49</v>
      </c>
      <c r="R825" s="218" t="s">
        <v>49</v>
      </c>
      <c r="S825" s="352"/>
      <c r="T825" s="353"/>
      <c r="U825" s="235"/>
      <c r="V825" s="213">
        <f t="shared" ref="V825" si="884">$AB$11-((N825*24))</f>
        <v>744</v>
      </c>
      <c r="W825" s="214">
        <v>240</v>
      </c>
      <c r="X825" s="207"/>
      <c r="Y825" s="215">
        <f t="shared" ref="Y825" si="885">W825</f>
        <v>240</v>
      </c>
      <c r="Z825" s="213">
        <f t="shared" ref="Z825" si="886">(Y825*(V825-L825*24))/V825</f>
        <v>240</v>
      </c>
      <c r="AA825" s="216">
        <f t="shared" ref="AA825" si="887">(Z825/Y825)*100</f>
        <v>100</v>
      </c>
      <c r="AB825" s="33"/>
      <c r="AC825" s="33"/>
      <c r="AD825" s="33"/>
      <c r="AE825" s="33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</row>
    <row r="826" spans="1:44" s="23" customFormat="1" ht="30" customHeight="1">
      <c r="A826" s="310">
        <v>27</v>
      </c>
      <c r="B826" s="221" t="s">
        <v>401</v>
      </c>
      <c r="C826" s="222" t="s">
        <v>402</v>
      </c>
      <c r="D826" s="214">
        <v>125</v>
      </c>
      <c r="E826" s="233" t="s">
        <v>569</v>
      </c>
      <c r="F826" s="206" t="s">
        <v>49</v>
      </c>
      <c r="G826" s="249"/>
      <c r="H826" s="249"/>
      <c r="I826" s="342"/>
      <c r="J826" s="342"/>
      <c r="K826" s="342"/>
      <c r="L826" s="203">
        <f>IF(RIGHT(S826)="T",(+H826-G826),0)</f>
        <v>0</v>
      </c>
      <c r="M826" s="203">
        <f>IF(RIGHT(S826)="U",(+H826-G826),0)</f>
        <v>0</v>
      </c>
      <c r="N826" s="203">
        <f>IF(RIGHT(S826)="C",(+H826-G826),0)</f>
        <v>0</v>
      </c>
      <c r="O826" s="203">
        <f>IF(RIGHT(S826)="D",(+H826-G826),0)</f>
        <v>0</v>
      </c>
      <c r="P826" s="235"/>
      <c r="Q826" s="235"/>
      <c r="R826" s="235"/>
      <c r="S826" s="114"/>
      <c r="T826" s="118"/>
      <c r="U826" s="235"/>
      <c r="V826" s="213"/>
      <c r="W826" s="214"/>
      <c r="X826" s="207"/>
      <c r="Y826" s="215"/>
      <c r="Z826" s="213"/>
      <c r="AA826" s="216"/>
      <c r="AB826" s="33"/>
      <c r="AC826" s="33"/>
      <c r="AD826" s="33"/>
      <c r="AE826" s="33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</row>
    <row r="827" spans="1:44" s="23" customFormat="1" ht="30" customHeight="1">
      <c r="A827" s="345"/>
      <c r="B827" s="350"/>
      <c r="C827" s="351" t="s">
        <v>53</v>
      </c>
      <c r="D827" s="350"/>
      <c r="E827" s="219"/>
      <c r="F827" s="218" t="s">
        <v>49</v>
      </c>
      <c r="G827" s="254"/>
      <c r="H827" s="254"/>
      <c r="I827" s="218" t="s">
        <v>49</v>
      </c>
      <c r="J827" s="218" t="s">
        <v>49</v>
      </c>
      <c r="K827" s="321"/>
      <c r="L827" s="255">
        <f>SUM(L826:L826)</f>
        <v>0</v>
      </c>
      <c r="M827" s="255">
        <f t="shared" si="883"/>
        <v>0</v>
      </c>
      <c r="N827" s="255">
        <f t="shared" si="883"/>
        <v>0</v>
      </c>
      <c r="O827" s="255">
        <f t="shared" si="883"/>
        <v>0</v>
      </c>
      <c r="P827" s="218" t="s">
        <v>49</v>
      </c>
      <c r="Q827" s="218" t="s">
        <v>49</v>
      </c>
      <c r="R827" s="218" t="s">
        <v>49</v>
      </c>
      <c r="S827" s="352"/>
      <c r="T827" s="353"/>
      <c r="U827" s="235"/>
      <c r="V827" s="213">
        <f t="shared" ref="V827" si="888">$AB$11-((N827*24))</f>
        <v>744</v>
      </c>
      <c r="W827" s="214">
        <v>125</v>
      </c>
      <c r="X827" s="207"/>
      <c r="Y827" s="215">
        <f t="shared" ref="Y827" si="889">W827</f>
        <v>125</v>
      </c>
      <c r="Z827" s="213">
        <f t="shared" ref="Z827" si="890">(Y827*(V827-L827*24))/V827</f>
        <v>125</v>
      </c>
      <c r="AA827" s="216">
        <f t="shared" ref="AA827" si="891">(Z827/Y827)*100</f>
        <v>100</v>
      </c>
      <c r="AB827" s="33"/>
      <c r="AC827" s="33"/>
      <c r="AD827" s="33"/>
      <c r="AE827" s="33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</row>
    <row r="828" spans="1:44" s="23" customFormat="1" ht="30" customHeight="1">
      <c r="A828" s="308">
        <v>28</v>
      </c>
      <c r="B828" s="221" t="s">
        <v>403</v>
      </c>
      <c r="C828" s="222" t="s">
        <v>404</v>
      </c>
      <c r="D828" s="214">
        <v>240</v>
      </c>
      <c r="E828" s="219" t="s">
        <v>569</v>
      </c>
      <c r="F828" s="206" t="s">
        <v>49</v>
      </c>
      <c r="G828" s="270"/>
      <c r="H828" s="270"/>
      <c r="I828" s="342"/>
      <c r="J828" s="342"/>
      <c r="K828" s="342"/>
      <c r="L828" s="203">
        <f t="shared" ref="L828" si="892">IF(RIGHT(S828)="T",(+H828-G828),0)</f>
        <v>0</v>
      </c>
      <c r="M828" s="203">
        <f t="shared" ref="M828" si="893">IF(RIGHT(S828)="U",(+H828-G828),0)</f>
        <v>0</v>
      </c>
      <c r="N828" s="203">
        <f t="shared" ref="N828" si="894">IF(RIGHT(S828)="C",(+H828-G828),0)</f>
        <v>0</v>
      </c>
      <c r="O828" s="203">
        <f t="shared" ref="O828" si="895">IF(RIGHT(S828)="D",(+H828-G828),0)</f>
        <v>0</v>
      </c>
      <c r="P828" s="235"/>
      <c r="Q828" s="235"/>
      <c r="R828" s="235"/>
      <c r="S828" s="121"/>
      <c r="T828" s="122"/>
      <c r="U828" s="235"/>
      <c r="V828" s="213"/>
      <c r="W828" s="214"/>
      <c r="X828" s="207"/>
      <c r="Y828" s="215"/>
      <c r="Z828" s="213"/>
      <c r="AA828" s="216"/>
      <c r="AB828" s="33"/>
      <c r="AC828" s="33"/>
      <c r="AD828" s="33"/>
      <c r="AE828" s="33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</row>
    <row r="829" spans="1:44" s="23" customFormat="1" ht="30" customHeight="1">
      <c r="A829" s="308"/>
      <c r="B829" s="221"/>
      <c r="C829" s="222"/>
      <c r="D829" s="214"/>
      <c r="E829" s="219"/>
      <c r="F829" s="206"/>
      <c r="G829" s="249"/>
      <c r="H829" s="249"/>
      <c r="I829" s="342"/>
      <c r="J829" s="342"/>
      <c r="K829" s="342"/>
      <c r="L829" s="203">
        <f t="shared" ref="L829:L830" si="896">IF(RIGHT(S829)="T",(+H829-G829),0)</f>
        <v>0</v>
      </c>
      <c r="M829" s="203">
        <f t="shared" ref="M829:M830" si="897">IF(RIGHT(S829)="U",(+H829-G829),0)</f>
        <v>0</v>
      </c>
      <c r="N829" s="203">
        <f t="shared" ref="N829:N830" si="898">IF(RIGHT(S829)="C",(+H829-G829),0)</f>
        <v>0</v>
      </c>
      <c r="O829" s="203">
        <f t="shared" ref="O829:O830" si="899">IF(RIGHT(S829)="D",(+H829-G829),0)</f>
        <v>0</v>
      </c>
      <c r="P829" s="235"/>
      <c r="Q829" s="235"/>
      <c r="R829" s="235"/>
      <c r="S829" s="120"/>
      <c r="T829" s="118"/>
      <c r="U829" s="235"/>
      <c r="V829" s="213"/>
      <c r="W829" s="214"/>
      <c r="X829" s="207"/>
      <c r="Y829" s="215"/>
      <c r="Z829" s="213"/>
      <c r="AA829" s="216"/>
      <c r="AB829" s="33"/>
      <c r="AC829" s="33"/>
      <c r="AD829" s="33"/>
      <c r="AE829" s="33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</row>
    <row r="830" spans="1:44" s="23" customFormat="1" ht="30" customHeight="1">
      <c r="A830" s="308"/>
      <c r="B830" s="221"/>
      <c r="C830" s="222"/>
      <c r="D830" s="214"/>
      <c r="E830" s="219"/>
      <c r="F830" s="206"/>
      <c r="G830" s="249"/>
      <c r="H830" s="249"/>
      <c r="I830" s="342"/>
      <c r="J830" s="342"/>
      <c r="K830" s="342"/>
      <c r="L830" s="203">
        <f t="shared" si="896"/>
        <v>0</v>
      </c>
      <c r="M830" s="203">
        <f t="shared" si="897"/>
        <v>0</v>
      </c>
      <c r="N830" s="203">
        <f t="shared" si="898"/>
        <v>0</v>
      </c>
      <c r="O830" s="203">
        <f t="shared" si="899"/>
        <v>0</v>
      </c>
      <c r="P830" s="235"/>
      <c r="Q830" s="235"/>
      <c r="R830" s="235"/>
      <c r="S830" s="120"/>
      <c r="T830" s="118"/>
      <c r="U830" s="235"/>
      <c r="V830" s="213"/>
      <c r="W830" s="214"/>
      <c r="X830" s="207"/>
      <c r="Y830" s="215"/>
      <c r="Z830" s="213"/>
      <c r="AA830" s="216"/>
      <c r="AB830" s="33"/>
      <c r="AC830" s="33"/>
      <c r="AD830" s="33"/>
      <c r="AE830" s="33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</row>
    <row r="831" spans="1:44" s="23" customFormat="1" ht="30" customHeight="1">
      <c r="A831" s="310"/>
      <c r="B831" s="221"/>
      <c r="C831" s="253" t="s">
        <v>53</v>
      </c>
      <c r="D831" s="217"/>
      <c r="E831" s="219"/>
      <c r="F831" s="218" t="s">
        <v>49</v>
      </c>
      <c r="G831" s="254"/>
      <c r="H831" s="254"/>
      <c r="I831" s="218" t="s">
        <v>49</v>
      </c>
      <c r="J831" s="218" t="s">
        <v>49</v>
      </c>
      <c r="K831" s="321"/>
      <c r="L831" s="255">
        <f>SUM(L828:L830)</f>
        <v>0</v>
      </c>
      <c r="M831" s="255">
        <f>SUM(M828:M830)</f>
        <v>0</v>
      </c>
      <c r="N831" s="255">
        <f>SUM(N828:N830)</f>
        <v>0</v>
      </c>
      <c r="O831" s="255">
        <f>SUM(O828:O830)</f>
        <v>0</v>
      </c>
      <c r="P831" s="255">
        <f>SUM(P828:P828)</f>
        <v>0</v>
      </c>
      <c r="Q831" s="255">
        <f>SUM(Q828:Q828)</f>
        <v>0</v>
      </c>
      <c r="R831" s="255">
        <f>SUM(R828:R828)</f>
        <v>0</v>
      </c>
      <c r="S831" s="359"/>
      <c r="T831" s="359"/>
      <c r="U831" s="217"/>
      <c r="V831" s="213">
        <f t="shared" ref="V831" si="900">$AB$11-((N831*24))</f>
        <v>744</v>
      </c>
      <c r="W831" s="214">
        <v>240</v>
      </c>
      <c r="X831" s="207"/>
      <c r="Y831" s="215">
        <f t="shared" ref="Y831" si="901">W831</f>
        <v>240</v>
      </c>
      <c r="Z831" s="213">
        <f t="shared" ref="Z831" si="902">(Y831*(V831-L831*24))/V831</f>
        <v>240</v>
      </c>
      <c r="AA831" s="216">
        <f t="shared" ref="AA831" si="903">(Z831/Y831)*100</f>
        <v>100</v>
      </c>
      <c r="AB831" s="33"/>
      <c r="AC831" s="33"/>
      <c r="AD831" s="33"/>
      <c r="AE831" s="33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</row>
    <row r="832" spans="1:44" s="25" customFormat="1" ht="30" customHeight="1">
      <c r="A832" s="310">
        <v>29</v>
      </c>
      <c r="B832" s="221" t="s">
        <v>477</v>
      </c>
      <c r="C832" s="222" t="s">
        <v>514</v>
      </c>
      <c r="D832" s="214">
        <v>125</v>
      </c>
      <c r="E832" s="262" t="s">
        <v>569</v>
      </c>
      <c r="F832" s="206" t="s">
        <v>49</v>
      </c>
      <c r="G832" s="249"/>
      <c r="H832" s="249"/>
      <c r="I832" s="342"/>
      <c r="J832" s="342"/>
      <c r="K832" s="342"/>
      <c r="L832" s="203">
        <f>IF(RIGHT(S832)="T",(+H832-G832),0)</f>
        <v>0</v>
      </c>
      <c r="M832" s="203">
        <f>IF(RIGHT(S832)="U",(+H832-G832),0)</f>
        <v>0</v>
      </c>
      <c r="N832" s="203">
        <f>IF(RIGHT(S832)="C",(+H832-G832),0)</f>
        <v>0</v>
      </c>
      <c r="O832" s="203">
        <f>IF(RIGHT(S832)="D",(+H832-G832),0)</f>
        <v>0</v>
      </c>
      <c r="P832" s="235"/>
      <c r="Q832" s="235"/>
      <c r="R832" s="235"/>
      <c r="S832" s="120"/>
      <c r="T832" s="118"/>
      <c r="U832" s="235"/>
      <c r="V832" s="213"/>
      <c r="W832" s="214"/>
      <c r="X832" s="207"/>
      <c r="Y832" s="215"/>
      <c r="Z832" s="213"/>
      <c r="AA832" s="216"/>
      <c r="AB832" s="24"/>
    </row>
    <row r="833" spans="1:44" s="25" customFormat="1" ht="30" customHeight="1">
      <c r="A833" s="310"/>
      <c r="B833" s="221"/>
      <c r="C833" s="222"/>
      <c r="D833" s="214"/>
      <c r="E833" s="262"/>
      <c r="F833" s="206" t="s">
        <v>49</v>
      </c>
      <c r="G833" s="249"/>
      <c r="H833" s="249"/>
      <c r="I833" s="342"/>
      <c r="J833" s="342"/>
      <c r="K833" s="342"/>
      <c r="L833" s="203">
        <f>IF(RIGHT(S833)="T",(+H833-G833),0)</f>
        <v>0</v>
      </c>
      <c r="M833" s="203">
        <f>IF(RIGHT(S833)="U",(+H833-G833),0)</f>
        <v>0</v>
      </c>
      <c r="N833" s="203">
        <f>IF(RIGHT(S833)="C",(+H833-G833),0)</f>
        <v>0</v>
      </c>
      <c r="O833" s="203">
        <f>IF(RIGHT(S833)="D",(+H833-G833),0)</f>
        <v>0</v>
      </c>
      <c r="P833" s="235"/>
      <c r="Q833" s="235"/>
      <c r="R833" s="235"/>
      <c r="S833" s="120"/>
      <c r="T833" s="118"/>
      <c r="U833" s="235"/>
      <c r="V833" s="213"/>
      <c r="W833" s="214"/>
      <c r="X833" s="207"/>
      <c r="Y833" s="215"/>
      <c r="Z833" s="213"/>
      <c r="AA833" s="216"/>
      <c r="AB833" s="24"/>
    </row>
    <row r="834" spans="1:44" s="25" customFormat="1" ht="30" customHeight="1">
      <c r="A834" s="217"/>
      <c r="B834" s="350"/>
      <c r="C834" s="351" t="s">
        <v>53</v>
      </c>
      <c r="D834" s="350"/>
      <c r="E834" s="233"/>
      <c r="F834" s="218" t="s">
        <v>49</v>
      </c>
      <c r="G834" s="254"/>
      <c r="H834" s="254"/>
      <c r="I834" s="218" t="s">
        <v>49</v>
      </c>
      <c r="J834" s="218" t="s">
        <v>49</v>
      </c>
      <c r="K834" s="218" t="s">
        <v>49</v>
      </c>
      <c r="L834" s="255">
        <f>SUM(L832:L833)</f>
        <v>0</v>
      </c>
      <c r="M834" s="255">
        <f>SUM(M832:M833)</f>
        <v>0</v>
      </c>
      <c r="N834" s="255">
        <f>SUM(N832:N833)</f>
        <v>0</v>
      </c>
      <c r="O834" s="255">
        <f>SUM(O832:O833)</f>
        <v>0</v>
      </c>
      <c r="P834" s="218" t="s">
        <v>49</v>
      </c>
      <c r="Q834" s="218" t="s">
        <v>49</v>
      </c>
      <c r="R834" s="218" t="s">
        <v>49</v>
      </c>
      <c r="S834" s="352"/>
      <c r="T834" s="353"/>
      <c r="U834" s="350"/>
      <c r="V834" s="213">
        <f t="shared" ref="V834" si="904">$AB$11-((N834*24))</f>
        <v>744</v>
      </c>
      <c r="W834" s="214">
        <v>125</v>
      </c>
      <c r="X834" s="207"/>
      <c r="Y834" s="215">
        <f t="shared" ref="Y834" si="905">W834</f>
        <v>125</v>
      </c>
      <c r="Z834" s="213">
        <f t="shared" ref="Z834" si="906">(Y834*(V834-L834*24))/V834</f>
        <v>125</v>
      </c>
      <c r="AA834" s="216">
        <f t="shared" ref="AA834" si="907">(Z834/Y834)*100</f>
        <v>100</v>
      </c>
      <c r="AB834" s="24"/>
    </row>
    <row r="835" spans="1:44" s="23" customFormat="1" ht="30" customHeight="1">
      <c r="A835" s="310">
        <v>30</v>
      </c>
      <c r="B835" s="221" t="s">
        <v>405</v>
      </c>
      <c r="C835" s="222" t="s">
        <v>406</v>
      </c>
      <c r="D835" s="214">
        <v>80</v>
      </c>
      <c r="E835" s="219" t="s">
        <v>569</v>
      </c>
      <c r="F835" s="206" t="s">
        <v>49</v>
      </c>
      <c r="G835" s="249"/>
      <c r="H835" s="249"/>
      <c r="I835" s="342"/>
      <c r="J835" s="342"/>
      <c r="K835" s="342"/>
      <c r="L835" s="203">
        <f>IF(RIGHT(S835)="T",(+H835-G835),0)</f>
        <v>0</v>
      </c>
      <c r="M835" s="203">
        <f>IF(RIGHT(S835)="U",(+H835-G835),0)</f>
        <v>0</v>
      </c>
      <c r="N835" s="203">
        <f>IF(RIGHT(S835)="C",(+H835-G835),0)</f>
        <v>0</v>
      </c>
      <c r="O835" s="203">
        <f>IF(RIGHT(S835)="D",(+H835-G835),0)</f>
        <v>0</v>
      </c>
      <c r="P835" s="235"/>
      <c r="Q835" s="235"/>
      <c r="R835" s="235"/>
      <c r="S835" s="120"/>
      <c r="T835" s="118"/>
      <c r="U835" s="235"/>
      <c r="V835" s="213"/>
      <c r="W835" s="214"/>
      <c r="X835" s="207"/>
      <c r="Y835" s="215"/>
      <c r="Z835" s="213"/>
      <c r="AA835" s="216"/>
      <c r="AB835" s="33"/>
      <c r="AC835" s="33"/>
      <c r="AD835" s="33"/>
      <c r="AE835" s="33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</row>
    <row r="836" spans="1:44" s="25" customFormat="1" ht="30" customHeight="1">
      <c r="A836" s="217"/>
      <c r="B836" s="350"/>
      <c r="C836" s="351" t="s">
        <v>53</v>
      </c>
      <c r="D836" s="350"/>
      <c r="E836" s="233"/>
      <c r="F836" s="218" t="s">
        <v>49</v>
      </c>
      <c r="G836" s="254"/>
      <c r="H836" s="254"/>
      <c r="I836" s="218" t="s">
        <v>49</v>
      </c>
      <c r="J836" s="218" t="s">
        <v>49</v>
      </c>
      <c r="K836" s="218" t="s">
        <v>49</v>
      </c>
      <c r="L836" s="255">
        <f>SUM(L835:L835)</f>
        <v>0</v>
      </c>
      <c r="M836" s="255">
        <f>SUM(M835:M835)</f>
        <v>0</v>
      </c>
      <c r="N836" s="255">
        <f>SUM(N835:N835)</f>
        <v>0</v>
      </c>
      <c r="O836" s="255">
        <f>SUM(O835:O835)</f>
        <v>0</v>
      </c>
      <c r="P836" s="218" t="s">
        <v>49</v>
      </c>
      <c r="Q836" s="218" t="s">
        <v>49</v>
      </c>
      <c r="R836" s="218" t="s">
        <v>49</v>
      </c>
      <c r="S836" s="352"/>
      <c r="T836" s="353"/>
      <c r="U836" s="350"/>
      <c r="V836" s="213">
        <f t="shared" ref="V836" si="908">$AB$11-((N836*24))</f>
        <v>744</v>
      </c>
      <c r="W836" s="214">
        <v>80</v>
      </c>
      <c r="X836" s="207"/>
      <c r="Y836" s="215">
        <f t="shared" ref="Y836" si="909">W836</f>
        <v>80</v>
      </c>
      <c r="Z836" s="213">
        <f t="shared" ref="Z836" si="910">(Y836*(V836-L836*24))/V836</f>
        <v>80</v>
      </c>
      <c r="AA836" s="216">
        <f t="shared" si="800"/>
        <v>100</v>
      </c>
      <c r="AB836" s="24"/>
    </row>
    <row r="837" spans="1:44" s="23" customFormat="1" ht="30" customHeight="1">
      <c r="A837" s="310">
        <v>31</v>
      </c>
      <c r="B837" s="221" t="s">
        <v>407</v>
      </c>
      <c r="C837" s="222" t="s">
        <v>408</v>
      </c>
      <c r="D837" s="214">
        <v>93.2</v>
      </c>
      <c r="E837" s="233" t="s">
        <v>569</v>
      </c>
      <c r="F837" s="206" t="s">
        <v>49</v>
      </c>
      <c r="G837" s="327"/>
      <c r="H837" s="327"/>
      <c r="I837" s="342"/>
      <c r="J837" s="342"/>
      <c r="K837" s="342"/>
      <c r="L837" s="370">
        <v>0</v>
      </c>
      <c r="M837" s="370">
        <v>0</v>
      </c>
      <c r="N837" s="370">
        <v>0</v>
      </c>
      <c r="O837" s="370">
        <v>0</v>
      </c>
      <c r="P837" s="235"/>
      <c r="Q837" s="235"/>
      <c r="R837" s="235"/>
      <c r="S837" s="235"/>
      <c r="T837" s="397"/>
      <c r="U837" s="235"/>
      <c r="V837" s="213">
        <f t="shared" ref="V837:V862" si="911">$AB$11-((N837*24))</f>
        <v>744</v>
      </c>
      <c r="W837" s="214">
        <v>93.2</v>
      </c>
      <c r="X837" s="207"/>
      <c r="Y837" s="215">
        <f t="shared" si="798"/>
        <v>93.2</v>
      </c>
      <c r="Z837" s="213">
        <f t="shared" ref="Z837:Z862" si="912">(Y837*(V837-L837*24))/V837</f>
        <v>93.2</v>
      </c>
      <c r="AA837" s="216">
        <f t="shared" si="800"/>
        <v>100</v>
      </c>
      <c r="AB837" s="33"/>
      <c r="AC837" s="33"/>
      <c r="AD837" s="33"/>
      <c r="AE837" s="33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</row>
    <row r="838" spans="1:44" s="23" customFormat="1" ht="30" customHeight="1">
      <c r="A838" s="310">
        <v>32</v>
      </c>
      <c r="B838" s="221" t="s">
        <v>409</v>
      </c>
      <c r="C838" s="222" t="s">
        <v>410</v>
      </c>
      <c r="D838" s="214">
        <v>93.2</v>
      </c>
      <c r="E838" s="219" t="s">
        <v>569</v>
      </c>
      <c r="F838" s="206" t="s">
        <v>49</v>
      </c>
      <c r="G838" s="327"/>
      <c r="H838" s="327"/>
      <c r="I838" s="342"/>
      <c r="J838" s="342"/>
      <c r="K838" s="342"/>
      <c r="L838" s="370">
        <v>0</v>
      </c>
      <c r="M838" s="370">
        <v>0</v>
      </c>
      <c r="N838" s="370">
        <v>0</v>
      </c>
      <c r="O838" s="370">
        <v>0</v>
      </c>
      <c r="P838" s="235"/>
      <c r="Q838" s="235"/>
      <c r="R838" s="235"/>
      <c r="S838" s="235"/>
      <c r="T838" s="397"/>
      <c r="U838" s="235"/>
      <c r="V838" s="213">
        <f t="shared" si="911"/>
        <v>744</v>
      </c>
      <c r="W838" s="214">
        <v>93.2</v>
      </c>
      <c r="X838" s="207"/>
      <c r="Y838" s="215">
        <f t="shared" si="798"/>
        <v>93.2</v>
      </c>
      <c r="Z838" s="213">
        <f t="shared" si="912"/>
        <v>93.2</v>
      </c>
      <c r="AA838" s="216">
        <f t="shared" si="800"/>
        <v>100</v>
      </c>
      <c r="AB838" s="33"/>
      <c r="AC838" s="33"/>
      <c r="AD838" s="33"/>
      <c r="AE838" s="33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</row>
    <row r="839" spans="1:44" s="23" customFormat="1" ht="30" customHeight="1">
      <c r="A839" s="310">
        <v>33</v>
      </c>
      <c r="B839" s="221" t="s">
        <v>411</v>
      </c>
      <c r="C839" s="222" t="s">
        <v>412</v>
      </c>
      <c r="D839" s="214">
        <v>125</v>
      </c>
      <c r="E839" s="233" t="s">
        <v>569</v>
      </c>
      <c r="F839" s="206" t="s">
        <v>49</v>
      </c>
      <c r="G839" s="249"/>
      <c r="H839" s="249"/>
      <c r="I839" s="206" t="s">
        <v>49</v>
      </c>
      <c r="J839" s="206" t="s">
        <v>49</v>
      </c>
      <c r="K839" s="206" t="s">
        <v>49</v>
      </c>
      <c r="L839" s="203">
        <f>IF(RIGHT(S839)="T",(+H839-G839),0)</f>
        <v>0</v>
      </c>
      <c r="M839" s="203">
        <f>IF(RIGHT(S839)="U",(+H839-G839),0)</f>
        <v>0</v>
      </c>
      <c r="N839" s="203">
        <f>IF(RIGHT(S839)="C",(+H839-G839),0)</f>
        <v>0</v>
      </c>
      <c r="O839" s="203">
        <f>IF(RIGHT(S839)="D",(+H839-G839),0)</f>
        <v>0</v>
      </c>
      <c r="P839" s="206" t="s">
        <v>49</v>
      </c>
      <c r="Q839" s="206" t="s">
        <v>49</v>
      </c>
      <c r="R839" s="206" t="s">
        <v>49</v>
      </c>
      <c r="S839" s="120"/>
      <c r="T839" s="118"/>
      <c r="U839" s="204"/>
      <c r="V839" s="213"/>
      <c r="W839" s="214"/>
      <c r="X839" s="207"/>
      <c r="Y839" s="215"/>
      <c r="Z839" s="213"/>
      <c r="AA839" s="216"/>
      <c r="AB839" s="33"/>
      <c r="AC839" s="33"/>
      <c r="AD839" s="33"/>
      <c r="AE839" s="33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</row>
    <row r="840" spans="1:44" s="23" customFormat="1" ht="30" customHeight="1">
      <c r="A840" s="217"/>
      <c r="B840" s="350"/>
      <c r="C840" s="351" t="s">
        <v>53</v>
      </c>
      <c r="D840" s="350"/>
      <c r="E840" s="233"/>
      <c r="F840" s="218" t="s">
        <v>49</v>
      </c>
      <c r="G840" s="254"/>
      <c r="H840" s="254"/>
      <c r="I840" s="218" t="s">
        <v>49</v>
      </c>
      <c r="J840" s="218" t="s">
        <v>49</v>
      </c>
      <c r="K840" s="218" t="s">
        <v>49</v>
      </c>
      <c r="L840" s="255">
        <f>SUM(L839:L839)</f>
        <v>0</v>
      </c>
      <c r="M840" s="255">
        <f>SUM(M839:M839)</f>
        <v>0</v>
      </c>
      <c r="N840" s="255">
        <f>SUM(N839:N839)</f>
        <v>0</v>
      </c>
      <c r="O840" s="255">
        <f>SUM(O839:O839)</f>
        <v>0</v>
      </c>
      <c r="P840" s="218" t="s">
        <v>49</v>
      </c>
      <c r="Q840" s="218" t="s">
        <v>49</v>
      </c>
      <c r="R840" s="218" t="s">
        <v>49</v>
      </c>
      <c r="S840" s="352"/>
      <c r="T840" s="353"/>
      <c r="U840" s="350"/>
      <c r="V840" s="213">
        <f t="shared" ref="V840" si="913">$AB$11-((N840*24))</f>
        <v>744</v>
      </c>
      <c r="W840" s="214">
        <v>125</v>
      </c>
      <c r="X840" s="207"/>
      <c r="Y840" s="215">
        <f t="shared" ref="Y840" si="914">W840</f>
        <v>125</v>
      </c>
      <c r="Z840" s="213">
        <f t="shared" ref="Z840" si="915">(Y840*(V840-L840*24))/V840</f>
        <v>125</v>
      </c>
      <c r="AA840" s="216">
        <f t="shared" ref="AA840" si="916">(Z840/Y840)*100</f>
        <v>100</v>
      </c>
      <c r="AB840" s="33"/>
      <c r="AC840" s="33"/>
      <c r="AD840" s="33"/>
      <c r="AE840" s="33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</row>
    <row r="841" spans="1:44" s="23" customFormat="1" ht="30" customHeight="1">
      <c r="A841" s="310">
        <v>34</v>
      </c>
      <c r="B841" s="221" t="s">
        <v>413</v>
      </c>
      <c r="C841" s="222" t="s">
        <v>414</v>
      </c>
      <c r="D841" s="214">
        <v>125</v>
      </c>
      <c r="E841" s="219" t="s">
        <v>569</v>
      </c>
      <c r="F841" s="206" t="s">
        <v>49</v>
      </c>
      <c r="G841" s="249"/>
      <c r="H841" s="249"/>
      <c r="I841" s="206" t="s">
        <v>49</v>
      </c>
      <c r="J841" s="206" t="s">
        <v>49</v>
      </c>
      <c r="K841" s="206" t="s">
        <v>49</v>
      </c>
      <c r="L841" s="203">
        <f>IF(RIGHT(S841)="T",(+H841-G841),0)</f>
        <v>0</v>
      </c>
      <c r="M841" s="203">
        <f>IF(RIGHT(S841)="U",(+H841-G841),0)</f>
        <v>0</v>
      </c>
      <c r="N841" s="203">
        <f>IF(RIGHT(S841)="C",(+H841-G841),0)</f>
        <v>0</v>
      </c>
      <c r="O841" s="203">
        <f>IF(RIGHT(S841)="D",(+H841-G841),0)</f>
        <v>0</v>
      </c>
      <c r="P841" s="206" t="s">
        <v>49</v>
      </c>
      <c r="Q841" s="206" t="s">
        <v>49</v>
      </c>
      <c r="R841" s="206" t="s">
        <v>49</v>
      </c>
      <c r="S841" s="120"/>
      <c r="T841" s="118"/>
      <c r="U841" s="204"/>
      <c r="V841" s="213"/>
      <c r="W841" s="214"/>
      <c r="X841" s="207"/>
      <c r="Y841" s="215"/>
      <c r="Z841" s="213"/>
      <c r="AA841" s="216"/>
      <c r="AB841" s="33"/>
      <c r="AC841" s="33"/>
      <c r="AD841" s="33"/>
      <c r="AE841" s="33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</row>
    <row r="842" spans="1:44" s="23" customFormat="1" ht="30" customHeight="1">
      <c r="A842" s="217"/>
      <c r="B842" s="350"/>
      <c r="C842" s="351" t="s">
        <v>53</v>
      </c>
      <c r="D842" s="350"/>
      <c r="E842" s="233"/>
      <c r="F842" s="218" t="s">
        <v>49</v>
      </c>
      <c r="G842" s="254"/>
      <c r="H842" s="254"/>
      <c r="I842" s="218" t="s">
        <v>49</v>
      </c>
      <c r="J842" s="218" t="s">
        <v>49</v>
      </c>
      <c r="K842" s="218" t="s">
        <v>49</v>
      </c>
      <c r="L842" s="255">
        <f>SUM(L841:L841)</f>
        <v>0</v>
      </c>
      <c r="M842" s="255">
        <f>SUM(M841:M841)</f>
        <v>0</v>
      </c>
      <c r="N842" s="255">
        <f>SUM(N841:N841)</f>
        <v>0</v>
      </c>
      <c r="O842" s="255">
        <f>SUM(O841:O841)</f>
        <v>0</v>
      </c>
      <c r="P842" s="218" t="s">
        <v>49</v>
      </c>
      <c r="Q842" s="218" t="s">
        <v>49</v>
      </c>
      <c r="R842" s="218" t="s">
        <v>49</v>
      </c>
      <c r="S842" s="352"/>
      <c r="T842" s="353"/>
      <c r="U842" s="350"/>
      <c r="V842" s="213">
        <f t="shared" ref="V842" si="917">$AB$11-((N842*24))</f>
        <v>744</v>
      </c>
      <c r="W842" s="214">
        <v>125</v>
      </c>
      <c r="X842" s="207"/>
      <c r="Y842" s="215">
        <f t="shared" ref="Y842" si="918">W842</f>
        <v>125</v>
      </c>
      <c r="Z842" s="213">
        <f t="shared" ref="Z842" si="919">(Y842*(V842-L842*24))/V842</f>
        <v>125</v>
      </c>
      <c r="AA842" s="216">
        <f t="shared" ref="AA842" si="920">(Z842/Y842)*100</f>
        <v>100</v>
      </c>
      <c r="AB842" s="33"/>
      <c r="AC842" s="33"/>
      <c r="AD842" s="33"/>
      <c r="AE842" s="33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</row>
    <row r="843" spans="1:44" s="23" customFormat="1" ht="30" customHeight="1">
      <c r="A843" s="310">
        <v>35</v>
      </c>
      <c r="B843" s="221" t="s">
        <v>415</v>
      </c>
      <c r="C843" s="222" t="s">
        <v>416</v>
      </c>
      <c r="D843" s="214">
        <v>240</v>
      </c>
      <c r="E843" s="219" t="s">
        <v>569</v>
      </c>
      <c r="F843" s="206" t="s">
        <v>49</v>
      </c>
      <c r="G843" s="327"/>
      <c r="H843" s="327"/>
      <c r="I843" s="342"/>
      <c r="J843" s="342"/>
      <c r="K843" s="342"/>
      <c r="L843" s="370">
        <v>0</v>
      </c>
      <c r="M843" s="370">
        <v>0</v>
      </c>
      <c r="N843" s="370">
        <v>0</v>
      </c>
      <c r="O843" s="370">
        <v>0</v>
      </c>
      <c r="P843" s="235"/>
      <c r="Q843" s="235"/>
      <c r="R843" s="235"/>
      <c r="S843" s="235"/>
      <c r="T843" s="397"/>
      <c r="U843" s="235"/>
      <c r="V843" s="213">
        <f t="shared" si="911"/>
        <v>744</v>
      </c>
      <c r="W843" s="214">
        <v>240</v>
      </c>
      <c r="X843" s="207"/>
      <c r="Y843" s="215">
        <f t="shared" si="798"/>
        <v>240</v>
      </c>
      <c r="Z843" s="213">
        <f t="shared" si="912"/>
        <v>240</v>
      </c>
      <c r="AA843" s="216">
        <f t="shared" si="800"/>
        <v>100</v>
      </c>
      <c r="AB843" s="33"/>
      <c r="AC843" s="33"/>
      <c r="AD843" s="33"/>
      <c r="AE843" s="33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</row>
    <row r="844" spans="1:44" s="23" customFormat="1" ht="30" customHeight="1">
      <c r="A844" s="310">
        <v>36</v>
      </c>
      <c r="B844" s="221" t="s">
        <v>417</v>
      </c>
      <c r="C844" s="222" t="s">
        <v>418</v>
      </c>
      <c r="D844" s="214">
        <v>50</v>
      </c>
      <c r="E844" s="219" t="s">
        <v>569</v>
      </c>
      <c r="F844" s="206" t="s">
        <v>49</v>
      </c>
      <c r="G844" s="327"/>
      <c r="H844" s="327"/>
      <c r="I844" s="342"/>
      <c r="J844" s="342"/>
      <c r="K844" s="342"/>
      <c r="L844" s="370">
        <v>0</v>
      </c>
      <c r="M844" s="370">
        <v>0</v>
      </c>
      <c r="N844" s="370">
        <v>0</v>
      </c>
      <c r="O844" s="370">
        <v>0</v>
      </c>
      <c r="P844" s="235"/>
      <c r="Q844" s="235"/>
      <c r="R844" s="235"/>
      <c r="S844" s="235"/>
      <c r="T844" s="397"/>
      <c r="U844" s="235"/>
      <c r="V844" s="213">
        <f t="shared" si="911"/>
        <v>744</v>
      </c>
      <c r="W844" s="214">
        <v>50</v>
      </c>
      <c r="X844" s="207"/>
      <c r="Y844" s="215">
        <f t="shared" si="798"/>
        <v>50</v>
      </c>
      <c r="Z844" s="213">
        <f t="shared" si="912"/>
        <v>50</v>
      </c>
      <c r="AA844" s="216">
        <f t="shared" si="800"/>
        <v>100</v>
      </c>
      <c r="AB844" s="33"/>
      <c r="AC844" s="33"/>
      <c r="AD844" s="33"/>
      <c r="AE844" s="33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</row>
    <row r="845" spans="1:44" s="23" customFormat="1" ht="30" customHeight="1">
      <c r="A845" s="310">
        <v>37</v>
      </c>
      <c r="B845" s="221" t="s">
        <v>419</v>
      </c>
      <c r="C845" s="222" t="s">
        <v>420</v>
      </c>
      <c r="D845" s="214">
        <v>50</v>
      </c>
      <c r="E845" s="219" t="s">
        <v>569</v>
      </c>
      <c r="F845" s="206" t="s">
        <v>49</v>
      </c>
      <c r="G845" s="327"/>
      <c r="H845" s="327"/>
      <c r="I845" s="342"/>
      <c r="J845" s="342"/>
      <c r="K845" s="342"/>
      <c r="L845" s="370">
        <v>0</v>
      </c>
      <c r="M845" s="370">
        <v>0</v>
      </c>
      <c r="N845" s="370">
        <v>0</v>
      </c>
      <c r="O845" s="370">
        <v>0</v>
      </c>
      <c r="P845" s="235"/>
      <c r="Q845" s="235"/>
      <c r="R845" s="235"/>
      <c r="S845" s="235"/>
      <c r="T845" s="397"/>
      <c r="U845" s="235"/>
      <c r="V845" s="213">
        <f t="shared" si="911"/>
        <v>744</v>
      </c>
      <c r="W845" s="214">
        <v>50</v>
      </c>
      <c r="X845" s="207"/>
      <c r="Y845" s="215">
        <f t="shared" si="798"/>
        <v>50</v>
      </c>
      <c r="Z845" s="213">
        <f t="shared" si="912"/>
        <v>50</v>
      </c>
      <c r="AA845" s="216">
        <f t="shared" si="800"/>
        <v>100</v>
      </c>
      <c r="AB845" s="33"/>
      <c r="AC845" s="33"/>
      <c r="AD845" s="33"/>
      <c r="AE845" s="33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</row>
    <row r="846" spans="1:44" s="23" customFormat="1" ht="30" customHeight="1">
      <c r="A846" s="310">
        <v>38</v>
      </c>
      <c r="B846" s="221" t="s">
        <v>421</v>
      </c>
      <c r="C846" s="222" t="s">
        <v>422</v>
      </c>
      <c r="D846" s="214">
        <v>240</v>
      </c>
      <c r="E846" s="219" t="s">
        <v>569</v>
      </c>
      <c r="F846" s="206" t="s">
        <v>49</v>
      </c>
      <c r="G846" s="327"/>
      <c r="H846" s="327"/>
      <c r="I846" s="342"/>
      <c r="J846" s="342"/>
      <c r="K846" s="342"/>
      <c r="L846" s="370">
        <v>0</v>
      </c>
      <c r="M846" s="370">
        <v>0</v>
      </c>
      <c r="N846" s="370">
        <v>0</v>
      </c>
      <c r="O846" s="370">
        <v>0</v>
      </c>
      <c r="P846" s="235"/>
      <c r="Q846" s="235"/>
      <c r="R846" s="235"/>
      <c r="S846" s="235"/>
      <c r="T846" s="397"/>
      <c r="U846" s="235"/>
      <c r="V846" s="213">
        <f t="shared" si="911"/>
        <v>744</v>
      </c>
      <c r="W846" s="214">
        <v>240</v>
      </c>
      <c r="X846" s="207"/>
      <c r="Y846" s="215">
        <f t="shared" si="798"/>
        <v>240</v>
      </c>
      <c r="Z846" s="213">
        <f t="shared" si="912"/>
        <v>240</v>
      </c>
      <c r="AA846" s="216">
        <f t="shared" si="800"/>
        <v>100</v>
      </c>
      <c r="AB846" s="33"/>
      <c r="AC846" s="33"/>
      <c r="AD846" s="33"/>
      <c r="AE846" s="33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</row>
    <row r="847" spans="1:44" s="23" customFormat="1" ht="30" customHeight="1">
      <c r="A847" s="310">
        <v>39</v>
      </c>
      <c r="B847" s="221" t="s">
        <v>423</v>
      </c>
      <c r="C847" s="222" t="s">
        <v>424</v>
      </c>
      <c r="D847" s="214">
        <v>240</v>
      </c>
      <c r="E847" s="219" t="s">
        <v>569</v>
      </c>
      <c r="F847" s="206" t="s">
        <v>49</v>
      </c>
      <c r="G847" s="327"/>
      <c r="H847" s="327"/>
      <c r="I847" s="342"/>
      <c r="J847" s="342"/>
      <c r="K847" s="342"/>
      <c r="L847" s="370">
        <v>0</v>
      </c>
      <c r="M847" s="370">
        <v>0</v>
      </c>
      <c r="N847" s="370">
        <v>0</v>
      </c>
      <c r="O847" s="370">
        <v>0</v>
      </c>
      <c r="P847" s="235"/>
      <c r="Q847" s="235"/>
      <c r="R847" s="235"/>
      <c r="S847" s="235"/>
      <c r="T847" s="397"/>
      <c r="U847" s="235"/>
      <c r="V847" s="213">
        <f t="shared" si="911"/>
        <v>744</v>
      </c>
      <c r="W847" s="214">
        <v>240</v>
      </c>
      <c r="X847" s="207"/>
      <c r="Y847" s="215">
        <f t="shared" si="798"/>
        <v>240</v>
      </c>
      <c r="Z847" s="213">
        <f t="shared" si="912"/>
        <v>240</v>
      </c>
      <c r="AA847" s="216">
        <f t="shared" si="800"/>
        <v>100</v>
      </c>
      <c r="AB847" s="33"/>
      <c r="AC847" s="33"/>
      <c r="AD847" s="33"/>
      <c r="AE847" s="33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</row>
    <row r="848" spans="1:44" s="23" customFormat="1" ht="30" customHeight="1">
      <c r="A848" s="310">
        <v>40</v>
      </c>
      <c r="B848" s="221" t="s">
        <v>425</v>
      </c>
      <c r="C848" s="222" t="s">
        <v>426</v>
      </c>
      <c r="D848" s="214">
        <v>330</v>
      </c>
      <c r="E848" s="219" t="s">
        <v>569</v>
      </c>
      <c r="F848" s="206" t="s">
        <v>49</v>
      </c>
      <c r="G848" s="327"/>
      <c r="H848" s="327"/>
      <c r="I848" s="342"/>
      <c r="J848" s="342"/>
      <c r="K848" s="342"/>
      <c r="L848" s="370">
        <v>0</v>
      </c>
      <c r="M848" s="370">
        <v>0</v>
      </c>
      <c r="N848" s="370">
        <v>0</v>
      </c>
      <c r="O848" s="370">
        <v>0</v>
      </c>
      <c r="P848" s="235"/>
      <c r="Q848" s="235"/>
      <c r="R848" s="235"/>
      <c r="S848" s="235"/>
      <c r="T848" s="397"/>
      <c r="U848" s="235"/>
      <c r="V848" s="213">
        <f t="shared" si="911"/>
        <v>744</v>
      </c>
      <c r="W848" s="214">
        <v>330</v>
      </c>
      <c r="X848" s="207"/>
      <c r="Y848" s="215">
        <f t="shared" si="798"/>
        <v>330</v>
      </c>
      <c r="Z848" s="213">
        <f t="shared" si="912"/>
        <v>330</v>
      </c>
      <c r="AA848" s="216">
        <f t="shared" si="800"/>
        <v>100</v>
      </c>
      <c r="AB848" s="33"/>
      <c r="AC848" s="33"/>
      <c r="AD848" s="33"/>
      <c r="AE848" s="33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</row>
    <row r="849" spans="1:44" s="23" customFormat="1" ht="30" customHeight="1">
      <c r="A849" s="310">
        <v>41</v>
      </c>
      <c r="B849" s="221" t="s">
        <v>427</v>
      </c>
      <c r="C849" s="222" t="s">
        <v>428</v>
      </c>
      <c r="D849" s="214">
        <v>50</v>
      </c>
      <c r="E849" s="219" t="s">
        <v>569</v>
      </c>
      <c r="F849" s="206" t="s">
        <v>49</v>
      </c>
      <c r="G849" s="327"/>
      <c r="H849" s="327"/>
      <c r="I849" s="342"/>
      <c r="J849" s="342"/>
      <c r="K849" s="342"/>
      <c r="L849" s="370">
        <v>0</v>
      </c>
      <c r="M849" s="370">
        <v>0</v>
      </c>
      <c r="N849" s="370">
        <v>0</v>
      </c>
      <c r="O849" s="370">
        <v>0</v>
      </c>
      <c r="P849" s="235"/>
      <c r="Q849" s="235"/>
      <c r="R849" s="235"/>
      <c r="S849" s="235"/>
      <c r="T849" s="397"/>
      <c r="U849" s="235"/>
      <c r="V849" s="213">
        <f t="shared" si="911"/>
        <v>744</v>
      </c>
      <c r="W849" s="214">
        <v>50</v>
      </c>
      <c r="X849" s="207"/>
      <c r="Y849" s="215">
        <f t="shared" si="798"/>
        <v>50</v>
      </c>
      <c r="Z849" s="213">
        <f t="shared" si="912"/>
        <v>50</v>
      </c>
      <c r="AA849" s="216">
        <f t="shared" si="800"/>
        <v>100</v>
      </c>
      <c r="AB849" s="33"/>
      <c r="AC849" s="33"/>
      <c r="AD849" s="33"/>
      <c r="AE849" s="33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</row>
    <row r="850" spans="1:44" s="23" customFormat="1" ht="30" customHeight="1">
      <c r="A850" s="310">
        <v>42</v>
      </c>
      <c r="B850" s="221" t="s">
        <v>429</v>
      </c>
      <c r="C850" s="222" t="s">
        <v>430</v>
      </c>
      <c r="D850" s="214">
        <v>50</v>
      </c>
      <c r="E850" s="219" t="s">
        <v>569</v>
      </c>
      <c r="F850" s="206" t="s">
        <v>49</v>
      </c>
      <c r="G850" s="327"/>
      <c r="H850" s="327"/>
      <c r="I850" s="342"/>
      <c r="J850" s="342"/>
      <c r="K850" s="342"/>
      <c r="L850" s="370">
        <v>0</v>
      </c>
      <c r="M850" s="370">
        <v>0</v>
      </c>
      <c r="N850" s="370">
        <v>0</v>
      </c>
      <c r="O850" s="370">
        <v>0</v>
      </c>
      <c r="P850" s="235"/>
      <c r="Q850" s="235"/>
      <c r="R850" s="235"/>
      <c r="S850" s="235"/>
      <c r="T850" s="397"/>
      <c r="U850" s="235"/>
      <c r="V850" s="213">
        <f t="shared" si="911"/>
        <v>744</v>
      </c>
      <c r="W850" s="214">
        <v>50</v>
      </c>
      <c r="X850" s="207"/>
      <c r="Y850" s="215">
        <f t="shared" si="798"/>
        <v>50</v>
      </c>
      <c r="Z850" s="213">
        <f t="shared" si="912"/>
        <v>50</v>
      </c>
      <c r="AA850" s="216">
        <f t="shared" si="800"/>
        <v>100</v>
      </c>
      <c r="AB850" s="33"/>
      <c r="AC850" s="33"/>
      <c r="AD850" s="33"/>
      <c r="AE850" s="33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</row>
    <row r="851" spans="1:44" s="23" customFormat="1" ht="30" customHeight="1">
      <c r="A851" s="310">
        <v>43</v>
      </c>
      <c r="B851" s="221" t="s">
        <v>431</v>
      </c>
      <c r="C851" s="222" t="s">
        <v>432</v>
      </c>
      <c r="D851" s="214">
        <v>63</v>
      </c>
      <c r="E851" s="219" t="s">
        <v>569</v>
      </c>
      <c r="F851" s="206" t="s">
        <v>49</v>
      </c>
      <c r="G851" s="327"/>
      <c r="H851" s="327"/>
      <c r="I851" s="342"/>
      <c r="J851" s="342"/>
      <c r="K851" s="342"/>
      <c r="L851" s="370">
        <v>0</v>
      </c>
      <c r="M851" s="370">
        <v>0</v>
      </c>
      <c r="N851" s="370">
        <v>0</v>
      </c>
      <c r="O851" s="370">
        <v>0</v>
      </c>
      <c r="P851" s="235"/>
      <c r="Q851" s="235"/>
      <c r="R851" s="235"/>
      <c r="S851" s="235"/>
      <c r="T851" s="397"/>
      <c r="U851" s="235"/>
      <c r="V851" s="213">
        <f t="shared" si="911"/>
        <v>744</v>
      </c>
      <c r="W851" s="214">
        <v>63</v>
      </c>
      <c r="X851" s="207"/>
      <c r="Y851" s="215">
        <f t="shared" si="798"/>
        <v>63</v>
      </c>
      <c r="Z851" s="213">
        <f t="shared" si="912"/>
        <v>63</v>
      </c>
      <c r="AA851" s="216">
        <f t="shared" si="800"/>
        <v>100</v>
      </c>
      <c r="AB851" s="33"/>
      <c r="AC851" s="33"/>
      <c r="AD851" s="33"/>
      <c r="AE851" s="33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</row>
    <row r="852" spans="1:44" s="23" customFormat="1" ht="30" customHeight="1">
      <c r="A852" s="310">
        <v>44</v>
      </c>
      <c r="B852" s="221" t="s">
        <v>433</v>
      </c>
      <c r="C852" s="222" t="s">
        <v>434</v>
      </c>
      <c r="D852" s="214">
        <v>63</v>
      </c>
      <c r="E852" s="219" t="s">
        <v>569</v>
      </c>
      <c r="F852" s="206" t="s">
        <v>49</v>
      </c>
      <c r="G852" s="327"/>
      <c r="H852" s="327"/>
      <c r="I852" s="342"/>
      <c r="J852" s="342"/>
      <c r="K852" s="342"/>
      <c r="L852" s="370">
        <v>0</v>
      </c>
      <c r="M852" s="370">
        <v>0</v>
      </c>
      <c r="N852" s="370">
        <v>0</v>
      </c>
      <c r="O852" s="370">
        <v>0</v>
      </c>
      <c r="P852" s="235"/>
      <c r="Q852" s="235"/>
      <c r="R852" s="235"/>
      <c r="S852" s="235"/>
      <c r="T852" s="397"/>
      <c r="U852" s="235"/>
      <c r="V852" s="213">
        <f t="shared" si="911"/>
        <v>744</v>
      </c>
      <c r="W852" s="214">
        <v>63</v>
      </c>
      <c r="X852" s="207"/>
      <c r="Y852" s="215">
        <f t="shared" si="798"/>
        <v>63</v>
      </c>
      <c r="Z852" s="213">
        <f t="shared" si="912"/>
        <v>63</v>
      </c>
      <c r="AA852" s="216">
        <f t="shared" si="800"/>
        <v>100</v>
      </c>
      <c r="AB852" s="33"/>
      <c r="AC852" s="33"/>
      <c r="AD852" s="33"/>
      <c r="AE852" s="33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</row>
    <row r="853" spans="1:44" s="23" customFormat="1" ht="30" customHeight="1">
      <c r="A853" s="310">
        <v>45</v>
      </c>
      <c r="B853" s="221" t="s">
        <v>478</v>
      </c>
      <c r="C853" s="222" t="s">
        <v>480</v>
      </c>
      <c r="D853" s="214">
        <v>80</v>
      </c>
      <c r="E853" s="219" t="s">
        <v>569</v>
      </c>
      <c r="F853" s="206" t="s">
        <v>49</v>
      </c>
      <c r="G853" s="327"/>
      <c r="H853" s="327"/>
      <c r="I853" s="342"/>
      <c r="J853" s="342"/>
      <c r="K853" s="342"/>
      <c r="L853" s="370">
        <v>0</v>
      </c>
      <c r="M853" s="370">
        <v>0</v>
      </c>
      <c r="N853" s="370">
        <v>0</v>
      </c>
      <c r="O853" s="370">
        <v>0</v>
      </c>
      <c r="P853" s="235"/>
      <c r="Q853" s="235"/>
      <c r="R853" s="235"/>
      <c r="S853" s="235"/>
      <c r="T853" s="397"/>
      <c r="U853" s="235"/>
      <c r="V853" s="213">
        <f t="shared" ref="V853:V854" si="921">$AB$11-((N853*24))</f>
        <v>744</v>
      </c>
      <c r="W853" s="214">
        <v>80</v>
      </c>
      <c r="X853" s="207"/>
      <c r="Y853" s="215">
        <f t="shared" ref="Y853:Y854" si="922">W853</f>
        <v>80</v>
      </c>
      <c r="Z853" s="213">
        <f t="shared" ref="Z853:Z854" si="923">(Y853*(V853-L853*24))/V853</f>
        <v>80</v>
      </c>
      <c r="AA853" s="216">
        <f t="shared" ref="AA853:AA854" si="924">(Z853/Y853)*100</f>
        <v>100</v>
      </c>
      <c r="AB853" s="33"/>
      <c r="AC853" s="33"/>
      <c r="AD853" s="33"/>
      <c r="AE853" s="33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</row>
    <row r="854" spans="1:44" s="23" customFormat="1" ht="30" customHeight="1">
      <c r="A854" s="310">
        <v>46</v>
      </c>
      <c r="B854" s="221" t="s">
        <v>479</v>
      </c>
      <c r="C854" s="222" t="s">
        <v>481</v>
      </c>
      <c r="D854" s="214">
        <v>80</v>
      </c>
      <c r="E854" s="219" t="s">
        <v>569</v>
      </c>
      <c r="F854" s="206" t="s">
        <v>49</v>
      </c>
      <c r="G854" s="327"/>
      <c r="H854" s="327"/>
      <c r="I854" s="342"/>
      <c r="J854" s="342"/>
      <c r="K854" s="342"/>
      <c r="L854" s="370">
        <v>0</v>
      </c>
      <c r="M854" s="370">
        <v>0</v>
      </c>
      <c r="N854" s="370">
        <v>0</v>
      </c>
      <c r="O854" s="370">
        <v>0</v>
      </c>
      <c r="P854" s="235"/>
      <c r="Q854" s="235"/>
      <c r="R854" s="235"/>
      <c r="S854" s="235"/>
      <c r="T854" s="397"/>
      <c r="U854" s="235"/>
      <c r="V854" s="213">
        <f t="shared" si="921"/>
        <v>744</v>
      </c>
      <c r="W854" s="214">
        <v>80</v>
      </c>
      <c r="X854" s="207"/>
      <c r="Y854" s="215">
        <f t="shared" si="922"/>
        <v>80</v>
      </c>
      <c r="Z854" s="213">
        <f t="shared" si="923"/>
        <v>80</v>
      </c>
      <c r="AA854" s="216">
        <f t="shared" si="924"/>
        <v>100</v>
      </c>
      <c r="AB854" s="33"/>
      <c r="AC854" s="33"/>
      <c r="AD854" s="33"/>
      <c r="AE854" s="33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</row>
    <row r="855" spans="1:44" s="23" customFormat="1" ht="30" customHeight="1">
      <c r="A855" s="310">
        <v>47</v>
      </c>
      <c r="B855" s="221" t="s">
        <v>435</v>
      </c>
      <c r="C855" s="222" t="s">
        <v>436</v>
      </c>
      <c r="D855" s="214">
        <v>240</v>
      </c>
      <c r="E855" s="219" t="s">
        <v>569</v>
      </c>
      <c r="F855" s="206" t="s">
        <v>49</v>
      </c>
      <c r="G855" s="327"/>
      <c r="H855" s="327"/>
      <c r="I855" s="342"/>
      <c r="J855" s="342"/>
      <c r="K855" s="342"/>
      <c r="L855" s="370">
        <v>0</v>
      </c>
      <c r="M855" s="370">
        <v>0</v>
      </c>
      <c r="N855" s="370">
        <v>0</v>
      </c>
      <c r="O855" s="370">
        <v>0</v>
      </c>
      <c r="P855" s="235"/>
      <c r="Q855" s="235"/>
      <c r="R855" s="235"/>
      <c r="S855" s="235"/>
      <c r="T855" s="397"/>
      <c r="U855" s="235"/>
      <c r="V855" s="213">
        <f t="shared" si="911"/>
        <v>744</v>
      </c>
      <c r="W855" s="214">
        <v>240</v>
      </c>
      <c r="X855" s="207"/>
      <c r="Y855" s="215">
        <f t="shared" si="798"/>
        <v>240</v>
      </c>
      <c r="Z855" s="213">
        <f t="shared" si="912"/>
        <v>240</v>
      </c>
      <c r="AA855" s="216">
        <f t="shared" si="800"/>
        <v>100</v>
      </c>
      <c r="AB855" s="33"/>
      <c r="AC855" s="33"/>
      <c r="AD855" s="33"/>
      <c r="AE855" s="33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</row>
    <row r="856" spans="1:44" s="23" customFormat="1" ht="30" customHeight="1">
      <c r="A856" s="310">
        <v>48</v>
      </c>
      <c r="B856" s="221" t="s">
        <v>437</v>
      </c>
      <c r="C856" s="222" t="s">
        <v>438</v>
      </c>
      <c r="D856" s="214">
        <v>63</v>
      </c>
      <c r="E856" s="219" t="s">
        <v>569</v>
      </c>
      <c r="F856" s="206" t="s">
        <v>49</v>
      </c>
      <c r="G856" s="327"/>
      <c r="H856" s="327"/>
      <c r="I856" s="342"/>
      <c r="J856" s="342"/>
      <c r="K856" s="342"/>
      <c r="L856" s="370">
        <v>0</v>
      </c>
      <c r="M856" s="370">
        <v>0</v>
      </c>
      <c r="N856" s="370">
        <v>0</v>
      </c>
      <c r="O856" s="370">
        <v>0</v>
      </c>
      <c r="P856" s="235"/>
      <c r="Q856" s="235"/>
      <c r="R856" s="235"/>
      <c r="S856" s="235"/>
      <c r="T856" s="397"/>
      <c r="U856" s="235"/>
      <c r="V856" s="213">
        <f t="shared" si="911"/>
        <v>744</v>
      </c>
      <c r="W856" s="214">
        <v>63</v>
      </c>
      <c r="X856" s="207"/>
      <c r="Y856" s="215">
        <f t="shared" si="798"/>
        <v>63</v>
      </c>
      <c r="Z856" s="213">
        <f t="shared" si="912"/>
        <v>63</v>
      </c>
      <c r="AA856" s="216">
        <f t="shared" si="800"/>
        <v>100</v>
      </c>
      <c r="AB856" s="33"/>
      <c r="AC856" s="33"/>
      <c r="AD856" s="33"/>
      <c r="AE856" s="33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</row>
    <row r="857" spans="1:44" s="23" customFormat="1" ht="30" customHeight="1">
      <c r="A857" s="310">
        <v>49</v>
      </c>
      <c r="B857" s="221" t="s">
        <v>439</v>
      </c>
      <c r="C857" s="222" t="s">
        <v>440</v>
      </c>
      <c r="D857" s="214">
        <v>63</v>
      </c>
      <c r="E857" s="219" t="s">
        <v>569</v>
      </c>
      <c r="F857" s="206" t="s">
        <v>49</v>
      </c>
      <c r="G857" s="327"/>
      <c r="H857" s="327"/>
      <c r="I857" s="342"/>
      <c r="J857" s="342"/>
      <c r="K857" s="342"/>
      <c r="L857" s="370">
        <v>0</v>
      </c>
      <c r="M857" s="370">
        <v>0</v>
      </c>
      <c r="N857" s="370">
        <v>0</v>
      </c>
      <c r="O857" s="370">
        <v>0</v>
      </c>
      <c r="P857" s="235"/>
      <c r="Q857" s="235"/>
      <c r="R857" s="235"/>
      <c r="S857" s="235"/>
      <c r="T857" s="397"/>
      <c r="U857" s="235"/>
      <c r="V857" s="213">
        <f t="shared" si="911"/>
        <v>744</v>
      </c>
      <c r="W857" s="214">
        <v>63</v>
      </c>
      <c r="X857" s="207"/>
      <c r="Y857" s="215">
        <f t="shared" si="798"/>
        <v>63</v>
      </c>
      <c r="Z857" s="213">
        <f t="shared" si="912"/>
        <v>63</v>
      </c>
      <c r="AA857" s="216">
        <f t="shared" si="800"/>
        <v>100</v>
      </c>
      <c r="AB857" s="33"/>
      <c r="AC857" s="33"/>
      <c r="AD857" s="33"/>
      <c r="AE857" s="33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</row>
    <row r="858" spans="1:44" s="23" customFormat="1" ht="30" customHeight="1">
      <c r="A858" s="310">
        <v>50</v>
      </c>
      <c r="B858" s="221" t="s">
        <v>441</v>
      </c>
      <c r="C858" s="222" t="s">
        <v>442</v>
      </c>
      <c r="D858" s="214">
        <v>240</v>
      </c>
      <c r="E858" s="219" t="s">
        <v>569</v>
      </c>
      <c r="F858" s="206" t="s">
        <v>49</v>
      </c>
      <c r="G858" s="327"/>
      <c r="H858" s="327"/>
      <c r="I858" s="342"/>
      <c r="J858" s="342"/>
      <c r="K858" s="342"/>
      <c r="L858" s="370">
        <v>0</v>
      </c>
      <c r="M858" s="370">
        <v>0</v>
      </c>
      <c r="N858" s="370">
        <v>0</v>
      </c>
      <c r="O858" s="370">
        <v>0</v>
      </c>
      <c r="P858" s="235"/>
      <c r="Q858" s="235"/>
      <c r="R858" s="235"/>
      <c r="S858" s="235"/>
      <c r="T858" s="397"/>
      <c r="U858" s="235"/>
      <c r="V858" s="213">
        <f t="shared" si="911"/>
        <v>744</v>
      </c>
      <c r="W858" s="214">
        <v>240</v>
      </c>
      <c r="X858" s="207"/>
      <c r="Y858" s="215">
        <f t="shared" si="798"/>
        <v>240</v>
      </c>
      <c r="Z858" s="213">
        <f t="shared" si="912"/>
        <v>240</v>
      </c>
      <c r="AA858" s="216">
        <f t="shared" si="800"/>
        <v>100</v>
      </c>
      <c r="AB858" s="33"/>
      <c r="AC858" s="33"/>
      <c r="AD858" s="33"/>
      <c r="AE858" s="33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</row>
    <row r="859" spans="1:44" s="23" customFormat="1" ht="30" customHeight="1">
      <c r="A859" s="310">
        <v>51</v>
      </c>
      <c r="B859" s="221" t="s">
        <v>485</v>
      </c>
      <c r="C859" s="222" t="s">
        <v>482</v>
      </c>
      <c r="D859" s="214">
        <v>240</v>
      </c>
      <c r="E859" s="219" t="s">
        <v>569</v>
      </c>
      <c r="F859" s="206" t="s">
        <v>49</v>
      </c>
      <c r="G859" s="327"/>
      <c r="H859" s="327"/>
      <c r="I859" s="342"/>
      <c r="J859" s="342"/>
      <c r="K859" s="342"/>
      <c r="L859" s="370">
        <v>0</v>
      </c>
      <c r="M859" s="370">
        <v>0</v>
      </c>
      <c r="N859" s="370">
        <v>0</v>
      </c>
      <c r="O859" s="370">
        <v>0</v>
      </c>
      <c r="P859" s="235"/>
      <c r="Q859" s="235"/>
      <c r="R859" s="235"/>
      <c r="S859" s="235"/>
      <c r="T859" s="397"/>
      <c r="U859" s="235"/>
      <c r="V859" s="213">
        <f t="shared" ref="V859" si="925">$AB$11-((N859*24))</f>
        <v>744</v>
      </c>
      <c r="W859" s="214">
        <v>240</v>
      </c>
      <c r="X859" s="207"/>
      <c r="Y859" s="215">
        <f t="shared" ref="Y859" si="926">W859</f>
        <v>240</v>
      </c>
      <c r="Z859" s="213">
        <f t="shared" ref="Z859" si="927">(Y859*(V859-L859*24))/V859</f>
        <v>240</v>
      </c>
      <c r="AA859" s="216">
        <f t="shared" ref="AA859" si="928">(Z859/Y859)*100</f>
        <v>100</v>
      </c>
      <c r="AB859" s="33"/>
      <c r="AC859" s="33"/>
      <c r="AD859" s="33"/>
      <c r="AE859" s="33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</row>
    <row r="860" spans="1:44" s="23" customFormat="1" ht="30" customHeight="1">
      <c r="A860" s="310">
        <v>52</v>
      </c>
      <c r="B860" s="221" t="s">
        <v>443</v>
      </c>
      <c r="C860" s="222" t="s">
        <v>444</v>
      </c>
      <c r="D860" s="214">
        <v>240</v>
      </c>
      <c r="E860" s="219" t="s">
        <v>569</v>
      </c>
      <c r="F860" s="206" t="s">
        <v>49</v>
      </c>
      <c r="G860" s="327"/>
      <c r="H860" s="327"/>
      <c r="I860" s="342"/>
      <c r="J860" s="342"/>
      <c r="K860" s="342"/>
      <c r="L860" s="370">
        <v>0</v>
      </c>
      <c r="M860" s="370">
        <v>0</v>
      </c>
      <c r="N860" s="370">
        <v>0</v>
      </c>
      <c r="O860" s="370">
        <v>0</v>
      </c>
      <c r="P860" s="235"/>
      <c r="Q860" s="235"/>
      <c r="R860" s="235"/>
      <c r="S860" s="235"/>
      <c r="T860" s="397"/>
      <c r="U860" s="235"/>
      <c r="V860" s="213">
        <f t="shared" si="911"/>
        <v>744</v>
      </c>
      <c r="W860" s="214">
        <v>240</v>
      </c>
      <c r="X860" s="207"/>
      <c r="Y860" s="215">
        <f>W860</f>
        <v>240</v>
      </c>
      <c r="Z860" s="213">
        <f t="shared" si="912"/>
        <v>240</v>
      </c>
      <c r="AA860" s="216">
        <f>(Z860/Y860)*100</f>
        <v>100</v>
      </c>
      <c r="AB860" s="33"/>
      <c r="AC860" s="33"/>
      <c r="AD860" s="33"/>
      <c r="AE860" s="33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</row>
    <row r="861" spans="1:44" s="23" customFormat="1" ht="30" customHeight="1">
      <c r="A861" s="310">
        <v>53</v>
      </c>
      <c r="B861" s="221" t="s">
        <v>445</v>
      </c>
      <c r="C861" s="402" t="s">
        <v>446</v>
      </c>
      <c r="D861" s="214">
        <v>50</v>
      </c>
      <c r="E861" s="219" t="s">
        <v>569</v>
      </c>
      <c r="F861" s="206" t="s">
        <v>49</v>
      </c>
      <c r="G861" s="403"/>
      <c r="H861" s="403"/>
      <c r="I861" s="402"/>
      <c r="J861" s="402"/>
      <c r="K861" s="402"/>
      <c r="L861" s="370">
        <v>0</v>
      </c>
      <c r="M861" s="370">
        <v>0</v>
      </c>
      <c r="N861" s="370">
        <v>0</v>
      </c>
      <c r="O861" s="370">
        <v>0</v>
      </c>
      <c r="P861" s="235"/>
      <c r="Q861" s="235"/>
      <c r="R861" s="235"/>
      <c r="S861" s="235"/>
      <c r="T861" s="397"/>
      <c r="U861" s="235"/>
      <c r="V861" s="213">
        <f t="shared" si="911"/>
        <v>744</v>
      </c>
      <c r="W861" s="214">
        <v>50</v>
      </c>
      <c r="X861" s="207"/>
      <c r="Y861" s="215">
        <f>W861</f>
        <v>50</v>
      </c>
      <c r="Z861" s="213">
        <f t="shared" si="912"/>
        <v>50</v>
      </c>
      <c r="AA861" s="216">
        <f>(Z861/Y861)*100</f>
        <v>100</v>
      </c>
      <c r="AB861" s="33"/>
      <c r="AC861" s="33"/>
      <c r="AD861" s="33"/>
      <c r="AE861" s="33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</row>
    <row r="862" spans="1:44" s="23" customFormat="1" ht="30" customHeight="1">
      <c r="A862" s="310">
        <v>54</v>
      </c>
      <c r="B862" s="221" t="s">
        <v>447</v>
      </c>
      <c r="C862" s="402" t="s">
        <v>448</v>
      </c>
      <c r="D862" s="214">
        <v>50</v>
      </c>
      <c r="E862" s="219" t="s">
        <v>569</v>
      </c>
      <c r="F862" s="206" t="s">
        <v>49</v>
      </c>
      <c r="G862" s="403"/>
      <c r="H862" s="403"/>
      <c r="I862" s="402"/>
      <c r="J862" s="402"/>
      <c r="K862" s="402"/>
      <c r="L862" s="370">
        <v>0</v>
      </c>
      <c r="M862" s="370">
        <v>0</v>
      </c>
      <c r="N862" s="370">
        <v>0</v>
      </c>
      <c r="O862" s="370">
        <v>0</v>
      </c>
      <c r="P862" s="235"/>
      <c r="Q862" s="235"/>
      <c r="R862" s="235"/>
      <c r="S862" s="235"/>
      <c r="T862" s="397"/>
      <c r="U862" s="235"/>
      <c r="V862" s="213">
        <f t="shared" si="911"/>
        <v>744</v>
      </c>
      <c r="W862" s="214">
        <v>50</v>
      </c>
      <c r="X862" s="207"/>
      <c r="Y862" s="215">
        <f>W862</f>
        <v>50</v>
      </c>
      <c r="Z862" s="213">
        <f t="shared" si="912"/>
        <v>50</v>
      </c>
      <c r="AA862" s="216">
        <f>(Z862/Y862)*100</f>
        <v>100</v>
      </c>
      <c r="AB862" s="33"/>
      <c r="AC862" s="33"/>
      <c r="AD862" s="33"/>
      <c r="AE862" s="33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</row>
    <row r="863" spans="1:44" s="23" customFormat="1" ht="30" customHeight="1">
      <c r="A863" s="310">
        <v>55</v>
      </c>
      <c r="B863" s="404" t="s">
        <v>484</v>
      </c>
      <c r="C863" s="378" t="s">
        <v>483</v>
      </c>
      <c r="D863" s="214">
        <v>240</v>
      </c>
      <c r="E863" s="219" t="s">
        <v>569</v>
      </c>
      <c r="F863" s="206" t="s">
        <v>49</v>
      </c>
      <c r="G863" s="67"/>
      <c r="H863" s="67"/>
      <c r="I863" s="342"/>
      <c r="J863" s="342"/>
      <c r="K863" s="342"/>
      <c r="L863" s="203">
        <f>IF(RIGHT(S863)="T",(+H863-G863),0)</f>
        <v>0</v>
      </c>
      <c r="M863" s="203">
        <f>IF(RIGHT(S863)="U",(+H863-G863),0)</f>
        <v>0</v>
      </c>
      <c r="N863" s="203">
        <f>IF(RIGHT(S863)="C",(+H863-G863),0)</f>
        <v>0</v>
      </c>
      <c r="O863" s="203">
        <f>IF(RIGHT(S863)="D",(+H863-G863),0)</f>
        <v>0</v>
      </c>
      <c r="P863" s="235"/>
      <c r="Q863" s="235"/>
      <c r="R863" s="235"/>
      <c r="S863" s="120"/>
      <c r="T863" s="118"/>
      <c r="U863" s="235"/>
      <c r="V863" s="213"/>
      <c r="W863" s="214"/>
      <c r="X863" s="207"/>
      <c r="Y863" s="215"/>
      <c r="Z863" s="213"/>
      <c r="AA863" s="216"/>
      <c r="AB863" s="33"/>
      <c r="AC863" s="33"/>
      <c r="AD863" s="33"/>
      <c r="AE863" s="33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</row>
    <row r="864" spans="1:44" s="23" customFormat="1" ht="30" customHeight="1">
      <c r="A864" s="310"/>
      <c r="B864" s="404"/>
      <c r="C864" s="378"/>
      <c r="D864" s="214"/>
      <c r="E864" s="219"/>
      <c r="F864" s="206"/>
      <c r="G864" s="249"/>
      <c r="H864" s="249"/>
      <c r="I864" s="342"/>
      <c r="J864" s="342"/>
      <c r="K864" s="342"/>
      <c r="L864" s="203">
        <f t="shared" ref="L864" si="929">IF(RIGHT(S864)="T",(+H864-G864),0)</f>
        <v>0</v>
      </c>
      <c r="M864" s="203">
        <f t="shared" ref="M864" si="930">IF(RIGHT(S864)="U",(+H864-G864),0)</f>
        <v>0</v>
      </c>
      <c r="N864" s="203">
        <f t="shared" ref="N864" si="931">IF(RIGHT(S864)="C",(+H864-G864),0)</f>
        <v>0</v>
      </c>
      <c r="O864" s="203">
        <f t="shared" ref="O864" si="932">IF(RIGHT(S864)="D",(+H864-G864),0)</f>
        <v>0</v>
      </c>
      <c r="P864" s="235"/>
      <c r="Q864" s="235"/>
      <c r="R864" s="235"/>
      <c r="S864" s="120"/>
      <c r="T864" s="118"/>
      <c r="U864" s="235"/>
      <c r="V864" s="213"/>
      <c r="W864" s="214"/>
      <c r="X864" s="207"/>
      <c r="Y864" s="215"/>
      <c r="Z864" s="213"/>
      <c r="AA864" s="216"/>
      <c r="AB864" s="33"/>
      <c r="AC864" s="33"/>
      <c r="AD864" s="33"/>
      <c r="AE864" s="33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</row>
    <row r="865" spans="1:45" s="23" customFormat="1" ht="30" customHeight="1">
      <c r="A865" s="310"/>
      <c r="B865" s="221"/>
      <c r="C865" s="351" t="s">
        <v>53</v>
      </c>
      <c r="D865" s="350"/>
      <c r="E865" s="233"/>
      <c r="F865" s="218" t="s">
        <v>49</v>
      </c>
      <c r="G865" s="254"/>
      <c r="H865" s="254"/>
      <c r="I865" s="218" t="s">
        <v>49</v>
      </c>
      <c r="J865" s="218" t="s">
        <v>49</v>
      </c>
      <c r="K865" s="218" t="s">
        <v>49</v>
      </c>
      <c r="L865" s="255">
        <f>SUM(L863:L864)</f>
        <v>0</v>
      </c>
      <c r="M865" s="255">
        <f>SUM(M863:M864)</f>
        <v>0</v>
      </c>
      <c r="N865" s="255">
        <f>SUM(N863:N864)</f>
        <v>0</v>
      </c>
      <c r="O865" s="255">
        <f>SUM(O863:O864)</f>
        <v>0</v>
      </c>
      <c r="P865" s="218" t="s">
        <v>49</v>
      </c>
      <c r="Q865" s="218" t="s">
        <v>49</v>
      </c>
      <c r="R865" s="218" t="s">
        <v>49</v>
      </c>
      <c r="S865" s="352"/>
      <c r="T865" s="353"/>
      <c r="U865" s="235"/>
      <c r="V865" s="213">
        <f t="shared" ref="V865" si="933">$AB$11-((N865*24))</f>
        <v>744</v>
      </c>
      <c r="W865" s="214">
        <v>240</v>
      </c>
      <c r="X865" s="207"/>
      <c r="Y865" s="215">
        <f t="shared" ref="Y865" si="934">W865</f>
        <v>240</v>
      </c>
      <c r="Z865" s="213">
        <f t="shared" ref="Z865" si="935">(Y865*(V865-L865*24))/V865</f>
        <v>240</v>
      </c>
      <c r="AA865" s="216">
        <f t="shared" ref="AA865" si="936">(Z865/Y865)*100</f>
        <v>100</v>
      </c>
      <c r="AB865" s="33"/>
      <c r="AC865" s="33"/>
      <c r="AD865" s="33"/>
      <c r="AE865" s="33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</row>
    <row r="866" spans="1:45" s="23" customFormat="1" ht="30" customHeight="1">
      <c r="A866" s="310">
        <v>56</v>
      </c>
      <c r="B866" s="221" t="s">
        <v>486</v>
      </c>
      <c r="C866" s="222" t="s">
        <v>512</v>
      </c>
      <c r="D866" s="214">
        <v>240</v>
      </c>
      <c r="E866" s="219" t="s">
        <v>569</v>
      </c>
      <c r="F866" s="206" t="s">
        <v>49</v>
      </c>
      <c r="G866" s="249"/>
      <c r="H866" s="249"/>
      <c r="I866" s="342"/>
      <c r="J866" s="342"/>
      <c r="K866" s="342"/>
      <c r="L866" s="203">
        <f>IF(RIGHT(S866)="T",(+H866-G866),0)</f>
        <v>0</v>
      </c>
      <c r="M866" s="203">
        <f>IF(RIGHT(S866)="U",(+H866-G866),0)</f>
        <v>0</v>
      </c>
      <c r="N866" s="203">
        <f>IF(RIGHT(S866)="C",(+H866-G866),0)</f>
        <v>0</v>
      </c>
      <c r="O866" s="203">
        <f>IF(RIGHT(S866)="D",(+H866-G866),0)</f>
        <v>0</v>
      </c>
      <c r="P866" s="235"/>
      <c r="Q866" s="235"/>
      <c r="R866" s="235"/>
      <c r="S866" s="120"/>
      <c r="T866" s="118"/>
      <c r="U866" s="235"/>
      <c r="V866" s="213"/>
      <c r="W866" s="214"/>
      <c r="X866" s="207"/>
      <c r="Y866" s="215"/>
      <c r="Z866" s="213"/>
      <c r="AA866" s="216"/>
      <c r="AB866" s="33"/>
      <c r="AC866" s="33"/>
      <c r="AD866" s="33"/>
      <c r="AE866" s="33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</row>
    <row r="867" spans="1:45" s="23" customFormat="1" ht="30" customHeight="1">
      <c r="A867" s="310"/>
      <c r="B867" s="221"/>
      <c r="C867" s="222"/>
      <c r="D867" s="214"/>
      <c r="E867" s="219"/>
      <c r="F867" s="206"/>
      <c r="G867" s="249"/>
      <c r="H867" s="249"/>
      <c r="I867" s="342"/>
      <c r="J867" s="342"/>
      <c r="K867" s="342"/>
      <c r="L867" s="203">
        <f t="shared" ref="L867:L868" si="937">IF(RIGHT(S867)="T",(+H867-G867),0)</f>
        <v>0</v>
      </c>
      <c r="M867" s="203">
        <f t="shared" ref="M867:M868" si="938">IF(RIGHT(S867)="U",(+H867-G867),0)</f>
        <v>0</v>
      </c>
      <c r="N867" s="203">
        <f t="shared" ref="N867:N868" si="939">IF(RIGHT(S867)="C",(+H867-G867),0)</f>
        <v>0</v>
      </c>
      <c r="O867" s="203">
        <f t="shared" ref="O867:O868" si="940">IF(RIGHT(S867)="D",(+H867-G867),0)</f>
        <v>0</v>
      </c>
      <c r="P867" s="235"/>
      <c r="Q867" s="235"/>
      <c r="R867" s="235"/>
      <c r="S867" s="120"/>
      <c r="T867" s="118"/>
      <c r="U867" s="235"/>
      <c r="V867" s="213"/>
      <c r="W867" s="214"/>
      <c r="X867" s="207"/>
      <c r="Y867" s="215"/>
      <c r="Z867" s="213"/>
      <c r="AA867" s="216"/>
      <c r="AB867" s="33"/>
      <c r="AC867" s="33"/>
      <c r="AD867" s="33"/>
      <c r="AE867" s="33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</row>
    <row r="868" spans="1:45" s="23" customFormat="1" ht="30" customHeight="1">
      <c r="A868" s="310"/>
      <c r="B868" s="221"/>
      <c r="C868" s="222"/>
      <c r="D868" s="214"/>
      <c r="E868" s="219"/>
      <c r="F868" s="206"/>
      <c r="G868" s="249"/>
      <c r="H868" s="249"/>
      <c r="I868" s="342"/>
      <c r="J868" s="342"/>
      <c r="K868" s="342"/>
      <c r="L868" s="203">
        <f t="shared" si="937"/>
        <v>0</v>
      </c>
      <c r="M868" s="203">
        <f t="shared" si="938"/>
        <v>0</v>
      </c>
      <c r="N868" s="203">
        <f t="shared" si="939"/>
        <v>0</v>
      </c>
      <c r="O868" s="203">
        <f t="shared" si="940"/>
        <v>0</v>
      </c>
      <c r="P868" s="235"/>
      <c r="Q868" s="235"/>
      <c r="R868" s="235"/>
      <c r="S868" s="120"/>
      <c r="T868" s="118"/>
      <c r="U868" s="235"/>
      <c r="V868" s="213"/>
      <c r="W868" s="214"/>
      <c r="X868" s="207"/>
      <c r="Y868" s="215"/>
      <c r="Z868" s="213"/>
      <c r="AA868" s="216"/>
      <c r="AB868" s="33"/>
      <c r="AC868" s="33"/>
      <c r="AD868" s="33"/>
      <c r="AE868" s="33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</row>
    <row r="869" spans="1:45" s="23" customFormat="1" ht="30" customHeight="1">
      <c r="A869" s="310"/>
      <c r="B869" s="221"/>
      <c r="C869" s="351" t="s">
        <v>53</v>
      </c>
      <c r="D869" s="350"/>
      <c r="E869" s="233"/>
      <c r="F869" s="218" t="s">
        <v>49</v>
      </c>
      <c r="G869" s="254"/>
      <c r="H869" s="254"/>
      <c r="I869" s="218" t="s">
        <v>49</v>
      </c>
      <c r="J869" s="218" t="s">
        <v>49</v>
      </c>
      <c r="K869" s="218" t="s">
        <v>49</v>
      </c>
      <c r="L869" s="255">
        <f>SUM(L866:L868)</f>
        <v>0</v>
      </c>
      <c r="M869" s="255">
        <f t="shared" ref="M869:O869" si="941">SUM(M866:M868)</f>
        <v>0</v>
      </c>
      <c r="N869" s="255">
        <f t="shared" si="941"/>
        <v>0</v>
      </c>
      <c r="O869" s="255">
        <f t="shared" si="941"/>
        <v>0</v>
      </c>
      <c r="P869" s="255"/>
      <c r="Q869" s="255"/>
      <c r="R869" s="255"/>
      <c r="S869" s="352"/>
      <c r="T869" s="353"/>
      <c r="U869" s="235"/>
      <c r="V869" s="213">
        <f>$AB$11-((N869*24))</f>
        <v>744</v>
      </c>
      <c r="W869" s="214">
        <v>330</v>
      </c>
      <c r="X869" s="207"/>
      <c r="Y869" s="215">
        <f t="shared" ref="Y869" si="942">W869</f>
        <v>330</v>
      </c>
      <c r="Z869" s="213">
        <f>(Y869*(V869-R869*24))/V869</f>
        <v>330</v>
      </c>
      <c r="AA869" s="216">
        <f t="shared" ref="AA869:AA871" si="943">(Z869/Y869)*100</f>
        <v>100</v>
      </c>
      <c r="AB869" s="33"/>
      <c r="AC869" s="33"/>
      <c r="AD869" s="33"/>
      <c r="AE869" s="33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</row>
    <row r="870" spans="1:45" s="25" customFormat="1" ht="30" customHeight="1">
      <c r="A870" s="345"/>
      <c r="B870" s="350"/>
      <c r="C870" s="351"/>
      <c r="D870" s="350"/>
      <c r="E870" s="219"/>
      <c r="F870" s="218"/>
      <c r="G870" s="254"/>
      <c r="H870" s="254"/>
      <c r="I870" s="218"/>
      <c r="J870" s="218"/>
      <c r="K870" s="321"/>
      <c r="L870" s="255"/>
      <c r="M870" s="255"/>
      <c r="N870" s="255"/>
      <c r="O870" s="255"/>
      <c r="P870" s="218"/>
      <c r="Q870" s="218"/>
      <c r="R870" s="218"/>
      <c r="S870" s="352"/>
      <c r="T870" s="353"/>
      <c r="U870" s="350"/>
      <c r="V870" s="213"/>
      <c r="W870" s="291"/>
      <c r="X870" s="292"/>
      <c r="Y870" s="293"/>
      <c r="Z870" s="213"/>
      <c r="AA870" s="294"/>
      <c r="AB870" s="24"/>
    </row>
    <row r="871" spans="1:45" s="23" customFormat="1" ht="30" customHeight="1">
      <c r="A871" s="231"/>
      <c r="B871" s="339"/>
      <c r="C871" s="224" t="s">
        <v>449</v>
      </c>
      <c r="D871" s="224"/>
      <c r="E871" s="224"/>
      <c r="F871" s="224"/>
      <c r="G871" s="224"/>
      <c r="H871" s="224"/>
      <c r="I871" s="224"/>
      <c r="J871" s="224"/>
      <c r="K871" s="224"/>
      <c r="L871" s="115">
        <f>SUM(L770:L862)</f>
        <v>0.10833333333721384</v>
      </c>
      <c r="M871" s="115">
        <f>SUM(M770:M862)</f>
        <v>0</v>
      </c>
      <c r="N871" s="115">
        <f>SUM(N770:N865)</f>
        <v>0</v>
      </c>
      <c r="O871" s="115">
        <f>SUM(O770:O868)</f>
        <v>1.7319444444437977</v>
      </c>
      <c r="P871" s="115"/>
      <c r="Q871" s="115"/>
      <c r="R871" s="115"/>
      <c r="S871" s="115"/>
      <c r="T871" s="116"/>
      <c r="U871" s="115"/>
      <c r="V871" s="213"/>
      <c r="W871" s="65"/>
      <c r="X871" s="65"/>
      <c r="Y871" s="213">
        <f>SUM(Y770:Y869)</f>
        <v>8068.4</v>
      </c>
      <c r="Z871" s="215">
        <f>SUM(Z770:Z869)</f>
        <v>8067.9806451612749</v>
      </c>
      <c r="AA871" s="216">
        <f t="shared" si="943"/>
        <v>99.994802503114315</v>
      </c>
      <c r="AB871" s="40" t="s">
        <v>253</v>
      </c>
      <c r="AC871" s="33"/>
      <c r="AD871" s="33"/>
      <c r="AE871" s="33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</row>
    <row r="872" spans="1:45" s="23" customFormat="1" ht="30" customHeight="1">
      <c r="A872" s="405"/>
      <c r="B872" s="339"/>
      <c r="C872" s="365" t="s">
        <v>450</v>
      </c>
      <c r="D872" s="224"/>
      <c r="E872" s="224"/>
      <c r="F872" s="365"/>
      <c r="G872" s="224"/>
      <c r="H872" s="224"/>
      <c r="I872" s="365"/>
      <c r="J872" s="365"/>
      <c r="K872" s="365"/>
      <c r="L872" s="115">
        <f>SUM(L612+L701+L745+L754+L768+L871)</f>
        <v>9.1576388888934162</v>
      </c>
      <c r="M872" s="115">
        <f>SUM(M612+M701+M745+M754+M768+M871)</f>
        <v>0.53263888888614019</v>
      </c>
      <c r="N872" s="115">
        <f>SUM(N612+N701+N745+N754+N768+N871)</f>
        <v>2.6340277777635492</v>
      </c>
      <c r="O872" s="115">
        <f>SUM(O612+O701+O745+O754+O768+O871)</f>
        <v>309.31666666665114</v>
      </c>
      <c r="P872" s="115"/>
      <c r="Q872" s="115"/>
      <c r="R872" s="115"/>
      <c r="S872" s="115"/>
      <c r="T872" s="116"/>
      <c r="U872" s="115"/>
      <c r="V872" s="213"/>
      <c r="W872" s="65"/>
      <c r="X872" s="65"/>
      <c r="Y872" s="65"/>
      <c r="Z872" s="65"/>
      <c r="AA872" s="65"/>
      <c r="AB872" s="33"/>
      <c r="AC872" s="33"/>
      <c r="AD872" s="33"/>
      <c r="AE872" s="33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</row>
    <row r="873" spans="1:45" ht="30" customHeight="1">
      <c r="B873" s="46"/>
      <c r="C873" s="41"/>
      <c r="D873" s="42"/>
      <c r="E873" s="42"/>
      <c r="F873" s="43"/>
      <c r="G873" s="42"/>
      <c r="H873" s="42"/>
      <c r="I873" s="43"/>
      <c r="J873" s="43"/>
      <c r="K873" s="43"/>
      <c r="L873" s="44"/>
      <c r="M873" s="44"/>
      <c r="N873" s="44"/>
      <c r="O873" s="44"/>
      <c r="P873" s="44"/>
      <c r="Q873" s="44"/>
      <c r="R873" s="44"/>
      <c r="S873" s="123"/>
      <c r="T873" s="124"/>
      <c r="U873" s="44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5" ht="30" customHeight="1">
      <c r="C874" s="59"/>
      <c r="D874" s="60"/>
      <c r="E874" s="60"/>
      <c r="F874" s="61"/>
      <c r="G874" s="60"/>
      <c r="H874" s="60"/>
      <c r="I874" s="61"/>
      <c r="J874" s="61"/>
      <c r="K874" s="61"/>
      <c r="L874" s="62"/>
      <c r="M874" s="61"/>
      <c r="N874" s="61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6"/>
    </row>
    <row r="875" spans="1:45" ht="30" customHeight="1"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6"/>
    </row>
    <row r="876" spans="1:45" ht="30" customHeight="1"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6"/>
    </row>
    <row r="877" spans="1:45" ht="30" customHeight="1"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6"/>
    </row>
    <row r="878" spans="1:45" ht="30" customHeight="1"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6"/>
    </row>
    <row r="879" spans="1:45" ht="30" customHeight="1"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6"/>
    </row>
    <row r="880" spans="1:45" ht="30" customHeight="1"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6"/>
    </row>
    <row r="881" spans="12:45" ht="30" customHeight="1"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6"/>
    </row>
    <row r="882" spans="12:45" ht="30" customHeight="1"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6"/>
    </row>
    <row r="883" spans="12:45" ht="30" customHeight="1"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6"/>
    </row>
    <row r="884" spans="12:45" ht="30" customHeight="1"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6"/>
    </row>
    <row r="885" spans="12:45" ht="30" customHeight="1"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6"/>
    </row>
    <row r="886" spans="12:45" ht="30" customHeight="1"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6"/>
    </row>
    <row r="887" spans="12:45" ht="30" customHeight="1"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6"/>
    </row>
    <row r="888" spans="12:45" ht="30" customHeight="1"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6"/>
    </row>
    <row r="889" spans="12:45" ht="30" customHeight="1"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6"/>
    </row>
    <row r="890" spans="12:45" ht="30" customHeight="1">
      <c r="L890" s="14"/>
    </row>
  </sheetData>
  <autoFilter ref="A9:AA872"/>
  <mergeCells count="23">
    <mergeCell ref="B5:B6"/>
    <mergeCell ref="A5:A6"/>
    <mergeCell ref="K5:K6"/>
    <mergeCell ref="F5:F6"/>
    <mergeCell ref="E5:E6"/>
    <mergeCell ref="D5:D6"/>
    <mergeCell ref="C5:C6"/>
    <mergeCell ref="AC252:AC253"/>
    <mergeCell ref="P613:S613"/>
    <mergeCell ref="C613:L613"/>
    <mergeCell ref="Z5:Z6"/>
    <mergeCell ref="AA5:AA8"/>
    <mergeCell ref="T5:T8"/>
    <mergeCell ref="U5:U8"/>
    <mergeCell ref="V5:V6"/>
    <mergeCell ref="W5:W6"/>
    <mergeCell ref="X5:X6"/>
    <mergeCell ref="Y5:Y6"/>
    <mergeCell ref="P5:P8"/>
    <mergeCell ref="Q5:Q8"/>
    <mergeCell ref="S5:S8"/>
    <mergeCell ref="R5:R8"/>
    <mergeCell ref="L5:O5"/>
  </mergeCells>
  <dataValidations disablePrompts="1" count="1">
    <dataValidation showDropDown="1" sqref="U517:U518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51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438"/>
  <sheetViews>
    <sheetView topLeftCell="A421" workbookViewId="0">
      <selection activeCell="J431" sqref="J431:K431"/>
    </sheetView>
  </sheetViews>
  <sheetFormatPr defaultRowHeight="15"/>
  <cols>
    <col min="1" max="1" width="10" style="128" customWidth="1"/>
    <col min="2" max="2" width="8.42578125" style="128" hidden="1" customWidth="1"/>
    <col min="3" max="3" width="29.85546875" style="128" customWidth="1"/>
    <col min="4" max="4" width="15.42578125" style="128" customWidth="1"/>
    <col min="5" max="5" width="15.85546875" style="128" customWidth="1"/>
    <col min="6" max="6" width="9" style="128" customWidth="1"/>
    <col min="7" max="7" width="9.5703125" style="128" customWidth="1"/>
    <col min="8" max="8" width="10" style="128" customWidth="1"/>
    <col min="9" max="9" width="9.42578125" style="128" customWidth="1"/>
    <col min="10" max="10" width="8.28515625" style="128" customWidth="1"/>
    <col min="11" max="11" width="42" style="128" customWidth="1"/>
    <col min="12" max="12" width="7.7109375" style="128" hidden="1" customWidth="1"/>
  </cols>
  <sheetData>
    <row r="1" spans="1:12" ht="22.5" hidden="1">
      <c r="A1" s="173" t="s">
        <v>640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2" ht="20.25" hidden="1">
      <c r="A2" s="174" t="s">
        <v>641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ht="20.25" hidden="1">
      <c r="A3" s="174" t="s">
        <v>642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2" ht="20.25" hidden="1">
      <c r="C4" s="129"/>
      <c r="D4" s="129"/>
      <c r="E4" s="129"/>
      <c r="F4" s="129"/>
    </row>
    <row r="5" spans="1:12" hidden="1">
      <c r="B5" s="130" t="s">
        <v>643</v>
      </c>
      <c r="D5" s="130"/>
      <c r="E5" s="130"/>
      <c r="F5" s="130"/>
      <c r="G5" s="130"/>
      <c r="H5" s="130"/>
      <c r="I5" s="130"/>
      <c r="J5" s="130"/>
    </row>
    <row r="6" spans="1:12" ht="12.75" hidden="1" customHeight="1">
      <c r="B6" s="175" t="s">
        <v>644</v>
      </c>
      <c r="C6" s="176"/>
      <c r="D6" s="176"/>
      <c r="E6" s="176"/>
      <c r="F6" s="176"/>
      <c r="G6" s="176"/>
      <c r="H6" s="176"/>
      <c r="I6" s="176"/>
      <c r="J6" s="176"/>
      <c r="K6" s="131"/>
    </row>
    <row r="7" spans="1:12" hidden="1"/>
    <row r="8" spans="1:12" ht="13.5" hidden="1">
      <c r="A8" s="177" t="s">
        <v>523</v>
      </c>
      <c r="B8" s="171" t="s">
        <v>524</v>
      </c>
      <c r="C8" s="179" t="s">
        <v>4</v>
      </c>
      <c r="D8" s="132" t="s">
        <v>8</v>
      </c>
      <c r="E8" s="132" t="s">
        <v>9</v>
      </c>
      <c r="F8" s="181" t="s">
        <v>525</v>
      </c>
      <c r="G8" s="181"/>
      <c r="H8" s="181"/>
      <c r="I8" s="181"/>
      <c r="J8" s="171" t="s">
        <v>16</v>
      </c>
      <c r="K8" s="177" t="s">
        <v>527</v>
      </c>
      <c r="L8" s="171" t="s">
        <v>526</v>
      </c>
    </row>
    <row r="9" spans="1:12" ht="67.5">
      <c r="A9" s="177"/>
      <c r="B9" s="171"/>
      <c r="C9" s="179"/>
      <c r="D9" s="182" t="s">
        <v>25</v>
      </c>
      <c r="E9" s="182" t="s">
        <v>25</v>
      </c>
      <c r="F9" s="133" t="s">
        <v>528</v>
      </c>
      <c r="G9" s="134" t="s">
        <v>29</v>
      </c>
      <c r="H9" s="135" t="s">
        <v>30</v>
      </c>
      <c r="I9" s="133" t="s">
        <v>31</v>
      </c>
      <c r="J9" s="171"/>
      <c r="K9" s="177"/>
      <c r="L9" s="171"/>
    </row>
    <row r="10" spans="1:12" ht="12.75">
      <c r="A10" s="177"/>
      <c r="B10" s="171"/>
      <c r="C10" s="179"/>
      <c r="D10" s="182"/>
      <c r="E10" s="182"/>
      <c r="F10" s="136" t="s">
        <v>32</v>
      </c>
      <c r="G10" s="136" t="s">
        <v>33</v>
      </c>
      <c r="H10" s="137" t="s">
        <v>34</v>
      </c>
      <c r="I10" s="137" t="s">
        <v>35</v>
      </c>
      <c r="J10" s="171"/>
      <c r="K10" s="177"/>
      <c r="L10" s="171"/>
    </row>
    <row r="11" spans="1:12" ht="12.75">
      <c r="A11" s="178"/>
      <c r="B11" s="172"/>
      <c r="C11" s="180"/>
      <c r="D11" s="183"/>
      <c r="E11" s="183"/>
      <c r="F11" s="138" t="s">
        <v>40</v>
      </c>
      <c r="G11" s="138" t="s">
        <v>40</v>
      </c>
      <c r="H11" s="138" t="s">
        <v>40</v>
      </c>
      <c r="I11" s="138" t="s">
        <v>40</v>
      </c>
      <c r="J11" s="172" t="s">
        <v>41</v>
      </c>
      <c r="K11" s="178"/>
      <c r="L11" s="172"/>
    </row>
    <row r="12" spans="1:12" ht="12.75">
      <c r="A12" s="139">
        <v>1</v>
      </c>
      <c r="B12" s="140">
        <v>2</v>
      </c>
      <c r="C12" s="141">
        <v>3</v>
      </c>
      <c r="D12" s="141">
        <v>4</v>
      </c>
      <c r="E12" s="141">
        <v>5</v>
      </c>
      <c r="F12" s="141">
        <v>6</v>
      </c>
      <c r="G12" s="141">
        <v>7</v>
      </c>
      <c r="H12" s="141">
        <v>8</v>
      </c>
      <c r="I12" s="141">
        <v>9</v>
      </c>
      <c r="J12" s="141">
        <v>11</v>
      </c>
      <c r="K12" s="141">
        <v>12</v>
      </c>
      <c r="L12" s="141"/>
    </row>
    <row r="13" spans="1:12" ht="25.5">
      <c r="A13" s="64" t="s">
        <v>645</v>
      </c>
      <c r="B13" s="142" t="s">
        <v>646</v>
      </c>
      <c r="C13" s="66" t="s">
        <v>647</v>
      </c>
      <c r="D13" s="45">
        <v>42745.277083333334</v>
      </c>
      <c r="E13" s="45">
        <v>42745.320833333331</v>
      </c>
      <c r="F13" s="143">
        <f>IF(RIGHT(J13)="T",(+E13-D13),0)</f>
        <v>4.3749999997089617E-2</v>
      </c>
      <c r="G13" s="143">
        <f>IF(RIGHT(J13)="U",(+E13-D13),0)</f>
        <v>0</v>
      </c>
      <c r="H13" s="143">
        <f>IF(RIGHT(J13)="C",(+E13-D13),0)</f>
        <v>0</v>
      </c>
      <c r="I13" s="143">
        <f>IF(RIGHT(J13)="D",(+E13-D13),0)</f>
        <v>0</v>
      </c>
      <c r="J13" s="144" t="s">
        <v>494</v>
      </c>
      <c r="K13" s="145" t="s">
        <v>648</v>
      </c>
      <c r="L13" s="146"/>
    </row>
    <row r="14" spans="1:12" ht="25.5">
      <c r="A14" s="64" t="s">
        <v>645</v>
      </c>
      <c r="B14" s="142" t="s">
        <v>646</v>
      </c>
      <c r="C14" s="66" t="s">
        <v>647</v>
      </c>
      <c r="D14" s="45">
        <v>42745.334722222222</v>
      </c>
      <c r="E14" s="45">
        <v>42745.536111111112</v>
      </c>
      <c r="F14" s="143">
        <f>IF(RIGHT(J14)="T",(+E14-D14),0)</f>
        <v>0.20138888889050577</v>
      </c>
      <c r="G14" s="143">
        <f>IF(RIGHT(J14)="U",(+E14-D14),0)</f>
        <v>0</v>
      </c>
      <c r="H14" s="143">
        <f>IF(RIGHT(J14)="C",(+E14-D14),0)</f>
        <v>0</v>
      </c>
      <c r="I14" s="143">
        <f>IF(RIGHT(J14)="D",(+E14-D14),0)</f>
        <v>0</v>
      </c>
      <c r="J14" s="144" t="s">
        <v>494</v>
      </c>
      <c r="K14" s="145" t="s">
        <v>649</v>
      </c>
      <c r="L14" s="146"/>
    </row>
    <row r="15" spans="1:12" ht="25.5">
      <c r="A15" s="64" t="s">
        <v>645</v>
      </c>
      <c r="B15" s="142" t="s">
        <v>646</v>
      </c>
      <c r="C15" s="66" t="s">
        <v>647</v>
      </c>
      <c r="D15" s="45">
        <v>42745.557638888888</v>
      </c>
      <c r="E15" s="45">
        <v>42747.488888888889</v>
      </c>
      <c r="F15" s="143">
        <f>IF(RIGHT(J15)="T",(+E15-D15),0)</f>
        <v>1.9312500000014552</v>
      </c>
      <c r="G15" s="143">
        <f>IF(RIGHT(J15)="U",(+E15-D15),0)</f>
        <v>0</v>
      </c>
      <c r="H15" s="143">
        <f>IF(RIGHT(J15)="C",(+E15-D15),0)</f>
        <v>0</v>
      </c>
      <c r="I15" s="143">
        <f>IF(RIGHT(J15)="D",(+E15-D15),0)</f>
        <v>0</v>
      </c>
      <c r="J15" s="144" t="s">
        <v>494</v>
      </c>
      <c r="K15" s="145" t="s">
        <v>649</v>
      </c>
      <c r="L15" s="146"/>
    </row>
    <row r="16" spans="1:12" ht="25.5">
      <c r="A16" s="64" t="s">
        <v>645</v>
      </c>
      <c r="B16" s="142" t="s">
        <v>646</v>
      </c>
      <c r="C16" s="66" t="s">
        <v>647</v>
      </c>
      <c r="D16" s="45">
        <v>42747.566666666666</v>
      </c>
      <c r="E16" s="45">
        <v>42747.629166666666</v>
      </c>
      <c r="F16" s="143">
        <f t="shared" ref="F16:F17" si="0">IF(RIGHT(J16)="T",(+E16-D16),0)</f>
        <v>6.25E-2</v>
      </c>
      <c r="G16" s="143">
        <f t="shared" ref="G16:G17" si="1">IF(RIGHT(J16)="U",(+E16-D16),0)</f>
        <v>0</v>
      </c>
      <c r="H16" s="143">
        <f t="shared" ref="H16:H17" si="2">IF(RIGHT(J16)="C",(+E16-D16),0)</f>
        <v>0</v>
      </c>
      <c r="I16" s="143">
        <f t="shared" ref="I16:I17" si="3">IF(RIGHT(J16)="D",(+E16-D16),0)</f>
        <v>0</v>
      </c>
      <c r="J16" s="144" t="s">
        <v>494</v>
      </c>
      <c r="K16" s="145" t="s">
        <v>649</v>
      </c>
      <c r="L16" s="146"/>
    </row>
    <row r="17" spans="1:12" ht="12.75">
      <c r="A17" s="64" t="s">
        <v>645</v>
      </c>
      <c r="B17" s="142" t="s">
        <v>646</v>
      </c>
      <c r="C17" s="66" t="s">
        <v>647</v>
      </c>
      <c r="D17" s="45">
        <v>42749.210416666669</v>
      </c>
      <c r="E17" s="45">
        <v>42749.375</v>
      </c>
      <c r="F17" s="143">
        <f t="shared" si="0"/>
        <v>0.16458333333139308</v>
      </c>
      <c r="G17" s="143">
        <f t="shared" si="1"/>
        <v>0</v>
      </c>
      <c r="H17" s="143">
        <f t="shared" si="2"/>
        <v>0</v>
      </c>
      <c r="I17" s="143">
        <f t="shared" si="3"/>
        <v>0</v>
      </c>
      <c r="J17" s="144" t="s">
        <v>494</v>
      </c>
      <c r="K17" s="145" t="s">
        <v>650</v>
      </c>
      <c r="L17" s="146"/>
    </row>
    <row r="18" spans="1:12" ht="25.5">
      <c r="A18" s="147"/>
      <c r="B18" s="148"/>
      <c r="C18" s="149" t="s">
        <v>651</v>
      </c>
      <c r="D18" s="150"/>
      <c r="E18" s="150"/>
      <c r="F18" s="151">
        <f>SUBTOTAL(9,F13:F17)</f>
        <v>2.4034722222204437</v>
      </c>
      <c r="G18" s="151">
        <f>SUBTOTAL(9,G13:G17)</f>
        <v>0</v>
      </c>
      <c r="H18" s="151">
        <f>SUBTOTAL(9,H13:H17)</f>
        <v>0</v>
      </c>
      <c r="I18" s="151">
        <f>SUBTOTAL(9,I13:I17)</f>
        <v>0</v>
      </c>
      <c r="J18" s="152"/>
      <c r="K18" s="153"/>
      <c r="L18" s="154"/>
    </row>
    <row r="19" spans="1:12" ht="12.75">
      <c r="A19" s="155" t="s">
        <v>340</v>
      </c>
      <c r="B19" s="156">
        <v>101409</v>
      </c>
      <c r="C19" s="66" t="s">
        <v>513</v>
      </c>
      <c r="D19" s="45">
        <v>42755.715277777781</v>
      </c>
      <c r="E19" s="45">
        <v>42756.074999999997</v>
      </c>
      <c r="F19" s="143">
        <f>IF(RIGHT(J19)="T",(+E19-D19),0)</f>
        <v>0.35972222221607808</v>
      </c>
      <c r="G19" s="143">
        <f>IF(RIGHT(J19)="U",(+E19-D19),0)</f>
        <v>0</v>
      </c>
      <c r="H19" s="143">
        <f>IF(RIGHT(J19)="C",(+E19-D19),0)</f>
        <v>0</v>
      </c>
      <c r="I19" s="143">
        <f>IF(RIGHT(J19)="D",(+E19-D19),0)</f>
        <v>0</v>
      </c>
      <c r="J19" s="144" t="s">
        <v>494</v>
      </c>
      <c r="K19" s="145" t="s">
        <v>652</v>
      </c>
      <c r="L19" s="146"/>
    </row>
    <row r="20" spans="1:12" ht="12.75">
      <c r="A20" s="147"/>
      <c r="B20" s="148"/>
      <c r="C20" s="149" t="s">
        <v>653</v>
      </c>
      <c r="D20" s="150"/>
      <c r="E20" s="150"/>
      <c r="F20" s="151">
        <f>SUBTOTAL(9,F19:F19)</f>
        <v>0.35972222221607808</v>
      </c>
      <c r="G20" s="151">
        <f>SUBTOTAL(9,G19:G19)</f>
        <v>0</v>
      </c>
      <c r="H20" s="151">
        <f>SUBTOTAL(9,H19:H19)</f>
        <v>0</v>
      </c>
      <c r="I20" s="151">
        <f>SUBTOTAL(9,I19:I19)</f>
        <v>0</v>
      </c>
      <c r="J20" s="152"/>
      <c r="K20" s="153"/>
      <c r="L20" s="154"/>
    </row>
    <row r="21" spans="1:12" ht="25.5">
      <c r="A21" s="157" t="s">
        <v>572</v>
      </c>
      <c r="B21" s="156">
        <v>101094</v>
      </c>
      <c r="C21" s="66" t="s">
        <v>511</v>
      </c>
      <c r="D21" s="45">
        <v>42740.52847222222</v>
      </c>
      <c r="E21" s="45">
        <v>42744.340277777781</v>
      </c>
      <c r="F21" s="143">
        <f>IF(RIGHT(J21)="T",(+E21-D21),0)</f>
        <v>0</v>
      </c>
      <c r="G21" s="143">
        <f>IF(RIGHT(J21)="U",(+E21-D21),0)</f>
        <v>0</v>
      </c>
      <c r="H21" s="143">
        <f>IF(RIGHT(J21)="C",(+E21-D21),0)</f>
        <v>0</v>
      </c>
      <c r="I21" s="143">
        <f>IF(RIGHT(J21)="D",(+E21-D21),0)</f>
        <v>3.8118055555605679</v>
      </c>
      <c r="J21" s="144" t="s">
        <v>52</v>
      </c>
      <c r="K21" s="145" t="s">
        <v>654</v>
      </c>
      <c r="L21" s="146" t="s">
        <v>655</v>
      </c>
    </row>
    <row r="22" spans="1:12" ht="25.5">
      <c r="A22" s="157" t="s">
        <v>572</v>
      </c>
      <c r="B22" s="156">
        <v>101220</v>
      </c>
      <c r="C22" s="66" t="s">
        <v>511</v>
      </c>
      <c r="D22" s="45">
        <v>42746.375694444447</v>
      </c>
      <c r="E22" s="45">
        <v>42766.50277777778</v>
      </c>
      <c r="F22" s="143">
        <f>IF(RIGHT(J22)="T",(+E22-D22),0)</f>
        <v>0</v>
      </c>
      <c r="G22" s="143">
        <f>IF(RIGHT(J22)="U",(+E22-D22),0)</f>
        <v>0</v>
      </c>
      <c r="H22" s="143">
        <f>IF(RIGHT(J22)="C",(+E22-D22),0)</f>
        <v>0</v>
      </c>
      <c r="I22" s="143">
        <f>IF(RIGHT(J22)="D",(+E22-D22),0)</f>
        <v>20.127083333332848</v>
      </c>
      <c r="J22" s="144" t="s">
        <v>52</v>
      </c>
      <c r="K22" s="145" t="s">
        <v>576</v>
      </c>
      <c r="L22" s="146" t="s">
        <v>656</v>
      </c>
    </row>
    <row r="23" spans="1:12" ht="25.5">
      <c r="A23" s="147"/>
      <c r="B23" s="148"/>
      <c r="C23" s="149" t="s">
        <v>573</v>
      </c>
      <c r="D23" s="150"/>
      <c r="E23" s="150"/>
      <c r="F23" s="151">
        <f>SUBTOTAL(9,F21:F22)</f>
        <v>0</v>
      </c>
      <c r="G23" s="151">
        <f>SUBTOTAL(9,G21:G22)</f>
        <v>0</v>
      </c>
      <c r="H23" s="151">
        <f>SUBTOTAL(9,H21:H22)</f>
        <v>0</v>
      </c>
      <c r="I23" s="151">
        <f>SUBTOTAL(9,I21:I22)</f>
        <v>23.938888888893416</v>
      </c>
      <c r="J23" s="152"/>
      <c r="K23" s="153"/>
      <c r="L23" s="154"/>
    </row>
    <row r="24" spans="1:12" ht="25.5">
      <c r="A24" s="157" t="s">
        <v>574</v>
      </c>
      <c r="B24" s="156">
        <v>112518</v>
      </c>
      <c r="C24" s="66" t="s">
        <v>522</v>
      </c>
      <c r="D24" s="158">
        <v>42736</v>
      </c>
      <c r="E24" s="45">
        <v>42740.48541666667</v>
      </c>
      <c r="F24" s="143">
        <f t="shared" ref="F24:F30" si="4">IF(RIGHT(J24)="T",(+E24-D24),0)</f>
        <v>0</v>
      </c>
      <c r="G24" s="143">
        <f t="shared" ref="G24:G30" si="5">IF(RIGHT(J24)="U",(+E24-D24),0)</f>
        <v>0</v>
      </c>
      <c r="H24" s="143">
        <f t="shared" ref="H24:H30" si="6">IF(RIGHT(J24)="C",(+E24-D24),0)</f>
        <v>0</v>
      </c>
      <c r="I24" s="143">
        <f t="shared" ref="I24:I30" si="7">IF(RIGHT(J24)="D",(+E24-D24),0)</f>
        <v>4.4854166666700621</v>
      </c>
      <c r="J24" s="144" t="s">
        <v>52</v>
      </c>
      <c r="K24" s="145" t="s">
        <v>657</v>
      </c>
      <c r="L24" s="146" t="s">
        <v>658</v>
      </c>
    </row>
    <row r="25" spans="1:12" ht="25.5">
      <c r="A25" s="157" t="s">
        <v>574</v>
      </c>
      <c r="B25" s="156">
        <v>101096</v>
      </c>
      <c r="C25" s="66" t="s">
        <v>522</v>
      </c>
      <c r="D25" s="45">
        <v>42740.647222222222</v>
      </c>
      <c r="E25" s="45">
        <v>42740.669444444444</v>
      </c>
      <c r="F25" s="143">
        <f t="shared" si="4"/>
        <v>2.2222222221898846E-2</v>
      </c>
      <c r="G25" s="143">
        <f t="shared" si="5"/>
        <v>0</v>
      </c>
      <c r="H25" s="143">
        <f t="shared" si="6"/>
        <v>0</v>
      </c>
      <c r="I25" s="143">
        <f t="shared" si="7"/>
        <v>0</v>
      </c>
      <c r="J25" s="144" t="s">
        <v>494</v>
      </c>
      <c r="K25" s="145" t="s">
        <v>659</v>
      </c>
      <c r="L25" s="146"/>
    </row>
    <row r="26" spans="1:12" ht="12.75">
      <c r="A26" s="157" t="s">
        <v>574</v>
      </c>
      <c r="B26" s="156">
        <v>101185</v>
      </c>
      <c r="C26" s="66" t="s">
        <v>522</v>
      </c>
      <c r="D26" s="45">
        <v>42744.314583333333</v>
      </c>
      <c r="E26" s="45">
        <v>42744.606944444444</v>
      </c>
      <c r="F26" s="143">
        <f t="shared" si="4"/>
        <v>0.29236111111094942</v>
      </c>
      <c r="G26" s="143">
        <f t="shared" si="5"/>
        <v>0</v>
      </c>
      <c r="H26" s="143">
        <f t="shared" si="6"/>
        <v>0</v>
      </c>
      <c r="I26" s="143">
        <f t="shared" si="7"/>
        <v>0</v>
      </c>
      <c r="J26" s="144" t="s">
        <v>494</v>
      </c>
      <c r="K26" s="145" t="s">
        <v>660</v>
      </c>
      <c r="L26" s="146"/>
    </row>
    <row r="27" spans="1:12" ht="25.5">
      <c r="A27" s="157" t="s">
        <v>574</v>
      </c>
      <c r="B27" s="156">
        <v>101189</v>
      </c>
      <c r="C27" s="66" t="s">
        <v>522</v>
      </c>
      <c r="D27" s="45">
        <v>42744.606944444444</v>
      </c>
      <c r="E27" s="45">
        <v>42746.381944444445</v>
      </c>
      <c r="F27" s="143">
        <f t="shared" si="4"/>
        <v>0</v>
      </c>
      <c r="G27" s="143">
        <f t="shared" si="5"/>
        <v>0</v>
      </c>
      <c r="H27" s="143">
        <f t="shared" si="6"/>
        <v>0</v>
      </c>
      <c r="I27" s="143">
        <f t="shared" si="7"/>
        <v>1.7750000000014552</v>
      </c>
      <c r="J27" s="144" t="s">
        <v>52</v>
      </c>
      <c r="K27" s="145" t="s">
        <v>661</v>
      </c>
      <c r="L27" s="146" t="s">
        <v>662</v>
      </c>
    </row>
    <row r="28" spans="1:12" ht="12.75">
      <c r="A28" s="157" t="s">
        <v>574</v>
      </c>
      <c r="B28" s="156">
        <v>101655</v>
      </c>
      <c r="C28" s="66" t="s">
        <v>522</v>
      </c>
      <c r="D28" s="45">
        <v>42765.52847222222</v>
      </c>
      <c r="E28" s="45">
        <v>42765.565972222219</v>
      </c>
      <c r="F28" s="143">
        <f t="shared" si="4"/>
        <v>3.7499999998544808E-2</v>
      </c>
      <c r="G28" s="143">
        <f t="shared" si="5"/>
        <v>0</v>
      </c>
      <c r="H28" s="143">
        <f t="shared" si="6"/>
        <v>0</v>
      </c>
      <c r="I28" s="143">
        <f t="shared" si="7"/>
        <v>0</v>
      </c>
      <c r="J28" s="144" t="s">
        <v>494</v>
      </c>
      <c r="K28" s="145" t="s">
        <v>663</v>
      </c>
      <c r="L28" s="146"/>
    </row>
    <row r="29" spans="1:12" ht="25.5">
      <c r="A29" s="157" t="s">
        <v>574</v>
      </c>
      <c r="B29" s="156">
        <v>101658</v>
      </c>
      <c r="C29" s="66" t="s">
        <v>522</v>
      </c>
      <c r="D29" s="45">
        <v>42765.572916666664</v>
      </c>
      <c r="E29" s="45">
        <v>42765.607638888891</v>
      </c>
      <c r="F29" s="143">
        <f t="shared" si="4"/>
        <v>3.4722222226264421E-2</v>
      </c>
      <c r="G29" s="143">
        <f t="shared" si="5"/>
        <v>0</v>
      </c>
      <c r="H29" s="143">
        <f t="shared" si="6"/>
        <v>0</v>
      </c>
      <c r="I29" s="143">
        <f t="shared" si="7"/>
        <v>0</v>
      </c>
      <c r="J29" s="144" t="s">
        <v>488</v>
      </c>
      <c r="K29" s="145" t="s">
        <v>664</v>
      </c>
      <c r="L29" s="146"/>
    </row>
    <row r="30" spans="1:12" ht="25.5">
      <c r="A30" s="157" t="s">
        <v>574</v>
      </c>
      <c r="B30" s="156">
        <v>101671</v>
      </c>
      <c r="C30" s="66" t="s">
        <v>522</v>
      </c>
      <c r="D30" s="45">
        <v>42766.447222222225</v>
      </c>
      <c r="E30" s="158">
        <v>42767</v>
      </c>
      <c r="F30" s="143">
        <f t="shared" si="4"/>
        <v>0</v>
      </c>
      <c r="G30" s="143">
        <f t="shared" si="5"/>
        <v>0</v>
      </c>
      <c r="H30" s="143">
        <f t="shared" si="6"/>
        <v>0</v>
      </c>
      <c r="I30" s="143">
        <f t="shared" si="7"/>
        <v>0.55277777777519077</v>
      </c>
      <c r="J30" s="144" t="s">
        <v>52</v>
      </c>
      <c r="K30" s="145" t="s">
        <v>665</v>
      </c>
      <c r="L30" s="146" t="s">
        <v>575</v>
      </c>
    </row>
    <row r="31" spans="1:12" ht="25.5">
      <c r="A31" s="147"/>
      <c r="B31" s="148"/>
      <c r="C31" s="149" t="s">
        <v>577</v>
      </c>
      <c r="D31" s="150"/>
      <c r="E31" s="150"/>
      <c r="F31" s="151">
        <f>SUBTOTAL(9,F24:F30)</f>
        <v>0.3868055555576575</v>
      </c>
      <c r="G31" s="151">
        <f>SUBTOTAL(9,G24:G30)</f>
        <v>0</v>
      </c>
      <c r="H31" s="151">
        <f>SUBTOTAL(9,H24:H30)</f>
        <v>0</v>
      </c>
      <c r="I31" s="151">
        <f>SUBTOTAL(9,I24:I30)</f>
        <v>6.8131944444467081</v>
      </c>
      <c r="J31" s="152"/>
      <c r="K31" s="153"/>
      <c r="L31" s="154"/>
    </row>
    <row r="32" spans="1:12" ht="25.5">
      <c r="A32" s="159" t="s">
        <v>329</v>
      </c>
      <c r="B32" s="156">
        <v>101030</v>
      </c>
      <c r="C32" s="66" t="s">
        <v>330</v>
      </c>
      <c r="D32" s="45">
        <v>42737.029861111114</v>
      </c>
      <c r="E32" s="45">
        <v>42737.029861111114</v>
      </c>
      <c r="F32" s="143">
        <f>IF(RIGHT(J32)="T",(+E32-D32),0)</f>
        <v>0</v>
      </c>
      <c r="G32" s="143">
        <f>IF(RIGHT(J32)="U",(+E32-D32),0)</f>
        <v>0</v>
      </c>
      <c r="H32" s="143">
        <f>IF(RIGHT(J32)="C",(+E32-D32),0)</f>
        <v>0</v>
      </c>
      <c r="I32" s="143">
        <f>IF(RIGHT(J32)="D",(+E32-D32),0)</f>
        <v>0</v>
      </c>
      <c r="J32" s="144" t="s">
        <v>504</v>
      </c>
      <c r="K32" s="145" t="s">
        <v>666</v>
      </c>
      <c r="L32" s="146"/>
    </row>
    <row r="33" spans="1:12" ht="25.5">
      <c r="A33" s="159" t="s">
        <v>329</v>
      </c>
      <c r="B33" s="156">
        <v>101031</v>
      </c>
      <c r="C33" s="66" t="s">
        <v>330</v>
      </c>
      <c r="D33" s="45">
        <v>42737.030555555553</v>
      </c>
      <c r="E33" s="45">
        <v>42737.07916666667</v>
      </c>
      <c r="F33" s="143">
        <f>IF(RIGHT(J33)="T",(+E33-D33),0)</f>
        <v>4.8611111116770189E-2</v>
      </c>
      <c r="G33" s="143">
        <f>IF(RIGHT(J33)="U",(+E33-D33),0)</f>
        <v>0</v>
      </c>
      <c r="H33" s="143">
        <f>IF(RIGHT(J33)="C",(+E33-D33),0)</f>
        <v>0</v>
      </c>
      <c r="I33" s="143">
        <f>IF(RIGHT(J33)="D",(+E33-D33),0)</f>
        <v>0</v>
      </c>
      <c r="J33" s="144" t="s">
        <v>494</v>
      </c>
      <c r="K33" s="145" t="s">
        <v>667</v>
      </c>
      <c r="L33" s="146"/>
    </row>
    <row r="34" spans="1:12" ht="12.75">
      <c r="A34" s="159" t="s">
        <v>329</v>
      </c>
      <c r="B34" s="156">
        <v>101652</v>
      </c>
      <c r="C34" s="66" t="s">
        <v>330</v>
      </c>
      <c r="D34" s="45">
        <v>42765.258333333331</v>
      </c>
      <c r="E34" s="45">
        <v>42765.258333333331</v>
      </c>
      <c r="F34" s="143">
        <f>IF(RIGHT(J34)="T",(+E34-D34),0)</f>
        <v>0</v>
      </c>
      <c r="G34" s="143">
        <f>IF(RIGHT(J34)="U",(+E34-D34),0)</f>
        <v>0</v>
      </c>
      <c r="H34" s="143">
        <f>IF(RIGHT(J34)="C",(+E34-D34),0)</f>
        <v>0</v>
      </c>
      <c r="I34" s="143">
        <f>IF(RIGHT(J34)="D",(+E34-D34),0)</f>
        <v>0</v>
      </c>
      <c r="J34" s="144" t="s">
        <v>504</v>
      </c>
      <c r="K34" s="145" t="s">
        <v>668</v>
      </c>
      <c r="L34" s="146"/>
    </row>
    <row r="35" spans="1:12" ht="12.75">
      <c r="A35" s="147"/>
      <c r="B35" s="148"/>
      <c r="C35" s="149" t="s">
        <v>578</v>
      </c>
      <c r="D35" s="150"/>
      <c r="E35" s="150"/>
      <c r="F35" s="151">
        <f>SUBTOTAL(9,F32:F34)</f>
        <v>4.8611111116770189E-2</v>
      </c>
      <c r="G35" s="151">
        <f>SUBTOTAL(9,G32:G34)</f>
        <v>0</v>
      </c>
      <c r="H35" s="151">
        <f>SUBTOTAL(9,H32:H34)</f>
        <v>0</v>
      </c>
      <c r="I35" s="151">
        <f>SUBTOTAL(9,I32:I34)</f>
        <v>0</v>
      </c>
      <c r="J35" s="152"/>
      <c r="K35" s="153"/>
      <c r="L35" s="154"/>
    </row>
    <row r="36" spans="1:12" ht="25.5">
      <c r="A36" s="159" t="s">
        <v>331</v>
      </c>
      <c r="B36" s="156">
        <v>101107</v>
      </c>
      <c r="C36" s="66" t="s">
        <v>332</v>
      </c>
      <c r="D36" s="45">
        <v>43075.3</v>
      </c>
      <c r="E36" s="45">
        <v>43075.3</v>
      </c>
      <c r="F36" s="143">
        <f>IF(RIGHT(J36)="T",(+E36-D36),0)</f>
        <v>0</v>
      </c>
      <c r="G36" s="143">
        <f>IF(RIGHT(J36)="U",(+E36-D36),0)</f>
        <v>0</v>
      </c>
      <c r="H36" s="143">
        <f>IF(RIGHT(J36)="C",(+E36-D36),0)</f>
        <v>0</v>
      </c>
      <c r="I36" s="143">
        <f>IF(RIGHT(J36)="D",(+E36-D36),0)</f>
        <v>0</v>
      </c>
      <c r="J36" s="144" t="s">
        <v>504</v>
      </c>
      <c r="K36" s="145" t="s">
        <v>669</v>
      </c>
      <c r="L36" s="146"/>
    </row>
    <row r="37" spans="1:12" ht="12.75">
      <c r="A37" s="159" t="s">
        <v>331</v>
      </c>
      <c r="B37" s="156">
        <v>101597</v>
      </c>
      <c r="C37" s="66" t="s">
        <v>332</v>
      </c>
      <c r="D37" s="45">
        <v>42762.261111111111</v>
      </c>
      <c r="E37" s="45">
        <v>42762.261111111111</v>
      </c>
      <c r="F37" s="143">
        <f>IF(RIGHT(J37)="T",(+E37-D37),0)</f>
        <v>0</v>
      </c>
      <c r="G37" s="143">
        <f>IF(RIGHT(J37)="U",(+E37-D37),0)</f>
        <v>0</v>
      </c>
      <c r="H37" s="143">
        <f>IF(RIGHT(J37)="C",(+E37-D37),0)</f>
        <v>0</v>
      </c>
      <c r="I37" s="143">
        <f>IF(RIGHT(J37)="D",(+E37-D37),0)</f>
        <v>0</v>
      </c>
      <c r="J37" s="144" t="s">
        <v>504</v>
      </c>
      <c r="K37" s="145" t="s">
        <v>670</v>
      </c>
      <c r="L37" s="146"/>
    </row>
    <row r="38" spans="1:12" ht="12.75">
      <c r="A38" s="147"/>
      <c r="B38" s="148"/>
      <c r="C38" s="149" t="s">
        <v>579</v>
      </c>
      <c r="D38" s="150"/>
      <c r="E38" s="150"/>
      <c r="F38" s="151">
        <f>SUBTOTAL(9,F36:F37)</f>
        <v>0</v>
      </c>
      <c r="G38" s="151">
        <f>SUBTOTAL(9,G36:G37)</f>
        <v>0</v>
      </c>
      <c r="H38" s="151">
        <f>SUBTOTAL(9,H36:H37)</f>
        <v>0</v>
      </c>
      <c r="I38" s="151">
        <f>SUBTOTAL(9,I36:I37)</f>
        <v>0</v>
      </c>
      <c r="J38" s="152"/>
      <c r="K38" s="153"/>
      <c r="L38" s="154"/>
    </row>
    <row r="39" spans="1:12" ht="25.5">
      <c r="A39" s="159" t="s">
        <v>333</v>
      </c>
      <c r="B39" s="156">
        <v>101589</v>
      </c>
      <c r="C39" s="66" t="s">
        <v>529</v>
      </c>
      <c r="D39" s="45">
        <v>42762.15625</v>
      </c>
      <c r="E39" s="45">
        <v>42762.15625</v>
      </c>
      <c r="F39" s="143">
        <f>IF(RIGHT(J39)="T",(+E39-D39),0)</f>
        <v>0</v>
      </c>
      <c r="G39" s="143">
        <f>IF(RIGHT(J39)="U",(+E39-D39),0)</f>
        <v>0</v>
      </c>
      <c r="H39" s="143">
        <f>IF(RIGHT(J39)="C",(+E39-D39),0)</f>
        <v>0</v>
      </c>
      <c r="I39" s="143">
        <f>IF(RIGHT(J39)="D",(+E39-D39),0)</f>
        <v>0</v>
      </c>
      <c r="J39" s="144" t="s">
        <v>504</v>
      </c>
      <c r="K39" s="145" t="s">
        <v>671</v>
      </c>
      <c r="L39" s="146"/>
    </row>
    <row r="40" spans="1:12" ht="25.5">
      <c r="A40" s="147"/>
      <c r="B40" s="148"/>
      <c r="C40" s="149" t="s">
        <v>580</v>
      </c>
      <c r="D40" s="150"/>
      <c r="E40" s="150"/>
      <c r="F40" s="151">
        <f>SUBTOTAL(9,F39:F39)</f>
        <v>0</v>
      </c>
      <c r="G40" s="151">
        <f>SUBTOTAL(9,G39:G39)</f>
        <v>0</v>
      </c>
      <c r="H40" s="151">
        <f>SUBTOTAL(9,H39:H39)</f>
        <v>0</v>
      </c>
      <c r="I40" s="151">
        <f>SUBTOTAL(9,I39:I39)</f>
        <v>0</v>
      </c>
      <c r="J40" s="152"/>
      <c r="K40" s="153"/>
      <c r="L40" s="154"/>
    </row>
    <row r="41" spans="1:12" ht="25.5">
      <c r="A41" s="159" t="s">
        <v>335</v>
      </c>
      <c r="B41" s="156">
        <v>101373</v>
      </c>
      <c r="C41" s="66" t="s">
        <v>530</v>
      </c>
      <c r="D41" s="45">
        <v>42753.85833333333</v>
      </c>
      <c r="E41" s="45">
        <v>42753.85833333333</v>
      </c>
      <c r="F41" s="143">
        <f>IF(RIGHT(J41)="T",(+E41-D41),0)</f>
        <v>0</v>
      </c>
      <c r="G41" s="143">
        <f>IF(RIGHT(J41)="U",(+E41-D41),0)</f>
        <v>0</v>
      </c>
      <c r="H41" s="143">
        <f>IF(RIGHT(J41)="C",(+E41-D41),0)</f>
        <v>0</v>
      </c>
      <c r="I41" s="143">
        <f>IF(RIGHT(J41)="D",(+E41-D41),0)</f>
        <v>0</v>
      </c>
      <c r="J41" s="144" t="s">
        <v>504</v>
      </c>
      <c r="K41" s="145" t="s">
        <v>672</v>
      </c>
      <c r="L41" s="146"/>
    </row>
    <row r="42" spans="1:12" ht="25.5">
      <c r="A42" s="159" t="s">
        <v>335</v>
      </c>
      <c r="B42" s="156">
        <v>101644</v>
      </c>
      <c r="C42" s="66" t="s">
        <v>530</v>
      </c>
      <c r="D42" s="45">
        <v>42764.90625</v>
      </c>
      <c r="E42" s="45">
        <v>42764.90625</v>
      </c>
      <c r="F42" s="143">
        <f>IF(RIGHT(J42)="T",(+E42-D42),0)</f>
        <v>0</v>
      </c>
      <c r="G42" s="143">
        <f>IF(RIGHT(J42)="U",(+E42-D42),0)</f>
        <v>0</v>
      </c>
      <c r="H42" s="143">
        <f>IF(RIGHT(J42)="C",(+E42-D42),0)</f>
        <v>0</v>
      </c>
      <c r="I42" s="143">
        <f>IF(RIGHT(J42)="D",(+E42-D42),0)</f>
        <v>0</v>
      </c>
      <c r="J42" s="144" t="s">
        <v>504</v>
      </c>
      <c r="K42" s="145" t="s">
        <v>673</v>
      </c>
      <c r="L42" s="146"/>
    </row>
    <row r="43" spans="1:12" ht="25.5">
      <c r="A43" s="147"/>
      <c r="B43" s="148"/>
      <c r="C43" s="149" t="s">
        <v>581</v>
      </c>
      <c r="D43" s="150"/>
      <c r="E43" s="150"/>
      <c r="F43" s="151">
        <f>SUBTOTAL(9,F41:F42)</f>
        <v>0</v>
      </c>
      <c r="G43" s="151">
        <f>SUBTOTAL(9,G41:G42)</f>
        <v>0</v>
      </c>
      <c r="H43" s="151">
        <f>SUBTOTAL(9,H41:H42)</f>
        <v>0</v>
      </c>
      <c r="I43" s="151">
        <f>SUBTOTAL(9,I41:I42)</f>
        <v>0</v>
      </c>
      <c r="J43" s="152"/>
      <c r="K43" s="153"/>
      <c r="L43" s="154"/>
    </row>
    <row r="44" spans="1:12" ht="25.5">
      <c r="A44" s="159" t="s">
        <v>50</v>
      </c>
      <c r="B44" s="156">
        <v>101048</v>
      </c>
      <c r="C44" s="66" t="s">
        <v>51</v>
      </c>
      <c r="D44" s="45">
        <v>42737.988888888889</v>
      </c>
      <c r="E44" s="45">
        <v>42738.354166666664</v>
      </c>
      <c r="F44" s="143">
        <f t="shared" ref="F44:F51" si="8">IF(RIGHT(J44)="T",(+E44-D44),0)</f>
        <v>0</v>
      </c>
      <c r="G44" s="143">
        <f t="shared" ref="G44:G51" si="9">IF(RIGHT(J44)="U",(+E44-D44),0)</f>
        <v>0</v>
      </c>
      <c r="H44" s="143">
        <f t="shared" ref="H44:H51" si="10">IF(RIGHT(J44)="C",(+E44-D44),0)</f>
        <v>0</v>
      </c>
      <c r="I44" s="143">
        <f t="shared" ref="I44:I51" si="11">IF(RIGHT(J44)="D",(+E44-D44),0)</f>
        <v>0.36527777777519077</v>
      </c>
      <c r="J44" s="144" t="s">
        <v>52</v>
      </c>
      <c r="K44" s="145" t="s">
        <v>674</v>
      </c>
      <c r="L44" s="146" t="s">
        <v>675</v>
      </c>
    </row>
    <row r="45" spans="1:12" ht="25.5">
      <c r="A45" s="159" t="s">
        <v>50</v>
      </c>
      <c r="B45" s="156">
        <v>101202</v>
      </c>
      <c r="C45" s="66" t="s">
        <v>51</v>
      </c>
      <c r="D45" s="45">
        <v>42745.05</v>
      </c>
      <c r="E45" s="45">
        <v>42745.28402777778</v>
      </c>
      <c r="F45" s="143">
        <f t="shared" si="8"/>
        <v>0</v>
      </c>
      <c r="G45" s="143">
        <f t="shared" si="9"/>
        <v>0</v>
      </c>
      <c r="H45" s="143">
        <f t="shared" si="10"/>
        <v>0</v>
      </c>
      <c r="I45" s="143">
        <f t="shared" si="11"/>
        <v>0.23402777777664596</v>
      </c>
      <c r="J45" s="144" t="s">
        <v>52</v>
      </c>
      <c r="K45" s="145" t="s">
        <v>676</v>
      </c>
      <c r="L45" s="146" t="s">
        <v>677</v>
      </c>
    </row>
    <row r="46" spans="1:12" ht="25.5">
      <c r="A46" s="159" t="s">
        <v>50</v>
      </c>
      <c r="B46" s="156">
        <v>101239</v>
      </c>
      <c r="C46" s="66" t="s">
        <v>51</v>
      </c>
      <c r="D46" s="45">
        <v>42747.017361111109</v>
      </c>
      <c r="E46" s="45">
        <v>42747.258333333331</v>
      </c>
      <c r="F46" s="143">
        <f t="shared" si="8"/>
        <v>0</v>
      </c>
      <c r="G46" s="143">
        <f t="shared" si="9"/>
        <v>0</v>
      </c>
      <c r="H46" s="143">
        <f t="shared" si="10"/>
        <v>0</v>
      </c>
      <c r="I46" s="143">
        <f t="shared" si="11"/>
        <v>0.24097222222189885</v>
      </c>
      <c r="J46" s="144" t="s">
        <v>52</v>
      </c>
      <c r="K46" s="145" t="s">
        <v>678</v>
      </c>
      <c r="L46" s="146" t="s">
        <v>600</v>
      </c>
    </row>
    <row r="47" spans="1:12" ht="25.5">
      <c r="A47" s="159" t="s">
        <v>50</v>
      </c>
      <c r="B47" s="156">
        <v>101259</v>
      </c>
      <c r="C47" s="66" t="s">
        <v>51</v>
      </c>
      <c r="D47" s="45">
        <v>42747.881249999999</v>
      </c>
      <c r="E47" s="45">
        <v>42748.270138888889</v>
      </c>
      <c r="F47" s="143">
        <f t="shared" si="8"/>
        <v>0</v>
      </c>
      <c r="G47" s="143">
        <f t="shared" si="9"/>
        <v>0</v>
      </c>
      <c r="H47" s="143">
        <f t="shared" si="10"/>
        <v>0</v>
      </c>
      <c r="I47" s="143">
        <f t="shared" si="11"/>
        <v>0.38888888889050577</v>
      </c>
      <c r="J47" s="144" t="s">
        <v>52</v>
      </c>
      <c r="K47" s="145" t="s">
        <v>678</v>
      </c>
      <c r="L47" s="146" t="s">
        <v>679</v>
      </c>
    </row>
    <row r="48" spans="1:12" ht="25.5">
      <c r="A48" s="159" t="s">
        <v>50</v>
      </c>
      <c r="B48" s="156">
        <v>101284</v>
      </c>
      <c r="C48" s="66" t="s">
        <v>51</v>
      </c>
      <c r="D48" s="45">
        <v>42749.011111111111</v>
      </c>
      <c r="E48" s="45">
        <v>42749.317361111112</v>
      </c>
      <c r="F48" s="143">
        <f t="shared" si="8"/>
        <v>0</v>
      </c>
      <c r="G48" s="143">
        <f t="shared" si="9"/>
        <v>0</v>
      </c>
      <c r="H48" s="143">
        <f t="shared" si="10"/>
        <v>0</v>
      </c>
      <c r="I48" s="143">
        <f t="shared" si="11"/>
        <v>0.30625000000145519</v>
      </c>
      <c r="J48" s="144" t="s">
        <v>52</v>
      </c>
      <c r="K48" s="145" t="s">
        <v>678</v>
      </c>
      <c r="L48" s="146" t="s">
        <v>680</v>
      </c>
    </row>
    <row r="49" spans="1:12" ht="12.75">
      <c r="A49" s="159" t="s">
        <v>50</v>
      </c>
      <c r="B49" s="156">
        <v>101344</v>
      </c>
      <c r="C49" s="66" t="s">
        <v>51</v>
      </c>
      <c r="D49" s="45">
        <v>42752.063888888886</v>
      </c>
      <c r="E49" s="45">
        <v>42752.344444444447</v>
      </c>
      <c r="F49" s="143">
        <f t="shared" si="8"/>
        <v>0</v>
      </c>
      <c r="G49" s="143">
        <f t="shared" si="9"/>
        <v>0</v>
      </c>
      <c r="H49" s="143">
        <f t="shared" si="10"/>
        <v>0</v>
      </c>
      <c r="I49" s="143">
        <f t="shared" si="11"/>
        <v>0.28055555556056788</v>
      </c>
      <c r="J49" s="144" t="s">
        <v>52</v>
      </c>
      <c r="K49" s="145" t="s">
        <v>681</v>
      </c>
      <c r="L49" s="146" t="s">
        <v>682</v>
      </c>
    </row>
    <row r="50" spans="1:12" ht="25.5">
      <c r="A50" s="159" t="s">
        <v>50</v>
      </c>
      <c r="B50" s="156">
        <v>101482</v>
      </c>
      <c r="C50" s="66" t="s">
        <v>51</v>
      </c>
      <c r="D50" s="45">
        <v>42759.044444444444</v>
      </c>
      <c r="E50" s="45">
        <v>42759.290972222225</v>
      </c>
      <c r="F50" s="143">
        <f t="shared" si="8"/>
        <v>0</v>
      </c>
      <c r="G50" s="143">
        <f t="shared" si="9"/>
        <v>0</v>
      </c>
      <c r="H50" s="143">
        <f t="shared" si="10"/>
        <v>0</v>
      </c>
      <c r="I50" s="143">
        <f t="shared" si="11"/>
        <v>0.24652777778101154</v>
      </c>
      <c r="J50" s="144" t="s">
        <v>52</v>
      </c>
      <c r="K50" s="145" t="s">
        <v>683</v>
      </c>
      <c r="L50" s="146" t="s">
        <v>684</v>
      </c>
    </row>
    <row r="51" spans="1:12" ht="25.5">
      <c r="A51" s="159" t="s">
        <v>50</v>
      </c>
      <c r="B51" s="156">
        <v>101538</v>
      </c>
      <c r="C51" s="66" t="s">
        <v>51</v>
      </c>
      <c r="D51" s="45">
        <v>42761.068055555559</v>
      </c>
      <c r="E51" s="45">
        <v>42762.218055555553</v>
      </c>
      <c r="F51" s="143">
        <f t="shared" si="8"/>
        <v>0</v>
      </c>
      <c r="G51" s="143">
        <f t="shared" si="9"/>
        <v>0</v>
      </c>
      <c r="H51" s="143">
        <f t="shared" si="10"/>
        <v>0</v>
      </c>
      <c r="I51" s="143">
        <f t="shared" si="11"/>
        <v>1.1499999999941792</v>
      </c>
      <c r="J51" s="144" t="s">
        <v>52</v>
      </c>
      <c r="K51" s="145" t="s">
        <v>685</v>
      </c>
      <c r="L51" s="146" t="s">
        <v>686</v>
      </c>
    </row>
    <row r="52" spans="1:12" ht="12.75">
      <c r="A52" s="147"/>
      <c r="B52" s="148"/>
      <c r="C52" s="149" t="s">
        <v>583</v>
      </c>
      <c r="D52" s="150"/>
      <c r="E52" s="150"/>
      <c r="F52" s="151">
        <f>SUBTOTAL(9,F44:F51)</f>
        <v>0</v>
      </c>
      <c r="G52" s="151">
        <f>SUBTOTAL(9,G44:G51)</f>
        <v>0</v>
      </c>
      <c r="H52" s="151">
        <f>SUBTOTAL(9,H44:H51)</f>
        <v>0</v>
      </c>
      <c r="I52" s="151">
        <f>SUBTOTAL(9,I44:I51)</f>
        <v>3.2125000000014552</v>
      </c>
      <c r="J52" s="152"/>
      <c r="K52" s="153"/>
      <c r="L52" s="154"/>
    </row>
    <row r="53" spans="1:12" ht="25.5">
      <c r="A53" s="159" t="s">
        <v>54</v>
      </c>
      <c r="B53" s="156">
        <v>101007</v>
      </c>
      <c r="C53" s="66" t="s">
        <v>55</v>
      </c>
      <c r="D53" s="45">
        <v>42736.056250000001</v>
      </c>
      <c r="E53" s="45">
        <v>42736.311805555553</v>
      </c>
      <c r="F53" s="143">
        <f t="shared" ref="F53:F76" si="12">IF(RIGHT(J53)="T",(+E53-D53),0)</f>
        <v>0</v>
      </c>
      <c r="G53" s="143">
        <f t="shared" ref="G53:G76" si="13">IF(RIGHT(J53)="U",(+E53-D53),0)</f>
        <v>0</v>
      </c>
      <c r="H53" s="143">
        <f t="shared" ref="H53:H76" si="14">IF(RIGHT(J53)="C",(+E53-D53),0)</f>
        <v>0</v>
      </c>
      <c r="I53" s="143">
        <f t="shared" ref="I53:I76" si="15">IF(RIGHT(J53)="D",(+E53-D53),0)</f>
        <v>0.25555555555183673</v>
      </c>
      <c r="J53" s="144" t="s">
        <v>52</v>
      </c>
      <c r="K53" s="145" t="s">
        <v>687</v>
      </c>
      <c r="L53" s="146" t="s">
        <v>688</v>
      </c>
    </row>
    <row r="54" spans="1:12" ht="25.5">
      <c r="A54" s="159" t="s">
        <v>54</v>
      </c>
      <c r="B54" s="156">
        <v>101025</v>
      </c>
      <c r="C54" s="66" t="s">
        <v>55</v>
      </c>
      <c r="D54" s="45">
        <v>42736.986111111109</v>
      </c>
      <c r="E54" s="45">
        <v>42737.3125</v>
      </c>
      <c r="F54" s="143">
        <f t="shared" si="12"/>
        <v>0</v>
      </c>
      <c r="G54" s="143">
        <f t="shared" si="13"/>
        <v>0</v>
      </c>
      <c r="H54" s="143">
        <f t="shared" si="14"/>
        <v>0</v>
      </c>
      <c r="I54" s="143">
        <f t="shared" si="15"/>
        <v>0.32638888889050577</v>
      </c>
      <c r="J54" s="144" t="s">
        <v>52</v>
      </c>
      <c r="K54" s="145" t="s">
        <v>674</v>
      </c>
      <c r="L54" s="146" t="s">
        <v>689</v>
      </c>
    </row>
    <row r="55" spans="1:12" ht="25.5">
      <c r="A55" s="159" t="s">
        <v>54</v>
      </c>
      <c r="B55" s="156">
        <v>101073</v>
      </c>
      <c r="C55" s="66" t="s">
        <v>55</v>
      </c>
      <c r="D55" s="45">
        <v>42738.900694444441</v>
      </c>
      <c r="E55" s="45">
        <v>42739.341666666667</v>
      </c>
      <c r="F55" s="143">
        <f t="shared" si="12"/>
        <v>0</v>
      </c>
      <c r="G55" s="143">
        <f t="shared" si="13"/>
        <v>0</v>
      </c>
      <c r="H55" s="143">
        <f t="shared" si="14"/>
        <v>0</v>
      </c>
      <c r="I55" s="143">
        <f t="shared" si="15"/>
        <v>0.44097222222626442</v>
      </c>
      <c r="J55" s="144" t="s">
        <v>52</v>
      </c>
      <c r="K55" s="145" t="s">
        <v>674</v>
      </c>
      <c r="L55" s="146" t="s">
        <v>690</v>
      </c>
    </row>
    <row r="56" spans="1:12" ht="25.5">
      <c r="A56" s="159" t="s">
        <v>54</v>
      </c>
      <c r="B56" s="156">
        <v>101091</v>
      </c>
      <c r="C56" s="66" t="s">
        <v>55</v>
      </c>
      <c r="D56" s="45">
        <v>42740.003472222219</v>
      </c>
      <c r="E56" s="45">
        <v>42740.279166666667</v>
      </c>
      <c r="F56" s="143">
        <f t="shared" si="12"/>
        <v>0</v>
      </c>
      <c r="G56" s="143">
        <f t="shared" si="13"/>
        <v>0</v>
      </c>
      <c r="H56" s="143">
        <f t="shared" si="14"/>
        <v>0</v>
      </c>
      <c r="I56" s="143">
        <f t="shared" si="15"/>
        <v>0.27569444444816327</v>
      </c>
      <c r="J56" s="144" t="s">
        <v>52</v>
      </c>
      <c r="K56" s="145" t="s">
        <v>674</v>
      </c>
      <c r="L56" s="146" t="s">
        <v>691</v>
      </c>
    </row>
    <row r="57" spans="1:12" ht="25.5">
      <c r="A57" s="159" t="s">
        <v>54</v>
      </c>
      <c r="B57" s="156">
        <v>101135</v>
      </c>
      <c r="C57" s="66" t="s">
        <v>55</v>
      </c>
      <c r="D57" s="45">
        <v>42742.195138888892</v>
      </c>
      <c r="E57" s="45">
        <v>42742.387499999997</v>
      </c>
      <c r="F57" s="143">
        <f t="shared" si="12"/>
        <v>0</v>
      </c>
      <c r="G57" s="143">
        <f t="shared" si="13"/>
        <v>0</v>
      </c>
      <c r="H57" s="143">
        <f t="shared" si="14"/>
        <v>0</v>
      </c>
      <c r="I57" s="143">
        <f t="shared" si="15"/>
        <v>0.19236111110512866</v>
      </c>
      <c r="J57" s="144" t="s">
        <v>52</v>
      </c>
      <c r="K57" s="145" t="s">
        <v>692</v>
      </c>
      <c r="L57" s="146" t="s">
        <v>693</v>
      </c>
    </row>
    <row r="58" spans="1:12" ht="25.5">
      <c r="A58" s="159" t="s">
        <v>54</v>
      </c>
      <c r="B58" s="156">
        <v>101153</v>
      </c>
      <c r="C58" s="66" t="s">
        <v>55</v>
      </c>
      <c r="D58" s="45">
        <v>42742.968055555553</v>
      </c>
      <c r="E58" s="45">
        <v>42743.255555555559</v>
      </c>
      <c r="F58" s="143">
        <f t="shared" si="12"/>
        <v>0</v>
      </c>
      <c r="G58" s="143">
        <f t="shared" si="13"/>
        <v>0</v>
      </c>
      <c r="H58" s="143">
        <f t="shared" si="14"/>
        <v>0</v>
      </c>
      <c r="I58" s="143">
        <f t="shared" si="15"/>
        <v>0.28750000000582077</v>
      </c>
      <c r="J58" s="144" t="s">
        <v>52</v>
      </c>
      <c r="K58" s="145" t="s">
        <v>694</v>
      </c>
      <c r="L58" s="146" t="s">
        <v>695</v>
      </c>
    </row>
    <row r="59" spans="1:12" ht="25.5">
      <c r="A59" s="159" t="s">
        <v>54</v>
      </c>
      <c r="B59" s="156">
        <v>101166</v>
      </c>
      <c r="C59" s="66" t="s">
        <v>55</v>
      </c>
      <c r="D59" s="45">
        <v>42743.630555555559</v>
      </c>
      <c r="E59" s="45">
        <v>42744.302777777775</v>
      </c>
      <c r="F59" s="143">
        <f t="shared" si="12"/>
        <v>0</v>
      </c>
      <c r="G59" s="143">
        <f t="shared" si="13"/>
        <v>0</v>
      </c>
      <c r="H59" s="143">
        <f t="shared" si="14"/>
        <v>0</v>
      </c>
      <c r="I59" s="143">
        <f t="shared" si="15"/>
        <v>0.67222222221607808</v>
      </c>
      <c r="J59" s="144" t="s">
        <v>52</v>
      </c>
      <c r="K59" s="145" t="s">
        <v>696</v>
      </c>
      <c r="L59" s="146" t="s">
        <v>697</v>
      </c>
    </row>
    <row r="60" spans="1:12" ht="25.5">
      <c r="A60" s="159" t="s">
        <v>54</v>
      </c>
      <c r="B60" s="156">
        <v>101216</v>
      </c>
      <c r="C60" s="66" t="s">
        <v>55</v>
      </c>
      <c r="D60" s="45">
        <v>42746.007638888892</v>
      </c>
      <c r="E60" s="45">
        <v>42746.309027777781</v>
      </c>
      <c r="F60" s="143">
        <f t="shared" si="12"/>
        <v>0</v>
      </c>
      <c r="G60" s="143">
        <f t="shared" si="13"/>
        <v>0</v>
      </c>
      <c r="H60" s="143">
        <f t="shared" si="14"/>
        <v>0</v>
      </c>
      <c r="I60" s="143">
        <f t="shared" si="15"/>
        <v>0.30138888888905058</v>
      </c>
      <c r="J60" s="144" t="s">
        <v>52</v>
      </c>
      <c r="K60" s="145" t="s">
        <v>678</v>
      </c>
      <c r="L60" s="146" t="s">
        <v>698</v>
      </c>
    </row>
    <row r="61" spans="1:12" ht="25.5">
      <c r="A61" s="159" t="s">
        <v>54</v>
      </c>
      <c r="B61" s="156">
        <v>101304</v>
      </c>
      <c r="C61" s="66" t="s">
        <v>55</v>
      </c>
      <c r="D61" s="45">
        <v>42750.001388888886</v>
      </c>
      <c r="E61" s="45">
        <v>42750.302777777775</v>
      </c>
      <c r="F61" s="143">
        <f t="shared" si="12"/>
        <v>0</v>
      </c>
      <c r="G61" s="143">
        <f t="shared" si="13"/>
        <v>0</v>
      </c>
      <c r="H61" s="143">
        <f t="shared" si="14"/>
        <v>0</v>
      </c>
      <c r="I61" s="143">
        <f t="shared" si="15"/>
        <v>0.30138888888905058</v>
      </c>
      <c r="J61" s="144" t="s">
        <v>52</v>
      </c>
      <c r="K61" s="145" t="s">
        <v>678</v>
      </c>
      <c r="L61" s="146" t="s">
        <v>699</v>
      </c>
    </row>
    <row r="62" spans="1:12" ht="25.5">
      <c r="A62" s="159" t="s">
        <v>54</v>
      </c>
      <c r="B62" s="156">
        <v>101322</v>
      </c>
      <c r="C62" s="66" t="s">
        <v>55</v>
      </c>
      <c r="D62" s="45">
        <v>42751.004166666666</v>
      </c>
      <c r="E62" s="45">
        <v>42751.34375</v>
      </c>
      <c r="F62" s="143">
        <f t="shared" si="12"/>
        <v>0</v>
      </c>
      <c r="G62" s="143">
        <f t="shared" si="13"/>
        <v>0</v>
      </c>
      <c r="H62" s="143">
        <f t="shared" si="14"/>
        <v>0</v>
      </c>
      <c r="I62" s="143">
        <f t="shared" si="15"/>
        <v>0.33958333333430346</v>
      </c>
      <c r="J62" s="144" t="s">
        <v>52</v>
      </c>
      <c r="K62" s="145" t="s">
        <v>687</v>
      </c>
      <c r="L62" s="146" t="s">
        <v>700</v>
      </c>
    </row>
    <row r="63" spans="1:12" ht="25.5">
      <c r="A63" s="159" t="s">
        <v>54</v>
      </c>
      <c r="B63" s="156">
        <v>101358</v>
      </c>
      <c r="C63" s="66" t="s">
        <v>55</v>
      </c>
      <c r="D63" s="45">
        <v>42752.920138888891</v>
      </c>
      <c r="E63" s="45">
        <v>42753.259722222225</v>
      </c>
      <c r="F63" s="143">
        <f t="shared" si="12"/>
        <v>0</v>
      </c>
      <c r="G63" s="143">
        <f t="shared" si="13"/>
        <v>0</v>
      </c>
      <c r="H63" s="143">
        <f t="shared" si="14"/>
        <v>0</v>
      </c>
      <c r="I63" s="143">
        <f t="shared" si="15"/>
        <v>0.33958333333430346</v>
      </c>
      <c r="J63" s="144" t="s">
        <v>52</v>
      </c>
      <c r="K63" s="145" t="s">
        <v>701</v>
      </c>
      <c r="L63" s="146" t="s">
        <v>702</v>
      </c>
    </row>
    <row r="64" spans="1:12" ht="25.5">
      <c r="A64" s="159" t="s">
        <v>54</v>
      </c>
      <c r="B64" s="156">
        <v>101380</v>
      </c>
      <c r="C64" s="66" t="s">
        <v>55</v>
      </c>
      <c r="D64" s="45">
        <v>42753.989583333336</v>
      </c>
      <c r="E64" s="45">
        <v>42754.28402777778</v>
      </c>
      <c r="F64" s="143">
        <f t="shared" si="12"/>
        <v>0</v>
      </c>
      <c r="G64" s="143">
        <f t="shared" si="13"/>
        <v>0</v>
      </c>
      <c r="H64" s="143">
        <f t="shared" si="14"/>
        <v>0</v>
      </c>
      <c r="I64" s="143">
        <f t="shared" si="15"/>
        <v>0.29444444444379769</v>
      </c>
      <c r="J64" s="144" t="s">
        <v>52</v>
      </c>
      <c r="K64" s="145" t="s">
        <v>703</v>
      </c>
      <c r="L64" s="146" t="s">
        <v>704</v>
      </c>
    </row>
    <row r="65" spans="1:12" ht="25.5">
      <c r="A65" s="159" t="s">
        <v>54</v>
      </c>
      <c r="B65" s="156">
        <v>101393</v>
      </c>
      <c r="C65" s="66" t="s">
        <v>55</v>
      </c>
      <c r="D65" s="45">
        <v>42754.868055555555</v>
      </c>
      <c r="E65" s="45">
        <v>42755.268055555556</v>
      </c>
      <c r="F65" s="143">
        <f t="shared" si="12"/>
        <v>0</v>
      </c>
      <c r="G65" s="143">
        <f t="shared" si="13"/>
        <v>0</v>
      </c>
      <c r="H65" s="143">
        <f t="shared" si="14"/>
        <v>0</v>
      </c>
      <c r="I65" s="143">
        <f t="shared" si="15"/>
        <v>0.40000000000145519</v>
      </c>
      <c r="J65" s="144" t="s">
        <v>52</v>
      </c>
      <c r="K65" s="145" t="s">
        <v>678</v>
      </c>
      <c r="L65" s="146" t="s">
        <v>705</v>
      </c>
    </row>
    <row r="66" spans="1:12" ht="25.5">
      <c r="A66" s="159" t="s">
        <v>54</v>
      </c>
      <c r="B66" s="156">
        <v>101418</v>
      </c>
      <c r="C66" s="66" t="s">
        <v>55</v>
      </c>
      <c r="D66" s="45">
        <v>42755.874305555553</v>
      </c>
      <c r="E66" s="45">
        <v>42756.249305555553</v>
      </c>
      <c r="F66" s="143">
        <f t="shared" si="12"/>
        <v>0</v>
      </c>
      <c r="G66" s="143">
        <f t="shared" si="13"/>
        <v>0</v>
      </c>
      <c r="H66" s="143">
        <f t="shared" si="14"/>
        <v>0</v>
      </c>
      <c r="I66" s="143">
        <f t="shared" si="15"/>
        <v>0.375</v>
      </c>
      <c r="J66" s="144" t="s">
        <v>52</v>
      </c>
      <c r="K66" s="145" t="s">
        <v>678</v>
      </c>
      <c r="L66" s="146" t="s">
        <v>706</v>
      </c>
    </row>
    <row r="67" spans="1:12" ht="25.5">
      <c r="A67" s="159" t="s">
        <v>54</v>
      </c>
      <c r="B67" s="156">
        <v>101440</v>
      </c>
      <c r="C67" s="66" t="s">
        <v>55</v>
      </c>
      <c r="D67" s="45">
        <v>42756.995833333334</v>
      </c>
      <c r="E67" s="45">
        <v>42757.302777777775</v>
      </c>
      <c r="F67" s="143">
        <f t="shared" si="12"/>
        <v>0</v>
      </c>
      <c r="G67" s="143">
        <f t="shared" si="13"/>
        <v>0</v>
      </c>
      <c r="H67" s="143">
        <f t="shared" si="14"/>
        <v>0</v>
      </c>
      <c r="I67" s="143">
        <f t="shared" si="15"/>
        <v>0.30694444444088731</v>
      </c>
      <c r="J67" s="144" t="s">
        <v>52</v>
      </c>
      <c r="K67" s="145" t="s">
        <v>678</v>
      </c>
      <c r="L67" s="146" t="s">
        <v>707</v>
      </c>
    </row>
    <row r="68" spans="1:12" ht="25.5">
      <c r="A68" s="159" t="s">
        <v>54</v>
      </c>
      <c r="B68" s="156">
        <v>101456</v>
      </c>
      <c r="C68" s="66" t="s">
        <v>55</v>
      </c>
      <c r="D68" s="45">
        <v>42757.977083333331</v>
      </c>
      <c r="E68" s="45">
        <v>42758.288888888892</v>
      </c>
      <c r="F68" s="143">
        <f t="shared" si="12"/>
        <v>0</v>
      </c>
      <c r="G68" s="143">
        <f t="shared" si="13"/>
        <v>0</v>
      </c>
      <c r="H68" s="143">
        <f t="shared" si="14"/>
        <v>0</v>
      </c>
      <c r="I68" s="143">
        <f t="shared" si="15"/>
        <v>0.31180555556056788</v>
      </c>
      <c r="J68" s="144" t="s">
        <v>52</v>
      </c>
      <c r="K68" s="145" t="s">
        <v>683</v>
      </c>
      <c r="L68" s="146" t="s">
        <v>708</v>
      </c>
    </row>
    <row r="69" spans="1:12" ht="25.5">
      <c r="A69" s="159" t="s">
        <v>54</v>
      </c>
      <c r="B69" s="156">
        <v>101507</v>
      </c>
      <c r="C69" s="66" t="s">
        <v>55</v>
      </c>
      <c r="D69" s="45">
        <v>42760.049305555556</v>
      </c>
      <c r="E69" s="45">
        <v>42760.349305555559</v>
      </c>
      <c r="F69" s="143">
        <f t="shared" si="12"/>
        <v>0</v>
      </c>
      <c r="G69" s="143">
        <f t="shared" si="13"/>
        <v>0</v>
      </c>
      <c r="H69" s="143">
        <f t="shared" si="14"/>
        <v>0</v>
      </c>
      <c r="I69" s="143">
        <f t="shared" si="15"/>
        <v>0.30000000000291038</v>
      </c>
      <c r="J69" s="144" t="s">
        <v>52</v>
      </c>
      <c r="K69" s="145" t="s">
        <v>683</v>
      </c>
      <c r="L69" s="146" t="s">
        <v>684</v>
      </c>
    </row>
    <row r="70" spans="1:12" ht="25.5">
      <c r="A70" s="159" t="s">
        <v>54</v>
      </c>
      <c r="B70" s="156">
        <v>101527</v>
      </c>
      <c r="C70" s="66" t="s">
        <v>55</v>
      </c>
      <c r="D70" s="45">
        <v>42760.923611111109</v>
      </c>
      <c r="E70" s="45">
        <v>42761.275000000001</v>
      </c>
      <c r="F70" s="143">
        <f t="shared" si="12"/>
        <v>0</v>
      </c>
      <c r="G70" s="143">
        <f t="shared" si="13"/>
        <v>0</v>
      </c>
      <c r="H70" s="143">
        <f t="shared" si="14"/>
        <v>0</v>
      </c>
      <c r="I70" s="143">
        <f t="shared" si="15"/>
        <v>0.35138888889196096</v>
      </c>
      <c r="J70" s="144" t="s">
        <v>52</v>
      </c>
      <c r="K70" s="145" t="s">
        <v>676</v>
      </c>
      <c r="L70" s="146" t="s">
        <v>709</v>
      </c>
    </row>
    <row r="71" spans="1:12" ht="25.5">
      <c r="A71" s="159" t="s">
        <v>54</v>
      </c>
      <c r="B71" s="156">
        <v>101556</v>
      </c>
      <c r="C71" s="66" t="s">
        <v>55</v>
      </c>
      <c r="D71" s="45">
        <v>42761.914583333331</v>
      </c>
      <c r="E71" s="45">
        <v>42762.320138888892</v>
      </c>
      <c r="F71" s="143">
        <f t="shared" si="12"/>
        <v>0</v>
      </c>
      <c r="G71" s="143">
        <f t="shared" si="13"/>
        <v>0</v>
      </c>
      <c r="H71" s="143">
        <f t="shared" si="14"/>
        <v>0</v>
      </c>
      <c r="I71" s="143">
        <f t="shared" si="15"/>
        <v>0.40555555556056788</v>
      </c>
      <c r="J71" s="144" t="s">
        <v>52</v>
      </c>
      <c r="K71" s="145" t="s">
        <v>710</v>
      </c>
      <c r="L71" s="146" t="s">
        <v>711</v>
      </c>
    </row>
    <row r="72" spans="1:12" ht="25.5">
      <c r="A72" s="159" t="s">
        <v>54</v>
      </c>
      <c r="B72" s="156">
        <v>101614</v>
      </c>
      <c r="C72" s="66" t="s">
        <v>55</v>
      </c>
      <c r="D72" s="45">
        <v>42762.934027777781</v>
      </c>
      <c r="E72" s="45">
        <v>42763.397916666669</v>
      </c>
      <c r="F72" s="143">
        <f t="shared" si="12"/>
        <v>0</v>
      </c>
      <c r="G72" s="143">
        <f t="shared" si="13"/>
        <v>0</v>
      </c>
      <c r="H72" s="143">
        <f t="shared" si="14"/>
        <v>0</v>
      </c>
      <c r="I72" s="143">
        <f t="shared" si="15"/>
        <v>0.46388888888759539</v>
      </c>
      <c r="J72" s="144" t="s">
        <v>52</v>
      </c>
      <c r="K72" s="145" t="s">
        <v>710</v>
      </c>
      <c r="L72" s="146" t="s">
        <v>712</v>
      </c>
    </row>
    <row r="73" spans="1:12" ht="25.5">
      <c r="A73" s="159" t="s">
        <v>54</v>
      </c>
      <c r="B73" s="156">
        <v>101631</v>
      </c>
      <c r="C73" s="66" t="s">
        <v>55</v>
      </c>
      <c r="D73" s="45">
        <v>42763.96875</v>
      </c>
      <c r="E73" s="45">
        <v>42764.293749999997</v>
      </c>
      <c r="F73" s="143">
        <f t="shared" si="12"/>
        <v>0</v>
      </c>
      <c r="G73" s="143">
        <f t="shared" si="13"/>
        <v>0</v>
      </c>
      <c r="H73" s="143">
        <f t="shared" si="14"/>
        <v>0</v>
      </c>
      <c r="I73" s="143">
        <f t="shared" si="15"/>
        <v>0.32499999999708962</v>
      </c>
      <c r="J73" s="144" t="s">
        <v>52</v>
      </c>
      <c r="K73" s="145" t="s">
        <v>710</v>
      </c>
      <c r="L73" s="146" t="s">
        <v>713</v>
      </c>
    </row>
    <row r="74" spans="1:12" ht="25.5">
      <c r="A74" s="159" t="s">
        <v>54</v>
      </c>
      <c r="B74" s="156">
        <v>101641</v>
      </c>
      <c r="C74" s="66" t="s">
        <v>55</v>
      </c>
      <c r="D74" s="45">
        <v>42764.879861111112</v>
      </c>
      <c r="E74" s="45">
        <v>42765.285416666666</v>
      </c>
      <c r="F74" s="143">
        <f t="shared" si="12"/>
        <v>0</v>
      </c>
      <c r="G74" s="143">
        <f t="shared" si="13"/>
        <v>0</v>
      </c>
      <c r="H74" s="143">
        <f t="shared" si="14"/>
        <v>0</v>
      </c>
      <c r="I74" s="143">
        <f t="shared" si="15"/>
        <v>0.40555555555329192</v>
      </c>
      <c r="J74" s="144" t="s">
        <v>52</v>
      </c>
      <c r="K74" s="145" t="s">
        <v>710</v>
      </c>
      <c r="L74" s="146" t="s">
        <v>714</v>
      </c>
    </row>
    <row r="75" spans="1:12" ht="25.5">
      <c r="A75" s="159" t="s">
        <v>54</v>
      </c>
      <c r="B75" s="156">
        <v>101667</v>
      </c>
      <c r="C75" s="66" t="s">
        <v>55</v>
      </c>
      <c r="D75" s="45">
        <v>42765.946527777778</v>
      </c>
      <c r="E75" s="45">
        <v>42766.30972222222</v>
      </c>
      <c r="F75" s="143">
        <f t="shared" si="12"/>
        <v>0</v>
      </c>
      <c r="G75" s="143">
        <f t="shared" si="13"/>
        <v>0</v>
      </c>
      <c r="H75" s="143">
        <f t="shared" si="14"/>
        <v>0</v>
      </c>
      <c r="I75" s="143">
        <f t="shared" si="15"/>
        <v>0.3631944444423425</v>
      </c>
      <c r="J75" s="144" t="s">
        <v>52</v>
      </c>
      <c r="K75" s="145" t="s">
        <v>715</v>
      </c>
      <c r="L75" s="146" t="s">
        <v>716</v>
      </c>
    </row>
    <row r="76" spans="1:12" ht="25.5">
      <c r="A76" s="159" t="s">
        <v>54</v>
      </c>
      <c r="B76" s="156">
        <v>101677</v>
      </c>
      <c r="C76" s="66" t="s">
        <v>55</v>
      </c>
      <c r="D76" s="45">
        <v>42766.888194444444</v>
      </c>
      <c r="E76" s="158">
        <v>42767</v>
      </c>
      <c r="F76" s="143">
        <f t="shared" si="12"/>
        <v>0</v>
      </c>
      <c r="G76" s="143">
        <f t="shared" si="13"/>
        <v>0</v>
      </c>
      <c r="H76" s="143">
        <f t="shared" si="14"/>
        <v>0</v>
      </c>
      <c r="I76" s="143">
        <f t="shared" si="15"/>
        <v>0.11180555555620231</v>
      </c>
      <c r="J76" s="144" t="s">
        <v>52</v>
      </c>
      <c r="K76" s="145" t="s">
        <v>715</v>
      </c>
      <c r="L76" s="146" t="s">
        <v>584</v>
      </c>
    </row>
    <row r="77" spans="1:12" ht="12.75">
      <c r="A77" s="147"/>
      <c r="B77" s="148"/>
      <c r="C77" s="149" t="s">
        <v>585</v>
      </c>
      <c r="D77" s="150"/>
      <c r="E77" s="150"/>
      <c r="F77" s="151">
        <f>SUBTOTAL(9,F53:F76)</f>
        <v>0</v>
      </c>
      <c r="G77" s="151">
        <f>SUBTOTAL(9,G53:G76)</f>
        <v>0</v>
      </c>
      <c r="H77" s="151">
        <f>SUBTOTAL(9,H53:H76)</f>
        <v>0</v>
      </c>
      <c r="I77" s="151">
        <f>SUBTOTAL(9,I53:I76)</f>
        <v>8.1472222222291748</v>
      </c>
      <c r="J77" s="152"/>
      <c r="K77" s="153"/>
      <c r="L77" s="154"/>
    </row>
    <row r="78" spans="1:12" ht="12.75">
      <c r="A78" s="159" t="s">
        <v>546</v>
      </c>
      <c r="B78" s="156">
        <v>101026</v>
      </c>
      <c r="C78" s="66" t="s">
        <v>515</v>
      </c>
      <c r="D78" s="45">
        <v>42736.991666666669</v>
      </c>
      <c r="E78" s="45">
        <v>42737.350694444445</v>
      </c>
      <c r="F78" s="143">
        <f t="shared" ref="F78:F95" si="16">IF(RIGHT(J78)="T",(+E78-D78),0)</f>
        <v>0</v>
      </c>
      <c r="G78" s="143">
        <f t="shared" ref="G78:G95" si="17">IF(RIGHT(J78)="U",(+E78-D78),0)</f>
        <v>0</v>
      </c>
      <c r="H78" s="143">
        <f t="shared" ref="H78:H95" si="18">IF(RIGHT(J78)="C",(+E78-D78),0)</f>
        <v>0</v>
      </c>
      <c r="I78" s="143">
        <f t="shared" ref="I78:I95" si="19">IF(RIGHT(J78)="D",(+E78-D78),0)</f>
        <v>0.35902777777664596</v>
      </c>
      <c r="J78" s="144" t="s">
        <v>52</v>
      </c>
      <c r="K78" s="145" t="s">
        <v>717</v>
      </c>
      <c r="L78" s="146" t="s">
        <v>718</v>
      </c>
    </row>
    <row r="79" spans="1:12" ht="25.5">
      <c r="A79" s="159" t="s">
        <v>546</v>
      </c>
      <c r="B79" s="156">
        <v>101050</v>
      </c>
      <c r="C79" s="66" t="s">
        <v>515</v>
      </c>
      <c r="D79" s="45">
        <v>42738.046527777777</v>
      </c>
      <c r="E79" s="45">
        <v>42738.424305555556</v>
      </c>
      <c r="F79" s="143">
        <f t="shared" si="16"/>
        <v>0</v>
      </c>
      <c r="G79" s="143">
        <f t="shared" si="17"/>
        <v>0</v>
      </c>
      <c r="H79" s="143">
        <f t="shared" si="18"/>
        <v>0</v>
      </c>
      <c r="I79" s="143">
        <f t="shared" si="19"/>
        <v>0.37777777777955635</v>
      </c>
      <c r="J79" s="144" t="s">
        <v>52</v>
      </c>
      <c r="K79" s="145" t="s">
        <v>719</v>
      </c>
      <c r="L79" s="146" t="s">
        <v>720</v>
      </c>
    </row>
    <row r="80" spans="1:12" ht="25.5">
      <c r="A80" s="159" t="s">
        <v>546</v>
      </c>
      <c r="B80" s="156">
        <v>101075</v>
      </c>
      <c r="C80" s="66" t="s">
        <v>515</v>
      </c>
      <c r="D80" s="45">
        <v>42739.125</v>
      </c>
      <c r="E80" s="45">
        <v>42739.318749999999</v>
      </c>
      <c r="F80" s="143">
        <f t="shared" si="16"/>
        <v>0</v>
      </c>
      <c r="G80" s="143">
        <f t="shared" si="17"/>
        <v>0</v>
      </c>
      <c r="H80" s="143">
        <f t="shared" si="18"/>
        <v>0</v>
      </c>
      <c r="I80" s="143">
        <f t="shared" si="19"/>
        <v>0.19374999999854481</v>
      </c>
      <c r="J80" s="144" t="s">
        <v>52</v>
      </c>
      <c r="K80" s="145" t="s">
        <v>719</v>
      </c>
      <c r="L80" s="146" t="s">
        <v>721</v>
      </c>
    </row>
    <row r="81" spans="1:12" ht="25.5">
      <c r="A81" s="159" t="s">
        <v>546</v>
      </c>
      <c r="B81" s="156">
        <v>101122</v>
      </c>
      <c r="C81" s="66" t="s">
        <v>515</v>
      </c>
      <c r="D81" s="45">
        <v>42741.980555555558</v>
      </c>
      <c r="E81" s="45">
        <v>42742.290277777778</v>
      </c>
      <c r="F81" s="143">
        <f t="shared" si="16"/>
        <v>0</v>
      </c>
      <c r="G81" s="143">
        <f t="shared" si="17"/>
        <v>0</v>
      </c>
      <c r="H81" s="143">
        <f t="shared" si="18"/>
        <v>0</v>
      </c>
      <c r="I81" s="143">
        <f t="shared" si="19"/>
        <v>0.30972222222044365</v>
      </c>
      <c r="J81" s="144" t="s">
        <v>52</v>
      </c>
      <c r="K81" s="145" t="s">
        <v>719</v>
      </c>
      <c r="L81" s="146" t="s">
        <v>722</v>
      </c>
    </row>
    <row r="82" spans="1:12" ht="25.5">
      <c r="A82" s="159" t="s">
        <v>546</v>
      </c>
      <c r="B82" s="156">
        <v>101160</v>
      </c>
      <c r="C82" s="66" t="s">
        <v>515</v>
      </c>
      <c r="D82" s="45">
        <v>42743.0625</v>
      </c>
      <c r="E82" s="45">
        <v>42743.311805555553</v>
      </c>
      <c r="F82" s="143">
        <f t="shared" si="16"/>
        <v>0</v>
      </c>
      <c r="G82" s="143">
        <f t="shared" si="17"/>
        <v>0</v>
      </c>
      <c r="H82" s="143">
        <f t="shared" si="18"/>
        <v>0</v>
      </c>
      <c r="I82" s="143">
        <f t="shared" si="19"/>
        <v>0.24930555555329192</v>
      </c>
      <c r="J82" s="144" t="s">
        <v>52</v>
      </c>
      <c r="K82" s="145" t="s">
        <v>723</v>
      </c>
      <c r="L82" s="146" t="s">
        <v>724</v>
      </c>
    </row>
    <row r="83" spans="1:12" ht="25.5">
      <c r="A83" s="159" t="s">
        <v>546</v>
      </c>
      <c r="B83" s="156">
        <v>101201</v>
      </c>
      <c r="C83" s="66" t="s">
        <v>515</v>
      </c>
      <c r="D83" s="45">
        <v>42745.04791666667</v>
      </c>
      <c r="E83" s="45">
        <v>42745.345138888886</v>
      </c>
      <c r="F83" s="143">
        <f t="shared" si="16"/>
        <v>0</v>
      </c>
      <c r="G83" s="143">
        <f t="shared" si="17"/>
        <v>0</v>
      </c>
      <c r="H83" s="143">
        <f t="shared" si="18"/>
        <v>0</v>
      </c>
      <c r="I83" s="143">
        <f t="shared" si="19"/>
        <v>0.29722222221607808</v>
      </c>
      <c r="J83" s="144" t="s">
        <v>52</v>
      </c>
      <c r="K83" s="145" t="s">
        <v>725</v>
      </c>
      <c r="L83" s="146" t="s">
        <v>726</v>
      </c>
    </row>
    <row r="84" spans="1:12" ht="25.5">
      <c r="A84" s="159" t="s">
        <v>546</v>
      </c>
      <c r="B84" s="156">
        <v>101217</v>
      </c>
      <c r="C84" s="66" t="s">
        <v>515</v>
      </c>
      <c r="D84" s="45">
        <v>42746.009027777778</v>
      </c>
      <c r="E84" s="45">
        <v>42746.322916666664</v>
      </c>
      <c r="F84" s="143">
        <f t="shared" si="16"/>
        <v>0</v>
      </c>
      <c r="G84" s="143">
        <f t="shared" si="17"/>
        <v>0</v>
      </c>
      <c r="H84" s="143">
        <f t="shared" si="18"/>
        <v>0</v>
      </c>
      <c r="I84" s="143">
        <f t="shared" si="19"/>
        <v>0.31388888888614019</v>
      </c>
      <c r="J84" s="144" t="s">
        <v>52</v>
      </c>
      <c r="K84" s="145" t="s">
        <v>727</v>
      </c>
      <c r="L84" s="146" t="s">
        <v>728</v>
      </c>
    </row>
    <row r="85" spans="1:12" ht="25.5">
      <c r="A85" s="159" t="s">
        <v>546</v>
      </c>
      <c r="B85" s="156">
        <v>101305</v>
      </c>
      <c r="C85" s="66" t="s">
        <v>515</v>
      </c>
      <c r="D85" s="45">
        <v>42750.075694444444</v>
      </c>
      <c r="E85" s="45">
        <v>42750.246527777781</v>
      </c>
      <c r="F85" s="143">
        <f t="shared" si="16"/>
        <v>0</v>
      </c>
      <c r="G85" s="143">
        <f t="shared" si="17"/>
        <v>0</v>
      </c>
      <c r="H85" s="143">
        <f t="shared" si="18"/>
        <v>0</v>
      </c>
      <c r="I85" s="143">
        <f t="shared" si="19"/>
        <v>0.17083333333721384</v>
      </c>
      <c r="J85" s="144" t="s">
        <v>52</v>
      </c>
      <c r="K85" s="145" t="s">
        <v>725</v>
      </c>
      <c r="L85" s="146" t="s">
        <v>729</v>
      </c>
    </row>
    <row r="86" spans="1:12" ht="12.75">
      <c r="A86" s="159" t="s">
        <v>546</v>
      </c>
      <c r="B86" s="156">
        <v>101363</v>
      </c>
      <c r="C86" s="66" t="s">
        <v>515</v>
      </c>
      <c r="D86" s="45">
        <v>42753.101388888892</v>
      </c>
      <c r="E86" s="45">
        <v>42753.282638888886</v>
      </c>
      <c r="F86" s="143">
        <f t="shared" si="16"/>
        <v>0</v>
      </c>
      <c r="G86" s="143">
        <f t="shared" si="17"/>
        <v>0</v>
      </c>
      <c r="H86" s="143">
        <f t="shared" si="18"/>
        <v>0</v>
      </c>
      <c r="I86" s="143">
        <f t="shared" si="19"/>
        <v>0.18124999999417923</v>
      </c>
      <c r="J86" s="144" t="s">
        <v>52</v>
      </c>
      <c r="K86" s="145" t="s">
        <v>730</v>
      </c>
      <c r="L86" s="146" t="s">
        <v>731</v>
      </c>
    </row>
    <row r="87" spans="1:12" ht="12.75">
      <c r="A87" s="159" t="s">
        <v>546</v>
      </c>
      <c r="B87" s="156">
        <v>101383</v>
      </c>
      <c r="C87" s="66" t="s">
        <v>515</v>
      </c>
      <c r="D87" s="45">
        <v>42754.033333333333</v>
      </c>
      <c r="E87" s="45">
        <v>42754.27847222222</v>
      </c>
      <c r="F87" s="143">
        <f t="shared" si="16"/>
        <v>0</v>
      </c>
      <c r="G87" s="143">
        <f t="shared" si="17"/>
        <v>0</v>
      </c>
      <c r="H87" s="143">
        <f t="shared" si="18"/>
        <v>0</v>
      </c>
      <c r="I87" s="143">
        <f t="shared" si="19"/>
        <v>0.24513888888759539</v>
      </c>
      <c r="J87" s="144" t="s">
        <v>52</v>
      </c>
      <c r="K87" s="145" t="s">
        <v>732</v>
      </c>
      <c r="L87" s="146" t="s">
        <v>733</v>
      </c>
    </row>
    <row r="88" spans="1:12" ht="12.75">
      <c r="A88" s="159" t="s">
        <v>546</v>
      </c>
      <c r="B88" s="156">
        <v>101442</v>
      </c>
      <c r="C88" s="66" t="s">
        <v>515</v>
      </c>
      <c r="D88" s="45">
        <v>42757.054861111108</v>
      </c>
      <c r="E88" s="45">
        <v>42757.296527777777</v>
      </c>
      <c r="F88" s="143">
        <f t="shared" si="16"/>
        <v>0</v>
      </c>
      <c r="G88" s="143">
        <f t="shared" si="17"/>
        <v>0</v>
      </c>
      <c r="H88" s="143">
        <f t="shared" si="18"/>
        <v>0</v>
      </c>
      <c r="I88" s="143">
        <f t="shared" si="19"/>
        <v>0.24166666666860692</v>
      </c>
      <c r="J88" s="144" t="s">
        <v>52</v>
      </c>
      <c r="K88" s="145" t="s">
        <v>732</v>
      </c>
      <c r="L88" s="146" t="s">
        <v>734</v>
      </c>
    </row>
    <row r="89" spans="1:12" ht="12.75">
      <c r="A89" s="159" t="s">
        <v>546</v>
      </c>
      <c r="B89" s="156">
        <v>101455</v>
      </c>
      <c r="C89" s="66" t="s">
        <v>515</v>
      </c>
      <c r="D89" s="45">
        <v>42757.975694444445</v>
      </c>
      <c r="E89" s="45">
        <v>42758.337500000001</v>
      </c>
      <c r="F89" s="143">
        <f t="shared" si="16"/>
        <v>0</v>
      </c>
      <c r="G89" s="143">
        <f t="shared" si="17"/>
        <v>0</v>
      </c>
      <c r="H89" s="143">
        <f t="shared" si="18"/>
        <v>0</v>
      </c>
      <c r="I89" s="143">
        <f t="shared" si="19"/>
        <v>0.36180555555620231</v>
      </c>
      <c r="J89" s="144" t="s">
        <v>52</v>
      </c>
      <c r="K89" s="145" t="s">
        <v>735</v>
      </c>
      <c r="L89" s="146" t="s">
        <v>736</v>
      </c>
    </row>
    <row r="90" spans="1:12" ht="12.75">
      <c r="A90" s="159" t="s">
        <v>546</v>
      </c>
      <c r="B90" s="156">
        <v>101529</v>
      </c>
      <c r="C90" s="66" t="s">
        <v>515</v>
      </c>
      <c r="D90" s="45">
        <v>42760.973611111112</v>
      </c>
      <c r="E90" s="45">
        <v>42761.40902777778</v>
      </c>
      <c r="F90" s="143">
        <f t="shared" si="16"/>
        <v>0</v>
      </c>
      <c r="G90" s="143">
        <f t="shared" si="17"/>
        <v>0</v>
      </c>
      <c r="H90" s="143">
        <f t="shared" si="18"/>
        <v>0</v>
      </c>
      <c r="I90" s="143">
        <f t="shared" si="19"/>
        <v>0.43541666666715173</v>
      </c>
      <c r="J90" s="144" t="s">
        <v>52</v>
      </c>
      <c r="K90" s="145" t="s">
        <v>730</v>
      </c>
      <c r="L90" s="146" t="s">
        <v>737</v>
      </c>
    </row>
    <row r="91" spans="1:12" ht="12.75">
      <c r="A91" s="159" t="s">
        <v>546</v>
      </c>
      <c r="B91" s="156">
        <v>101548</v>
      </c>
      <c r="C91" s="66" t="s">
        <v>515</v>
      </c>
      <c r="D91" s="45">
        <v>42761.545138888891</v>
      </c>
      <c r="E91" s="45">
        <v>42762.30972222222</v>
      </c>
      <c r="F91" s="143">
        <f t="shared" si="16"/>
        <v>0</v>
      </c>
      <c r="G91" s="143">
        <f t="shared" si="17"/>
        <v>0</v>
      </c>
      <c r="H91" s="143">
        <f t="shared" si="18"/>
        <v>0</v>
      </c>
      <c r="I91" s="143">
        <f t="shared" si="19"/>
        <v>0.76458333332993789</v>
      </c>
      <c r="J91" s="144" t="s">
        <v>52</v>
      </c>
      <c r="K91" s="145" t="s">
        <v>730</v>
      </c>
      <c r="L91" s="146" t="s">
        <v>738</v>
      </c>
    </row>
    <row r="92" spans="1:12" ht="12.75">
      <c r="A92" s="159" t="s">
        <v>546</v>
      </c>
      <c r="B92" s="156">
        <v>101619</v>
      </c>
      <c r="C92" s="66" t="s">
        <v>515</v>
      </c>
      <c r="D92" s="45">
        <v>42763.029861111114</v>
      </c>
      <c r="E92" s="45">
        <v>42763.316666666666</v>
      </c>
      <c r="F92" s="143">
        <f t="shared" si="16"/>
        <v>0</v>
      </c>
      <c r="G92" s="143">
        <f t="shared" si="17"/>
        <v>0</v>
      </c>
      <c r="H92" s="143">
        <f t="shared" si="18"/>
        <v>0</v>
      </c>
      <c r="I92" s="143">
        <f t="shared" si="19"/>
        <v>0.28680555555183673</v>
      </c>
      <c r="J92" s="144" t="s">
        <v>52</v>
      </c>
      <c r="K92" s="145" t="s">
        <v>730</v>
      </c>
      <c r="L92" s="146" t="s">
        <v>739</v>
      </c>
    </row>
    <row r="93" spans="1:12" ht="12.75">
      <c r="A93" s="159" t="s">
        <v>546</v>
      </c>
      <c r="B93" s="156">
        <v>101635</v>
      </c>
      <c r="C93" s="66" t="s">
        <v>515</v>
      </c>
      <c r="D93" s="45">
        <v>42764.010416666664</v>
      </c>
      <c r="E93" s="45">
        <v>42764.280555555553</v>
      </c>
      <c r="F93" s="143">
        <f t="shared" si="16"/>
        <v>0</v>
      </c>
      <c r="G93" s="143">
        <f t="shared" si="17"/>
        <v>0</v>
      </c>
      <c r="H93" s="143">
        <f t="shared" si="18"/>
        <v>0</v>
      </c>
      <c r="I93" s="143">
        <f t="shared" si="19"/>
        <v>0.27013888888905058</v>
      </c>
      <c r="J93" s="144" t="s">
        <v>52</v>
      </c>
      <c r="K93" s="145" t="s">
        <v>730</v>
      </c>
      <c r="L93" s="146" t="s">
        <v>740</v>
      </c>
    </row>
    <row r="94" spans="1:12" ht="12.75">
      <c r="A94" s="159" t="s">
        <v>546</v>
      </c>
      <c r="B94" s="156">
        <v>101648</v>
      </c>
      <c r="C94" s="66" t="s">
        <v>515</v>
      </c>
      <c r="D94" s="45">
        <v>42764.981249999997</v>
      </c>
      <c r="E94" s="45">
        <v>42765.42291666667</v>
      </c>
      <c r="F94" s="143">
        <f t="shared" si="16"/>
        <v>0</v>
      </c>
      <c r="G94" s="143">
        <f t="shared" si="17"/>
        <v>0</v>
      </c>
      <c r="H94" s="143">
        <f t="shared" si="18"/>
        <v>0</v>
      </c>
      <c r="I94" s="143">
        <f t="shared" si="19"/>
        <v>0.4416666666729725</v>
      </c>
      <c r="J94" s="144" t="s">
        <v>52</v>
      </c>
      <c r="K94" s="145" t="s">
        <v>730</v>
      </c>
      <c r="L94" s="146" t="s">
        <v>741</v>
      </c>
    </row>
    <row r="95" spans="1:12" ht="12.75">
      <c r="A95" s="159" t="s">
        <v>546</v>
      </c>
      <c r="B95" s="156">
        <v>101668</v>
      </c>
      <c r="C95" s="66" t="s">
        <v>515</v>
      </c>
      <c r="D95" s="45">
        <v>42765.947916666664</v>
      </c>
      <c r="E95" s="45">
        <v>42766.318055555559</v>
      </c>
      <c r="F95" s="143">
        <f t="shared" si="16"/>
        <v>0</v>
      </c>
      <c r="G95" s="143">
        <f t="shared" si="17"/>
        <v>0</v>
      </c>
      <c r="H95" s="143">
        <f t="shared" si="18"/>
        <v>0</v>
      </c>
      <c r="I95" s="143">
        <f t="shared" si="19"/>
        <v>0.37013888889487134</v>
      </c>
      <c r="J95" s="144" t="s">
        <v>52</v>
      </c>
      <c r="K95" s="145" t="s">
        <v>742</v>
      </c>
      <c r="L95" s="146" t="s">
        <v>743</v>
      </c>
    </row>
    <row r="96" spans="1:12" ht="25.5">
      <c r="A96" s="147"/>
      <c r="B96" s="148"/>
      <c r="C96" s="149" t="s">
        <v>590</v>
      </c>
      <c r="D96" s="150"/>
      <c r="E96" s="150"/>
      <c r="F96" s="151">
        <f>SUBTOTAL(9,F78:F95)</f>
        <v>0</v>
      </c>
      <c r="G96" s="151">
        <f>SUBTOTAL(9,G78:G95)</f>
        <v>0</v>
      </c>
      <c r="H96" s="151">
        <f>SUBTOTAL(9,H78:H95)</f>
        <v>0</v>
      </c>
      <c r="I96" s="151">
        <f>SUBTOTAL(9,I78:I95)</f>
        <v>5.8701388888803194</v>
      </c>
      <c r="J96" s="152"/>
      <c r="K96" s="153"/>
      <c r="L96" s="154"/>
    </row>
    <row r="97" spans="1:12" ht="12.75">
      <c r="A97" s="159" t="s">
        <v>62</v>
      </c>
      <c r="B97" s="156">
        <v>101458</v>
      </c>
      <c r="C97" s="66" t="s">
        <v>63</v>
      </c>
      <c r="D97" s="45">
        <v>42758.127083333333</v>
      </c>
      <c r="E97" s="45">
        <v>42758.410416666666</v>
      </c>
      <c r="F97" s="143">
        <f>IF(RIGHT(J97)="T",(+E97-D97),0)</f>
        <v>0</v>
      </c>
      <c r="G97" s="143">
        <f>IF(RIGHT(J97)="U",(+E97-D97),0)</f>
        <v>0</v>
      </c>
      <c r="H97" s="143">
        <f>IF(RIGHT(J97)="C",(+E97-D97),0)</f>
        <v>0</v>
      </c>
      <c r="I97" s="143">
        <f>IF(RIGHT(J97)="D",(+E97-D97),0)</f>
        <v>0.28333333333284827</v>
      </c>
      <c r="J97" s="144" t="s">
        <v>52</v>
      </c>
      <c r="K97" s="145" t="s">
        <v>744</v>
      </c>
      <c r="L97" s="146" t="s">
        <v>745</v>
      </c>
    </row>
    <row r="98" spans="1:12" ht="12.75">
      <c r="A98" s="159" t="s">
        <v>62</v>
      </c>
      <c r="B98" s="156">
        <v>101579</v>
      </c>
      <c r="C98" s="66" t="s">
        <v>63</v>
      </c>
      <c r="D98" s="45">
        <v>42762.083333333336</v>
      </c>
      <c r="E98" s="45">
        <v>42762.486111111109</v>
      </c>
      <c r="F98" s="143">
        <f>IF(RIGHT(J98)="T",(+E98-D98),0)</f>
        <v>0</v>
      </c>
      <c r="G98" s="143">
        <f>IF(RIGHT(J98)="U",(+E98-D98),0)</f>
        <v>0</v>
      </c>
      <c r="H98" s="143">
        <f>IF(RIGHT(J98)="C",(+E98-D98),0)</f>
        <v>0</v>
      </c>
      <c r="I98" s="143">
        <f>IF(RIGHT(J98)="D",(+E98-D98),0)</f>
        <v>0.40277777777373558</v>
      </c>
      <c r="J98" s="144" t="s">
        <v>52</v>
      </c>
      <c r="K98" s="145" t="s">
        <v>746</v>
      </c>
      <c r="L98" s="146" t="s">
        <v>747</v>
      </c>
    </row>
    <row r="99" spans="1:12" ht="12.75">
      <c r="A99" s="147"/>
      <c r="B99" s="148"/>
      <c r="C99" s="149" t="s">
        <v>582</v>
      </c>
      <c r="D99" s="150"/>
      <c r="E99" s="150"/>
      <c r="F99" s="151">
        <f>SUBTOTAL(9,F97:F98)</f>
        <v>0</v>
      </c>
      <c r="G99" s="151">
        <f>SUBTOTAL(9,G97:G98)</f>
        <v>0</v>
      </c>
      <c r="H99" s="151">
        <f>SUBTOTAL(9,H97:H98)</f>
        <v>0</v>
      </c>
      <c r="I99" s="151">
        <f>SUBTOTAL(9,I97:I98)</f>
        <v>0.68611111110658385</v>
      </c>
      <c r="J99" s="152"/>
      <c r="K99" s="153"/>
      <c r="L99" s="154"/>
    </row>
    <row r="100" spans="1:12" ht="12.75">
      <c r="A100" s="159" t="s">
        <v>463</v>
      </c>
      <c r="B100" s="156">
        <v>101408</v>
      </c>
      <c r="C100" s="66" t="s">
        <v>464</v>
      </c>
      <c r="D100" s="45">
        <v>42755.671527777777</v>
      </c>
      <c r="E100" s="45">
        <v>42755.671527777777</v>
      </c>
      <c r="F100" s="143">
        <f>IF(RIGHT(J100)="T",(+E100-D100),0)</f>
        <v>0</v>
      </c>
      <c r="G100" s="143">
        <f>IF(RIGHT(J100)="U",(+E100-D100),0)</f>
        <v>0</v>
      </c>
      <c r="H100" s="143">
        <f>IF(RIGHT(J100)="C",(+E100-D100),0)</f>
        <v>0</v>
      </c>
      <c r="I100" s="143">
        <f>IF(RIGHT(J100)="D",(+E100-D100),0)</f>
        <v>0</v>
      </c>
      <c r="J100" s="144" t="s">
        <v>504</v>
      </c>
      <c r="K100" s="145" t="s">
        <v>748</v>
      </c>
      <c r="L100" s="146"/>
    </row>
    <row r="101" spans="1:12" ht="25.5">
      <c r="A101" s="147"/>
      <c r="B101" s="148"/>
      <c r="C101" s="149" t="s">
        <v>586</v>
      </c>
      <c r="D101" s="150"/>
      <c r="E101" s="150"/>
      <c r="F101" s="151">
        <f>SUBTOTAL(9,F100:F100)</f>
        <v>0</v>
      </c>
      <c r="G101" s="151">
        <f>SUBTOTAL(9,G100:G100)</f>
        <v>0</v>
      </c>
      <c r="H101" s="151">
        <f>SUBTOTAL(9,H100:H100)</f>
        <v>0</v>
      </c>
      <c r="I101" s="151">
        <f>SUBTOTAL(9,I100:I100)</f>
        <v>0</v>
      </c>
      <c r="J101" s="152"/>
      <c r="K101" s="153"/>
      <c r="L101" s="154"/>
    </row>
    <row r="102" spans="1:12" ht="12.75">
      <c r="A102" s="159" t="s">
        <v>498</v>
      </c>
      <c r="B102" s="156">
        <v>101348</v>
      </c>
      <c r="C102" s="66" t="s">
        <v>499</v>
      </c>
      <c r="D102" s="45">
        <v>42752.40902777778</v>
      </c>
      <c r="E102" s="45">
        <v>42752.811805555553</v>
      </c>
      <c r="F102" s="143">
        <f>IF(RIGHT(J102)="T",(+E102-D102),0)</f>
        <v>0.40277777777373558</v>
      </c>
      <c r="G102" s="143">
        <f>IF(RIGHT(J102)="U",(+E102-D102),0)</f>
        <v>0</v>
      </c>
      <c r="H102" s="143">
        <f>IF(RIGHT(J102)="C",(+E102-D102),0)</f>
        <v>0</v>
      </c>
      <c r="I102" s="143">
        <f>IF(RIGHT(J102)="D",(+E102-D102),0)</f>
        <v>0</v>
      </c>
      <c r="J102" s="144" t="s">
        <v>490</v>
      </c>
      <c r="K102" s="145" t="s">
        <v>749</v>
      </c>
      <c r="L102" s="146" t="s">
        <v>750</v>
      </c>
    </row>
    <row r="103" spans="1:12" ht="12.75">
      <c r="A103" s="147"/>
      <c r="B103" s="148"/>
      <c r="C103" s="149" t="s">
        <v>751</v>
      </c>
      <c r="D103" s="150"/>
      <c r="E103" s="150"/>
      <c r="F103" s="151">
        <f>SUBTOTAL(9,F102:F102)</f>
        <v>0.40277777777373558</v>
      </c>
      <c r="G103" s="151">
        <f>SUBTOTAL(9,G102:G102)</f>
        <v>0</v>
      </c>
      <c r="H103" s="151">
        <f>SUBTOTAL(9,H102:H102)</f>
        <v>0</v>
      </c>
      <c r="I103" s="151">
        <f>SUBTOTAL(9,I102:I102)</f>
        <v>0</v>
      </c>
      <c r="J103" s="152"/>
      <c r="K103" s="153"/>
      <c r="L103" s="154"/>
    </row>
    <row r="104" spans="1:12" ht="25.5">
      <c r="A104" s="159" t="s">
        <v>500</v>
      </c>
      <c r="B104" s="156">
        <v>101141</v>
      </c>
      <c r="C104" s="66" t="s">
        <v>501</v>
      </c>
      <c r="D104" s="45">
        <v>42742.613888888889</v>
      </c>
      <c r="E104" s="45">
        <v>42742.857638888891</v>
      </c>
      <c r="F104" s="143">
        <f>IF(RIGHT(J104)="T",(+E104-D104),0)</f>
        <v>0.24375000000145519</v>
      </c>
      <c r="G104" s="143">
        <f>IF(RIGHT(J104)="U",(+E104-D104),0)</f>
        <v>0</v>
      </c>
      <c r="H104" s="143">
        <f>IF(RIGHT(J104)="C",(+E104-D104),0)</f>
        <v>0</v>
      </c>
      <c r="I104" s="143">
        <f>IF(RIGHT(J104)="D",(+E104-D104),0)</f>
        <v>0</v>
      </c>
      <c r="J104" s="144" t="s">
        <v>537</v>
      </c>
      <c r="K104" s="145" t="s">
        <v>752</v>
      </c>
      <c r="L104" s="146"/>
    </row>
    <row r="105" spans="1:12" ht="25.5">
      <c r="A105" s="147"/>
      <c r="B105" s="148"/>
      <c r="C105" s="149" t="s">
        <v>587</v>
      </c>
      <c r="D105" s="150"/>
      <c r="E105" s="150"/>
      <c r="F105" s="151">
        <f>SUBTOTAL(9,F104:F104)</f>
        <v>0.24375000000145519</v>
      </c>
      <c r="G105" s="151">
        <f>SUBTOTAL(9,G104:G104)</f>
        <v>0</v>
      </c>
      <c r="H105" s="151">
        <f>SUBTOTAL(9,H104:H104)</f>
        <v>0</v>
      </c>
      <c r="I105" s="151">
        <f>SUBTOTAL(9,I104:I104)</f>
        <v>0</v>
      </c>
      <c r="J105" s="152"/>
      <c r="K105" s="153"/>
      <c r="L105" s="154"/>
    </row>
    <row r="106" spans="1:12" ht="38.25">
      <c r="A106" s="159" t="s">
        <v>544</v>
      </c>
      <c r="B106" s="156">
        <v>101426</v>
      </c>
      <c r="C106" s="66" t="s">
        <v>516</v>
      </c>
      <c r="D106" s="45">
        <v>42756.275000000001</v>
      </c>
      <c r="E106" s="45">
        <v>42756.77847222222</v>
      </c>
      <c r="F106" s="143">
        <f>IF(RIGHT(J106)="T",(+E106-D106),0)</f>
        <v>0</v>
      </c>
      <c r="G106" s="143">
        <f>IF(RIGHT(J106)="U",(+E106-D106),0)</f>
        <v>0</v>
      </c>
      <c r="H106" s="143">
        <f>IF(RIGHT(J106)="C",(+E106-D106),0)</f>
        <v>0.50347222221898846</v>
      </c>
      <c r="I106" s="143">
        <f>IF(RIGHT(J106)="D",(+E106-D106),0)</f>
        <v>0</v>
      </c>
      <c r="J106" s="144" t="s">
        <v>753</v>
      </c>
      <c r="K106" s="145" t="s">
        <v>754</v>
      </c>
      <c r="L106" s="146"/>
    </row>
    <row r="107" spans="1:12" ht="38.25">
      <c r="A107" s="159" t="s">
        <v>544</v>
      </c>
      <c r="B107" s="156">
        <v>101509</v>
      </c>
      <c r="C107" s="66" t="s">
        <v>516</v>
      </c>
      <c r="D107" s="45">
        <v>42760.212500000001</v>
      </c>
      <c r="E107" s="45">
        <v>42760.767361111109</v>
      </c>
      <c r="F107" s="143">
        <f>IF(RIGHT(J107)="T",(+E107-D107),0)</f>
        <v>0</v>
      </c>
      <c r="G107" s="143">
        <f>IF(RIGHT(J107)="U",(+E107-D107),0)</f>
        <v>0</v>
      </c>
      <c r="H107" s="143">
        <f>IF(RIGHT(J107)="C",(+E107-D107),0)</f>
        <v>0.55486111110803904</v>
      </c>
      <c r="I107" s="143">
        <f>IF(RIGHT(J107)="D",(+E107-D107),0)</f>
        <v>0</v>
      </c>
      <c r="J107" s="144" t="s">
        <v>753</v>
      </c>
      <c r="K107" s="145" t="s">
        <v>755</v>
      </c>
      <c r="L107" s="146"/>
    </row>
    <row r="108" spans="1:12" ht="25.5">
      <c r="A108" s="147"/>
      <c r="B108" s="148"/>
      <c r="C108" s="149" t="s">
        <v>756</v>
      </c>
      <c r="D108" s="150"/>
      <c r="E108" s="150"/>
      <c r="F108" s="151">
        <f>SUBTOTAL(9,F106:F107)</f>
        <v>0</v>
      </c>
      <c r="G108" s="151">
        <f>SUBTOTAL(9,G106:G107)</f>
        <v>0</v>
      </c>
      <c r="H108" s="151">
        <f>SUBTOTAL(9,H106:H107)</f>
        <v>1.0583333333270275</v>
      </c>
      <c r="I108" s="151">
        <f>SUBTOTAL(9,I106:I107)</f>
        <v>0</v>
      </c>
      <c r="J108" s="152"/>
      <c r="K108" s="153"/>
      <c r="L108" s="154"/>
    </row>
    <row r="109" spans="1:12" ht="25.5">
      <c r="A109" s="159" t="s">
        <v>545</v>
      </c>
      <c r="B109" s="156">
        <v>101192</v>
      </c>
      <c r="C109" s="66" t="s">
        <v>517</v>
      </c>
      <c r="D109" s="45">
        <v>42744.822222222225</v>
      </c>
      <c r="E109" s="45">
        <v>42744.932638888888</v>
      </c>
      <c r="F109" s="143">
        <f>IF(RIGHT(J109)="T",(+E109-D109),0)</f>
        <v>0.11041666666278616</v>
      </c>
      <c r="G109" s="143">
        <f>IF(RIGHT(J109)="U",(+E109-D109),0)</f>
        <v>0</v>
      </c>
      <c r="H109" s="143">
        <f>IF(RIGHT(J109)="C",(+E109-D109),0)</f>
        <v>0</v>
      </c>
      <c r="I109" s="143">
        <f>IF(RIGHT(J109)="D",(+E109-D109),0)</f>
        <v>0</v>
      </c>
      <c r="J109" s="144" t="s">
        <v>495</v>
      </c>
      <c r="K109" s="145" t="s">
        <v>757</v>
      </c>
      <c r="L109" s="146"/>
    </row>
    <row r="110" spans="1:12" ht="25.5">
      <c r="A110" s="159" t="s">
        <v>545</v>
      </c>
      <c r="B110" s="156">
        <v>101429</v>
      </c>
      <c r="C110" s="66" t="s">
        <v>517</v>
      </c>
      <c r="D110" s="45">
        <v>42756.646527777775</v>
      </c>
      <c r="E110" s="45">
        <v>42756.790972222225</v>
      </c>
      <c r="F110" s="143">
        <f>IF(RIGHT(J110)="T",(+E110-D110),0)</f>
        <v>0.14444444444961846</v>
      </c>
      <c r="G110" s="143">
        <f>IF(RIGHT(J110)="U",(+E110-D110),0)</f>
        <v>0</v>
      </c>
      <c r="H110" s="143">
        <f>IF(RIGHT(J110)="C",(+E110-D110),0)</f>
        <v>0</v>
      </c>
      <c r="I110" s="143">
        <f>IF(RIGHT(J110)="D",(+E110-D110),0)</f>
        <v>0</v>
      </c>
      <c r="J110" s="144" t="s">
        <v>488</v>
      </c>
      <c r="K110" s="145" t="s">
        <v>758</v>
      </c>
      <c r="L110" s="146" t="s">
        <v>759</v>
      </c>
    </row>
    <row r="111" spans="1:12" ht="25.5">
      <c r="A111" s="159" t="s">
        <v>545</v>
      </c>
      <c r="B111" s="156">
        <v>101513</v>
      </c>
      <c r="C111" s="66" t="s">
        <v>517</v>
      </c>
      <c r="D111" s="45">
        <v>42760.522222222222</v>
      </c>
      <c r="E111" s="45">
        <v>42760.769444444442</v>
      </c>
      <c r="F111" s="143">
        <f>IF(RIGHT(J111)="T",(+E111-D111),0)</f>
        <v>0.24722222222044365</v>
      </c>
      <c r="G111" s="143">
        <f>IF(RIGHT(J111)="U",(+E111-D111),0)</f>
        <v>0</v>
      </c>
      <c r="H111" s="143">
        <f>IF(RIGHT(J111)="C",(+E111-D111),0)</f>
        <v>0</v>
      </c>
      <c r="I111" s="143">
        <f>IF(RIGHT(J111)="D",(+E111-D111),0)</f>
        <v>0</v>
      </c>
      <c r="J111" s="144" t="s">
        <v>488</v>
      </c>
      <c r="K111" s="145" t="s">
        <v>760</v>
      </c>
      <c r="L111" s="146" t="s">
        <v>761</v>
      </c>
    </row>
    <row r="112" spans="1:12" ht="25.5">
      <c r="A112" s="147"/>
      <c r="B112" s="148"/>
      <c r="C112" s="149" t="s">
        <v>588</v>
      </c>
      <c r="D112" s="150"/>
      <c r="E112" s="150"/>
      <c r="F112" s="151">
        <f>SUBTOTAL(9,F109:F111)</f>
        <v>0.50208333333284827</v>
      </c>
      <c r="G112" s="151">
        <f>SUBTOTAL(9,G109:G111)</f>
        <v>0</v>
      </c>
      <c r="H112" s="151">
        <f>SUBTOTAL(9,H109:H111)</f>
        <v>0</v>
      </c>
      <c r="I112" s="151">
        <f>SUBTOTAL(9,I109:I111)</f>
        <v>0</v>
      </c>
      <c r="J112" s="152"/>
      <c r="K112" s="153"/>
      <c r="L112" s="154"/>
    </row>
    <row r="113" spans="1:12" ht="25.5">
      <c r="A113" s="159" t="s">
        <v>70</v>
      </c>
      <c r="B113" s="156">
        <v>101074</v>
      </c>
      <c r="C113" s="66" t="s">
        <v>71</v>
      </c>
      <c r="D113" s="45">
        <v>42739.115277777775</v>
      </c>
      <c r="E113" s="45">
        <v>42739.330555555556</v>
      </c>
      <c r="F113" s="143">
        <f t="shared" ref="F113:F118" si="20">IF(RIGHT(J113)="T",(+E113-D113),0)</f>
        <v>0</v>
      </c>
      <c r="G113" s="143">
        <f t="shared" ref="G113:G118" si="21">IF(RIGHT(J113)="U",(+E113-D113),0)</f>
        <v>0</v>
      </c>
      <c r="H113" s="143">
        <f t="shared" ref="H113:H118" si="22">IF(RIGHT(J113)="C",(+E113-D113),0)</f>
        <v>0</v>
      </c>
      <c r="I113" s="143">
        <f t="shared" ref="I113:I118" si="23">IF(RIGHT(J113)="D",(+E113-D113),0)</f>
        <v>0.21527777778101154</v>
      </c>
      <c r="J113" s="144" t="s">
        <v>52</v>
      </c>
      <c r="K113" s="145" t="s">
        <v>762</v>
      </c>
      <c r="L113" s="146" t="s">
        <v>763</v>
      </c>
    </row>
    <row r="114" spans="1:12" ht="25.5">
      <c r="A114" s="159" t="s">
        <v>70</v>
      </c>
      <c r="B114" s="156">
        <v>101237</v>
      </c>
      <c r="C114" s="66" t="s">
        <v>71</v>
      </c>
      <c r="D114" s="45">
        <v>42747.013194444444</v>
      </c>
      <c r="E114" s="45">
        <v>42747.330555555556</v>
      </c>
      <c r="F114" s="143">
        <f t="shared" si="20"/>
        <v>0</v>
      </c>
      <c r="G114" s="143">
        <f t="shared" si="21"/>
        <v>0</v>
      </c>
      <c r="H114" s="143">
        <f t="shared" si="22"/>
        <v>0</v>
      </c>
      <c r="I114" s="143">
        <f t="shared" si="23"/>
        <v>0.31736111111240461</v>
      </c>
      <c r="J114" s="144" t="s">
        <v>52</v>
      </c>
      <c r="K114" s="145" t="s">
        <v>764</v>
      </c>
      <c r="L114" s="146" t="s">
        <v>765</v>
      </c>
    </row>
    <row r="115" spans="1:12" ht="25.5">
      <c r="A115" s="159" t="s">
        <v>70</v>
      </c>
      <c r="B115" s="156">
        <v>101262</v>
      </c>
      <c r="C115" s="66" t="s">
        <v>71</v>
      </c>
      <c r="D115" s="45">
        <v>42747.884027777778</v>
      </c>
      <c r="E115" s="45">
        <v>42748.256944444445</v>
      </c>
      <c r="F115" s="143">
        <f t="shared" si="20"/>
        <v>0</v>
      </c>
      <c r="G115" s="143">
        <f t="shared" si="21"/>
        <v>0</v>
      </c>
      <c r="H115" s="143">
        <f t="shared" si="22"/>
        <v>0</v>
      </c>
      <c r="I115" s="143">
        <f t="shared" si="23"/>
        <v>0.37291666666715173</v>
      </c>
      <c r="J115" s="144" t="s">
        <v>52</v>
      </c>
      <c r="K115" s="145" t="s">
        <v>764</v>
      </c>
      <c r="L115" s="146" t="s">
        <v>766</v>
      </c>
    </row>
    <row r="116" spans="1:12" ht="25.5">
      <c r="A116" s="159" t="s">
        <v>70</v>
      </c>
      <c r="B116" s="156">
        <v>101283</v>
      </c>
      <c r="C116" s="66" t="s">
        <v>71</v>
      </c>
      <c r="D116" s="45">
        <v>42749.004861111112</v>
      </c>
      <c r="E116" s="45">
        <v>42749.395138888889</v>
      </c>
      <c r="F116" s="143">
        <f t="shared" si="20"/>
        <v>0</v>
      </c>
      <c r="G116" s="143">
        <f t="shared" si="21"/>
        <v>0</v>
      </c>
      <c r="H116" s="143">
        <f t="shared" si="22"/>
        <v>0</v>
      </c>
      <c r="I116" s="143">
        <f t="shared" si="23"/>
        <v>0.39027777777664596</v>
      </c>
      <c r="J116" s="144" t="s">
        <v>52</v>
      </c>
      <c r="K116" s="145" t="s">
        <v>767</v>
      </c>
      <c r="L116" s="146" t="s">
        <v>768</v>
      </c>
    </row>
    <row r="117" spans="1:12" ht="25.5">
      <c r="A117" s="159" t="s">
        <v>70</v>
      </c>
      <c r="B117" s="156">
        <v>101339</v>
      </c>
      <c r="C117" s="66" t="s">
        <v>71</v>
      </c>
      <c r="D117" s="45">
        <v>42751.976388888892</v>
      </c>
      <c r="E117" s="45">
        <v>42752.347222222219</v>
      </c>
      <c r="F117" s="143">
        <f t="shared" si="20"/>
        <v>0</v>
      </c>
      <c r="G117" s="143">
        <f t="shared" si="21"/>
        <v>0</v>
      </c>
      <c r="H117" s="143">
        <f t="shared" si="22"/>
        <v>0</v>
      </c>
      <c r="I117" s="143">
        <f t="shared" si="23"/>
        <v>0.3708333333270275</v>
      </c>
      <c r="J117" s="144" t="s">
        <v>52</v>
      </c>
      <c r="K117" s="145" t="s">
        <v>769</v>
      </c>
      <c r="L117" s="146" t="s">
        <v>770</v>
      </c>
    </row>
    <row r="118" spans="1:12" ht="25.5">
      <c r="A118" s="159" t="s">
        <v>70</v>
      </c>
      <c r="B118" s="156">
        <v>101532</v>
      </c>
      <c r="C118" s="66" t="s">
        <v>71</v>
      </c>
      <c r="D118" s="45">
        <v>42761.022222222222</v>
      </c>
      <c r="E118" s="45">
        <v>42765.293055555558</v>
      </c>
      <c r="F118" s="143">
        <f t="shared" si="20"/>
        <v>0</v>
      </c>
      <c r="G118" s="143">
        <f t="shared" si="21"/>
        <v>0</v>
      </c>
      <c r="H118" s="143">
        <f t="shared" si="22"/>
        <v>0</v>
      </c>
      <c r="I118" s="143">
        <f t="shared" si="23"/>
        <v>4.2708333333357587</v>
      </c>
      <c r="J118" s="144" t="s">
        <v>52</v>
      </c>
      <c r="K118" s="145" t="s">
        <v>767</v>
      </c>
      <c r="L118" s="146" t="s">
        <v>771</v>
      </c>
    </row>
    <row r="119" spans="1:12" ht="12.75">
      <c r="A119" s="147"/>
      <c r="B119" s="148"/>
      <c r="C119" s="149" t="s">
        <v>591</v>
      </c>
      <c r="D119" s="150"/>
      <c r="E119" s="150"/>
      <c r="F119" s="151">
        <f>SUBTOTAL(9,F113:F118)</f>
        <v>0</v>
      </c>
      <c r="G119" s="151">
        <f>SUBTOTAL(9,G113:G118)</f>
        <v>0</v>
      </c>
      <c r="H119" s="151">
        <f>SUBTOTAL(9,H113:H118)</f>
        <v>0</v>
      </c>
      <c r="I119" s="151">
        <f>SUBTOTAL(9,I113:I118)</f>
        <v>5.9375</v>
      </c>
      <c r="J119" s="152"/>
      <c r="K119" s="153"/>
      <c r="L119" s="154"/>
    </row>
    <row r="120" spans="1:12" ht="25.5">
      <c r="A120" s="159" t="s">
        <v>72</v>
      </c>
      <c r="B120" s="156">
        <v>101001</v>
      </c>
      <c r="C120" s="66" t="s">
        <v>73</v>
      </c>
      <c r="D120" s="45">
        <v>42736.018055555556</v>
      </c>
      <c r="E120" s="45">
        <v>42737.293055555558</v>
      </c>
      <c r="F120" s="143">
        <f t="shared" ref="F120:F132" si="24">IF(RIGHT(J120)="T",(+E120-D120),0)</f>
        <v>0</v>
      </c>
      <c r="G120" s="143">
        <f t="shared" ref="G120:G132" si="25">IF(RIGHT(J120)="U",(+E120-D120),0)</f>
        <v>0</v>
      </c>
      <c r="H120" s="143">
        <f t="shared" ref="H120:H132" si="26">IF(RIGHT(J120)="C",(+E120-D120),0)</f>
        <v>0</v>
      </c>
      <c r="I120" s="143">
        <f t="shared" ref="I120:I132" si="27">IF(RIGHT(J120)="D",(+E120-D120),0)</f>
        <v>1.2750000000014552</v>
      </c>
      <c r="J120" s="144" t="s">
        <v>52</v>
      </c>
      <c r="K120" s="145" t="s">
        <v>764</v>
      </c>
      <c r="L120" s="146" t="s">
        <v>772</v>
      </c>
    </row>
    <row r="121" spans="1:12" ht="25.5">
      <c r="A121" s="159" t="s">
        <v>72</v>
      </c>
      <c r="B121" s="156">
        <v>101082</v>
      </c>
      <c r="C121" s="66" t="s">
        <v>73</v>
      </c>
      <c r="D121" s="45">
        <v>42739.87777777778</v>
      </c>
      <c r="E121" s="45">
        <v>42740.272222222222</v>
      </c>
      <c r="F121" s="143">
        <f t="shared" si="24"/>
        <v>0</v>
      </c>
      <c r="G121" s="143">
        <f t="shared" si="25"/>
        <v>0</v>
      </c>
      <c r="H121" s="143">
        <f t="shared" si="26"/>
        <v>0</v>
      </c>
      <c r="I121" s="143">
        <f t="shared" si="27"/>
        <v>0.3944444444423425</v>
      </c>
      <c r="J121" s="144" t="s">
        <v>52</v>
      </c>
      <c r="K121" s="145" t="s">
        <v>762</v>
      </c>
      <c r="L121" s="146" t="s">
        <v>773</v>
      </c>
    </row>
    <row r="122" spans="1:12" ht="25.5">
      <c r="A122" s="159" t="s">
        <v>72</v>
      </c>
      <c r="B122" s="156">
        <v>101129</v>
      </c>
      <c r="C122" s="66" t="s">
        <v>73</v>
      </c>
      <c r="D122" s="45">
        <v>42742.070833333331</v>
      </c>
      <c r="E122" s="45">
        <v>42742.642361111109</v>
      </c>
      <c r="F122" s="143">
        <f t="shared" si="24"/>
        <v>0</v>
      </c>
      <c r="G122" s="143">
        <f t="shared" si="25"/>
        <v>0</v>
      </c>
      <c r="H122" s="143">
        <f t="shared" si="26"/>
        <v>0</v>
      </c>
      <c r="I122" s="143">
        <f t="shared" si="27"/>
        <v>0.57152777777810115</v>
      </c>
      <c r="J122" s="144" t="s">
        <v>52</v>
      </c>
      <c r="K122" s="145" t="s">
        <v>774</v>
      </c>
      <c r="L122" s="146" t="s">
        <v>775</v>
      </c>
    </row>
    <row r="123" spans="1:12" ht="25.5">
      <c r="A123" s="159" t="s">
        <v>72</v>
      </c>
      <c r="B123" s="156">
        <v>101156</v>
      </c>
      <c r="C123" s="66" t="s">
        <v>73</v>
      </c>
      <c r="D123" s="45">
        <v>42743.018750000003</v>
      </c>
      <c r="E123" s="45">
        <v>42743.293749999997</v>
      </c>
      <c r="F123" s="143">
        <f t="shared" si="24"/>
        <v>0</v>
      </c>
      <c r="G123" s="143">
        <f t="shared" si="25"/>
        <v>0</v>
      </c>
      <c r="H123" s="143">
        <f t="shared" si="26"/>
        <v>0</v>
      </c>
      <c r="I123" s="143">
        <f t="shared" si="27"/>
        <v>0.27499999999417923</v>
      </c>
      <c r="J123" s="144" t="s">
        <v>52</v>
      </c>
      <c r="K123" s="145" t="s">
        <v>774</v>
      </c>
      <c r="L123" s="146" t="s">
        <v>776</v>
      </c>
    </row>
    <row r="124" spans="1:12" ht="25.5">
      <c r="A124" s="159" t="s">
        <v>72</v>
      </c>
      <c r="B124" s="156">
        <v>101179</v>
      </c>
      <c r="C124" s="66" t="s">
        <v>73</v>
      </c>
      <c r="D124" s="45">
        <v>42743.994444444441</v>
      </c>
      <c r="E124" s="45">
        <v>42744.355555555558</v>
      </c>
      <c r="F124" s="143">
        <f t="shared" si="24"/>
        <v>0</v>
      </c>
      <c r="G124" s="143">
        <f t="shared" si="25"/>
        <v>0</v>
      </c>
      <c r="H124" s="143">
        <f t="shared" si="26"/>
        <v>0</v>
      </c>
      <c r="I124" s="143">
        <f t="shared" si="27"/>
        <v>0.36111111111677019</v>
      </c>
      <c r="J124" s="144" t="s">
        <v>52</v>
      </c>
      <c r="K124" s="145" t="s">
        <v>777</v>
      </c>
      <c r="L124" s="146" t="s">
        <v>778</v>
      </c>
    </row>
    <row r="125" spans="1:12" ht="25.5">
      <c r="A125" s="159" t="s">
        <v>72</v>
      </c>
      <c r="B125" s="156">
        <v>101301</v>
      </c>
      <c r="C125" s="66" t="s">
        <v>73</v>
      </c>
      <c r="D125" s="45">
        <v>42749.882638888892</v>
      </c>
      <c r="E125" s="45">
        <v>42750.383333333331</v>
      </c>
      <c r="F125" s="143">
        <f t="shared" si="24"/>
        <v>0</v>
      </c>
      <c r="G125" s="143">
        <f t="shared" si="25"/>
        <v>0</v>
      </c>
      <c r="H125" s="143">
        <f t="shared" si="26"/>
        <v>0</v>
      </c>
      <c r="I125" s="143">
        <f t="shared" si="27"/>
        <v>0.50069444443943212</v>
      </c>
      <c r="J125" s="144" t="s">
        <v>52</v>
      </c>
      <c r="K125" s="145" t="s">
        <v>767</v>
      </c>
      <c r="L125" s="146" t="s">
        <v>779</v>
      </c>
    </row>
    <row r="126" spans="1:12" ht="25.5">
      <c r="A126" s="159" t="s">
        <v>72</v>
      </c>
      <c r="B126" s="156">
        <v>101317</v>
      </c>
      <c r="C126" s="66" t="s">
        <v>73</v>
      </c>
      <c r="D126" s="45">
        <v>42750.981944444444</v>
      </c>
      <c r="E126" s="45">
        <v>42751.373611111114</v>
      </c>
      <c r="F126" s="143">
        <f t="shared" si="24"/>
        <v>0</v>
      </c>
      <c r="G126" s="143">
        <f t="shared" si="25"/>
        <v>0</v>
      </c>
      <c r="H126" s="143">
        <f t="shared" si="26"/>
        <v>0</v>
      </c>
      <c r="I126" s="143">
        <f t="shared" si="27"/>
        <v>0.39166666667006211</v>
      </c>
      <c r="J126" s="144" t="s">
        <v>52</v>
      </c>
      <c r="K126" s="145" t="s">
        <v>767</v>
      </c>
      <c r="L126" s="146" t="s">
        <v>780</v>
      </c>
    </row>
    <row r="127" spans="1:12" ht="25.5">
      <c r="A127" s="159" t="s">
        <v>72</v>
      </c>
      <c r="B127" s="156">
        <v>101401</v>
      </c>
      <c r="C127" s="66" t="s">
        <v>73</v>
      </c>
      <c r="D127" s="45">
        <v>42755.018750000003</v>
      </c>
      <c r="E127" s="45">
        <v>42755.255555555559</v>
      </c>
      <c r="F127" s="143">
        <f t="shared" si="24"/>
        <v>0</v>
      </c>
      <c r="G127" s="143">
        <f t="shared" si="25"/>
        <v>0</v>
      </c>
      <c r="H127" s="143">
        <f t="shared" si="26"/>
        <v>0</v>
      </c>
      <c r="I127" s="143">
        <f t="shared" si="27"/>
        <v>0.23680555555620231</v>
      </c>
      <c r="J127" s="144" t="s">
        <v>52</v>
      </c>
      <c r="K127" s="145" t="s">
        <v>781</v>
      </c>
      <c r="L127" s="146" t="s">
        <v>782</v>
      </c>
    </row>
    <row r="128" spans="1:12" ht="25.5">
      <c r="A128" s="159" t="s">
        <v>72</v>
      </c>
      <c r="B128" s="156">
        <v>101423</v>
      </c>
      <c r="C128" s="66" t="s">
        <v>73</v>
      </c>
      <c r="D128" s="45">
        <v>42756.015277777777</v>
      </c>
      <c r="E128" s="45">
        <v>42756.259027777778</v>
      </c>
      <c r="F128" s="143">
        <f t="shared" si="24"/>
        <v>0</v>
      </c>
      <c r="G128" s="143">
        <f t="shared" si="25"/>
        <v>0</v>
      </c>
      <c r="H128" s="143">
        <f t="shared" si="26"/>
        <v>0</v>
      </c>
      <c r="I128" s="143">
        <f t="shared" si="27"/>
        <v>0.24375000000145519</v>
      </c>
      <c r="J128" s="144" t="s">
        <v>52</v>
      </c>
      <c r="K128" s="145" t="s">
        <v>781</v>
      </c>
      <c r="L128" s="146" t="s">
        <v>783</v>
      </c>
    </row>
    <row r="129" spans="1:12" ht="25.5">
      <c r="A129" s="159" t="s">
        <v>72</v>
      </c>
      <c r="B129" s="156">
        <v>101476</v>
      </c>
      <c r="C129" s="66" t="s">
        <v>73</v>
      </c>
      <c r="D129" s="45">
        <v>42758.87222222222</v>
      </c>
      <c r="E129" s="45">
        <v>42759.338194444441</v>
      </c>
      <c r="F129" s="143">
        <f t="shared" si="24"/>
        <v>0</v>
      </c>
      <c r="G129" s="143">
        <f t="shared" si="25"/>
        <v>0</v>
      </c>
      <c r="H129" s="143">
        <f t="shared" si="26"/>
        <v>0</v>
      </c>
      <c r="I129" s="143">
        <f t="shared" si="27"/>
        <v>0.46597222222044365</v>
      </c>
      <c r="J129" s="144" t="s">
        <v>52</v>
      </c>
      <c r="K129" s="145" t="s">
        <v>784</v>
      </c>
      <c r="L129" s="146" t="s">
        <v>785</v>
      </c>
    </row>
    <row r="130" spans="1:12" ht="25.5">
      <c r="A130" s="159" t="s">
        <v>72</v>
      </c>
      <c r="B130" s="156">
        <v>101501</v>
      </c>
      <c r="C130" s="66" t="s">
        <v>73</v>
      </c>
      <c r="D130" s="45">
        <v>42759.886805555558</v>
      </c>
      <c r="E130" s="45">
        <v>42760.294444444444</v>
      </c>
      <c r="F130" s="143">
        <f t="shared" si="24"/>
        <v>0</v>
      </c>
      <c r="G130" s="143">
        <f t="shared" si="25"/>
        <v>0</v>
      </c>
      <c r="H130" s="143">
        <f t="shared" si="26"/>
        <v>0</v>
      </c>
      <c r="I130" s="143">
        <f t="shared" si="27"/>
        <v>0.40763888888614019</v>
      </c>
      <c r="J130" s="144" t="s">
        <v>52</v>
      </c>
      <c r="K130" s="145" t="s">
        <v>784</v>
      </c>
      <c r="L130" s="146" t="s">
        <v>786</v>
      </c>
    </row>
    <row r="131" spans="1:12" ht="25.5">
      <c r="A131" s="159" t="s">
        <v>72</v>
      </c>
      <c r="B131" s="156">
        <v>101534</v>
      </c>
      <c r="C131" s="66" t="s">
        <v>73</v>
      </c>
      <c r="D131" s="45">
        <v>42761.04583333333</v>
      </c>
      <c r="E131" s="45">
        <v>42766.404861111114</v>
      </c>
      <c r="F131" s="143">
        <f t="shared" si="24"/>
        <v>0</v>
      </c>
      <c r="G131" s="143">
        <f t="shared" si="25"/>
        <v>0</v>
      </c>
      <c r="H131" s="143">
        <f t="shared" si="26"/>
        <v>0</v>
      </c>
      <c r="I131" s="143">
        <f t="shared" si="27"/>
        <v>5.3590277777839219</v>
      </c>
      <c r="J131" s="144" t="s">
        <v>52</v>
      </c>
      <c r="K131" s="145" t="s">
        <v>767</v>
      </c>
      <c r="L131" s="146" t="s">
        <v>542</v>
      </c>
    </row>
    <row r="132" spans="1:12" ht="25.5">
      <c r="A132" s="159" t="s">
        <v>72</v>
      </c>
      <c r="B132" s="156">
        <v>101678</v>
      </c>
      <c r="C132" s="66" t="s">
        <v>73</v>
      </c>
      <c r="D132" s="45">
        <v>42766.893750000003</v>
      </c>
      <c r="E132" s="158">
        <v>42767</v>
      </c>
      <c r="F132" s="143">
        <f t="shared" si="24"/>
        <v>0</v>
      </c>
      <c r="G132" s="143">
        <f t="shared" si="25"/>
        <v>0</v>
      </c>
      <c r="H132" s="143">
        <f t="shared" si="26"/>
        <v>0</v>
      </c>
      <c r="I132" s="143">
        <f t="shared" si="27"/>
        <v>0.10624999999708962</v>
      </c>
      <c r="J132" s="144" t="s">
        <v>52</v>
      </c>
      <c r="K132" s="145" t="s">
        <v>767</v>
      </c>
      <c r="L132" s="146" t="s">
        <v>592</v>
      </c>
    </row>
    <row r="133" spans="1:12" ht="12.75">
      <c r="A133" s="147"/>
      <c r="B133" s="148"/>
      <c r="C133" s="149" t="s">
        <v>593</v>
      </c>
      <c r="D133" s="150"/>
      <c r="E133" s="150"/>
      <c r="F133" s="151">
        <f>SUBTOTAL(9,F120:F132)</f>
        <v>0</v>
      </c>
      <c r="G133" s="151">
        <f>SUBTOTAL(9,G120:G132)</f>
        <v>0</v>
      </c>
      <c r="H133" s="151">
        <f>SUBTOTAL(9,H120:H132)</f>
        <v>0</v>
      </c>
      <c r="I133" s="151">
        <f>SUBTOTAL(9,I120:I132)</f>
        <v>10.588888888887595</v>
      </c>
      <c r="J133" s="152"/>
      <c r="K133" s="153"/>
      <c r="L133" s="154"/>
    </row>
    <row r="134" spans="1:12" ht="25.5">
      <c r="A134" s="159" t="s">
        <v>74</v>
      </c>
      <c r="B134" s="156">
        <v>101006</v>
      </c>
      <c r="C134" s="66" t="s">
        <v>75</v>
      </c>
      <c r="D134" s="45">
        <v>42736.054861111108</v>
      </c>
      <c r="E134" s="45">
        <v>42736.443055555559</v>
      </c>
      <c r="F134" s="143">
        <f t="shared" ref="F134:F139" si="28">IF(RIGHT(J134)="T",(+E134-D134),0)</f>
        <v>0</v>
      </c>
      <c r="G134" s="143">
        <f t="shared" ref="G134:G139" si="29">IF(RIGHT(J134)="U",(+E134-D134),0)</f>
        <v>0</v>
      </c>
      <c r="H134" s="143">
        <f t="shared" ref="H134:H139" si="30">IF(RIGHT(J134)="C",(+E134-D134),0)</f>
        <v>0</v>
      </c>
      <c r="I134" s="143">
        <f t="shared" ref="I134:I139" si="31">IF(RIGHT(J134)="D",(+E134-D134),0)</f>
        <v>0.38819444445107365</v>
      </c>
      <c r="J134" s="144" t="s">
        <v>52</v>
      </c>
      <c r="K134" s="145" t="s">
        <v>777</v>
      </c>
      <c r="L134" s="146" t="s">
        <v>787</v>
      </c>
    </row>
    <row r="135" spans="1:12" ht="25.5">
      <c r="A135" s="159" t="s">
        <v>74</v>
      </c>
      <c r="B135" s="156">
        <v>101320</v>
      </c>
      <c r="C135" s="66" t="s">
        <v>75</v>
      </c>
      <c r="D135" s="45">
        <v>42750.996527777781</v>
      </c>
      <c r="E135" s="45">
        <v>42751.322222222225</v>
      </c>
      <c r="F135" s="143">
        <f t="shared" si="28"/>
        <v>0</v>
      </c>
      <c r="G135" s="143">
        <f t="shared" si="29"/>
        <v>0</v>
      </c>
      <c r="H135" s="143">
        <f t="shared" si="30"/>
        <v>0</v>
      </c>
      <c r="I135" s="143">
        <f t="shared" si="31"/>
        <v>0.32569444444379769</v>
      </c>
      <c r="J135" s="144" t="s">
        <v>52</v>
      </c>
      <c r="K135" s="145" t="s">
        <v>767</v>
      </c>
      <c r="L135" s="146" t="s">
        <v>788</v>
      </c>
    </row>
    <row r="136" spans="1:12" ht="12.75">
      <c r="A136" s="159" t="s">
        <v>74</v>
      </c>
      <c r="B136" s="156">
        <v>101342</v>
      </c>
      <c r="C136" s="66" t="s">
        <v>75</v>
      </c>
      <c r="D136" s="45">
        <v>42752.012499999997</v>
      </c>
      <c r="E136" s="45">
        <v>42752.267361111109</v>
      </c>
      <c r="F136" s="143">
        <f t="shared" si="28"/>
        <v>0</v>
      </c>
      <c r="G136" s="143">
        <f t="shared" si="29"/>
        <v>0</v>
      </c>
      <c r="H136" s="143">
        <f t="shared" si="30"/>
        <v>0</v>
      </c>
      <c r="I136" s="143">
        <f t="shared" si="31"/>
        <v>0.25486111111240461</v>
      </c>
      <c r="J136" s="144" t="s">
        <v>52</v>
      </c>
      <c r="K136" s="145" t="s">
        <v>789</v>
      </c>
      <c r="L136" s="146" t="s">
        <v>790</v>
      </c>
    </row>
    <row r="137" spans="1:12" ht="25.5">
      <c r="A137" s="159" t="s">
        <v>74</v>
      </c>
      <c r="B137" s="156">
        <v>101480</v>
      </c>
      <c r="C137" s="66" t="s">
        <v>75</v>
      </c>
      <c r="D137" s="45">
        <v>42758.977777777778</v>
      </c>
      <c r="E137" s="45">
        <v>42759.288194444445</v>
      </c>
      <c r="F137" s="143">
        <f t="shared" si="28"/>
        <v>0</v>
      </c>
      <c r="G137" s="143">
        <f t="shared" si="29"/>
        <v>0</v>
      </c>
      <c r="H137" s="143">
        <f t="shared" si="30"/>
        <v>0</v>
      </c>
      <c r="I137" s="143">
        <f t="shared" si="31"/>
        <v>0.31041666666715173</v>
      </c>
      <c r="J137" s="144" t="s">
        <v>52</v>
      </c>
      <c r="K137" s="145" t="s">
        <v>791</v>
      </c>
      <c r="L137" s="146" t="s">
        <v>792</v>
      </c>
    </row>
    <row r="138" spans="1:12" ht="25.5">
      <c r="A138" s="159" t="s">
        <v>74</v>
      </c>
      <c r="B138" s="156">
        <v>101505</v>
      </c>
      <c r="C138" s="66" t="s">
        <v>75</v>
      </c>
      <c r="D138" s="45">
        <v>42760.004861111112</v>
      </c>
      <c r="E138" s="45">
        <v>42760.299305555556</v>
      </c>
      <c r="F138" s="143">
        <f t="shared" si="28"/>
        <v>0</v>
      </c>
      <c r="G138" s="143">
        <f t="shared" si="29"/>
        <v>0</v>
      </c>
      <c r="H138" s="143">
        <f t="shared" si="30"/>
        <v>0</v>
      </c>
      <c r="I138" s="143">
        <f t="shared" si="31"/>
        <v>0.29444444444379769</v>
      </c>
      <c r="J138" s="144" t="s">
        <v>52</v>
      </c>
      <c r="K138" s="145" t="s">
        <v>777</v>
      </c>
      <c r="L138" s="146" t="s">
        <v>793</v>
      </c>
    </row>
    <row r="139" spans="1:12" ht="25.5">
      <c r="A139" s="159" t="s">
        <v>74</v>
      </c>
      <c r="B139" s="156">
        <v>101679</v>
      </c>
      <c r="C139" s="66" t="s">
        <v>75</v>
      </c>
      <c r="D139" s="45">
        <v>42766.9</v>
      </c>
      <c r="E139" s="158">
        <v>42767</v>
      </c>
      <c r="F139" s="143">
        <f t="shared" si="28"/>
        <v>0</v>
      </c>
      <c r="G139" s="143">
        <f t="shared" si="29"/>
        <v>0</v>
      </c>
      <c r="H139" s="143">
        <f t="shared" si="30"/>
        <v>0</v>
      </c>
      <c r="I139" s="143">
        <f t="shared" si="31"/>
        <v>9.9999999998544808E-2</v>
      </c>
      <c r="J139" s="144" t="s">
        <v>52</v>
      </c>
      <c r="K139" s="145" t="s">
        <v>767</v>
      </c>
      <c r="L139" s="146" t="s">
        <v>794</v>
      </c>
    </row>
    <row r="140" spans="1:12" ht="12.75">
      <c r="A140" s="147"/>
      <c r="B140" s="148"/>
      <c r="C140" s="149" t="s">
        <v>594</v>
      </c>
      <c r="D140" s="150"/>
      <c r="E140" s="150"/>
      <c r="F140" s="151">
        <f>SUBTOTAL(9,F134:F139)</f>
        <v>0</v>
      </c>
      <c r="G140" s="151">
        <f>SUBTOTAL(9,G134:G139)</f>
        <v>0</v>
      </c>
      <c r="H140" s="151">
        <f>SUBTOTAL(9,H134:H139)</f>
        <v>0</v>
      </c>
      <c r="I140" s="151">
        <f>SUBTOTAL(9,I134:I139)</f>
        <v>1.6736111111167702</v>
      </c>
      <c r="J140" s="152"/>
      <c r="K140" s="153"/>
      <c r="L140" s="154"/>
    </row>
    <row r="141" spans="1:12" ht="25.5">
      <c r="A141" s="159" t="s">
        <v>76</v>
      </c>
      <c r="B141" s="156">
        <v>101681</v>
      </c>
      <c r="C141" s="66" t="s">
        <v>77</v>
      </c>
      <c r="D141" s="45">
        <v>42766.921527777777</v>
      </c>
      <c r="E141" s="158">
        <v>42767</v>
      </c>
      <c r="F141" s="143">
        <f>IF(RIGHT(J141)="T",(+E141-D141),0)</f>
        <v>0</v>
      </c>
      <c r="G141" s="143">
        <f>IF(RIGHT(J141)="U",(+E141-D141),0)</f>
        <v>0</v>
      </c>
      <c r="H141" s="143">
        <f>IF(RIGHT(J141)="C",(+E141-D141),0)</f>
        <v>0</v>
      </c>
      <c r="I141" s="143">
        <f>IF(RIGHT(J141)="D",(+E141-D141),0)</f>
        <v>7.8472222223354038E-2</v>
      </c>
      <c r="J141" s="144" t="s">
        <v>52</v>
      </c>
      <c r="K141" s="145" t="s">
        <v>777</v>
      </c>
      <c r="L141" s="146" t="s">
        <v>795</v>
      </c>
    </row>
    <row r="142" spans="1:12" ht="12.75">
      <c r="A142" s="147"/>
      <c r="B142" s="148"/>
      <c r="C142" s="149" t="s">
        <v>796</v>
      </c>
      <c r="D142" s="150"/>
      <c r="E142" s="150"/>
      <c r="F142" s="151">
        <f>SUBTOTAL(9,F141:F141)</f>
        <v>0</v>
      </c>
      <c r="G142" s="151">
        <f>SUBTOTAL(9,G141:G141)</f>
        <v>0</v>
      </c>
      <c r="H142" s="151">
        <f>SUBTOTAL(9,H141:H141)</f>
        <v>0</v>
      </c>
      <c r="I142" s="151">
        <f>SUBTOTAL(9,I141:I141)</f>
        <v>7.8472222223354038E-2</v>
      </c>
      <c r="J142" s="152"/>
      <c r="K142" s="153"/>
      <c r="L142" s="154"/>
    </row>
    <row r="143" spans="1:12" ht="25.5">
      <c r="A143" s="159" t="s">
        <v>78</v>
      </c>
      <c r="B143" s="156">
        <v>112714</v>
      </c>
      <c r="C143" s="66" t="s">
        <v>79</v>
      </c>
      <c r="D143" s="158">
        <v>42736</v>
      </c>
      <c r="E143" s="45">
        <v>42736.286111111112</v>
      </c>
      <c r="F143" s="143">
        <f t="shared" ref="F143:F173" si="32">IF(RIGHT(J143)="T",(+E143-D143),0)</f>
        <v>0</v>
      </c>
      <c r="G143" s="143">
        <f t="shared" ref="G143:G173" si="33">IF(RIGHT(J143)="U",(+E143-D143),0)</f>
        <v>0</v>
      </c>
      <c r="H143" s="143">
        <f t="shared" ref="H143:H173" si="34">IF(RIGHT(J143)="C",(+E143-D143),0)</f>
        <v>0</v>
      </c>
      <c r="I143" s="143">
        <f t="shared" ref="I143:I173" si="35">IF(RIGHT(J143)="D",(+E143-D143),0)</f>
        <v>0.28611111111240461</v>
      </c>
      <c r="J143" s="144" t="s">
        <v>52</v>
      </c>
      <c r="K143" s="145" t="s">
        <v>797</v>
      </c>
      <c r="L143" s="146" t="s">
        <v>798</v>
      </c>
    </row>
    <row r="144" spans="1:12" ht="25.5">
      <c r="A144" s="159" t="s">
        <v>78</v>
      </c>
      <c r="B144" s="156">
        <v>101015</v>
      </c>
      <c r="C144" s="66" t="s">
        <v>79</v>
      </c>
      <c r="D144" s="45">
        <v>42736.826388888891</v>
      </c>
      <c r="E144" s="45">
        <v>42737.276388888888</v>
      </c>
      <c r="F144" s="143">
        <f t="shared" si="32"/>
        <v>0</v>
      </c>
      <c r="G144" s="143">
        <f t="shared" si="33"/>
        <v>0</v>
      </c>
      <c r="H144" s="143">
        <f t="shared" si="34"/>
        <v>0</v>
      </c>
      <c r="I144" s="143">
        <f t="shared" si="35"/>
        <v>0.44999999999708962</v>
      </c>
      <c r="J144" s="144" t="s">
        <v>52</v>
      </c>
      <c r="K144" s="145" t="s">
        <v>777</v>
      </c>
      <c r="L144" s="146" t="s">
        <v>595</v>
      </c>
    </row>
    <row r="145" spans="1:12" ht="25.5">
      <c r="A145" s="159" t="s">
        <v>78</v>
      </c>
      <c r="B145" s="156">
        <v>101043</v>
      </c>
      <c r="C145" s="66" t="s">
        <v>79</v>
      </c>
      <c r="D145" s="45">
        <v>42737.870138888888</v>
      </c>
      <c r="E145" s="45">
        <v>42738.290972222225</v>
      </c>
      <c r="F145" s="143">
        <f t="shared" si="32"/>
        <v>0</v>
      </c>
      <c r="G145" s="143">
        <f t="shared" si="33"/>
        <v>0</v>
      </c>
      <c r="H145" s="143">
        <f t="shared" si="34"/>
        <v>0</v>
      </c>
      <c r="I145" s="143">
        <f t="shared" si="35"/>
        <v>0.42083333333721384</v>
      </c>
      <c r="J145" s="144" t="s">
        <v>52</v>
      </c>
      <c r="K145" s="145" t="s">
        <v>799</v>
      </c>
      <c r="L145" s="146" t="s">
        <v>800</v>
      </c>
    </row>
    <row r="146" spans="1:12" ht="25.5">
      <c r="A146" s="159" t="s">
        <v>78</v>
      </c>
      <c r="B146" s="156">
        <v>101061</v>
      </c>
      <c r="C146" s="66" t="s">
        <v>79</v>
      </c>
      <c r="D146" s="45">
        <v>42738.84375</v>
      </c>
      <c r="E146" s="45">
        <v>42739.428472222222</v>
      </c>
      <c r="F146" s="143">
        <f t="shared" si="32"/>
        <v>0</v>
      </c>
      <c r="G146" s="143">
        <f t="shared" si="33"/>
        <v>0</v>
      </c>
      <c r="H146" s="143">
        <f t="shared" si="34"/>
        <v>0</v>
      </c>
      <c r="I146" s="143">
        <f t="shared" si="35"/>
        <v>0.58472222222189885</v>
      </c>
      <c r="J146" s="144" t="s">
        <v>52</v>
      </c>
      <c r="K146" s="145" t="s">
        <v>799</v>
      </c>
      <c r="L146" s="146" t="s">
        <v>801</v>
      </c>
    </row>
    <row r="147" spans="1:12" ht="25.5">
      <c r="A147" s="159" t="s">
        <v>78</v>
      </c>
      <c r="B147" s="156">
        <v>101080</v>
      </c>
      <c r="C147" s="66" t="s">
        <v>79</v>
      </c>
      <c r="D147" s="45">
        <v>42739.831944444442</v>
      </c>
      <c r="E147" s="45">
        <v>42740.25277777778</v>
      </c>
      <c r="F147" s="143">
        <f t="shared" si="32"/>
        <v>0</v>
      </c>
      <c r="G147" s="143">
        <f t="shared" si="33"/>
        <v>0</v>
      </c>
      <c r="H147" s="143">
        <f t="shared" si="34"/>
        <v>0</v>
      </c>
      <c r="I147" s="143">
        <f t="shared" si="35"/>
        <v>0.42083333333721384</v>
      </c>
      <c r="J147" s="144" t="s">
        <v>52</v>
      </c>
      <c r="K147" s="145" t="s">
        <v>799</v>
      </c>
      <c r="L147" s="146" t="s">
        <v>802</v>
      </c>
    </row>
    <row r="148" spans="1:12" ht="25.5">
      <c r="A148" s="159" t="s">
        <v>78</v>
      </c>
      <c r="B148" s="156">
        <v>101099</v>
      </c>
      <c r="C148" s="66" t="s">
        <v>79</v>
      </c>
      <c r="D148" s="45">
        <v>42740.845138888886</v>
      </c>
      <c r="E148" s="45">
        <v>42741.293055555558</v>
      </c>
      <c r="F148" s="143">
        <f t="shared" si="32"/>
        <v>0</v>
      </c>
      <c r="G148" s="143">
        <f t="shared" si="33"/>
        <v>0</v>
      </c>
      <c r="H148" s="143">
        <f t="shared" si="34"/>
        <v>0</v>
      </c>
      <c r="I148" s="143">
        <f t="shared" si="35"/>
        <v>0.44791666667151731</v>
      </c>
      <c r="J148" s="144" t="s">
        <v>52</v>
      </c>
      <c r="K148" s="145" t="s">
        <v>799</v>
      </c>
      <c r="L148" s="146" t="s">
        <v>803</v>
      </c>
    </row>
    <row r="149" spans="1:12" ht="25.5">
      <c r="A149" s="159" t="s">
        <v>78</v>
      </c>
      <c r="B149" s="156">
        <v>101111</v>
      </c>
      <c r="C149" s="66" t="s">
        <v>79</v>
      </c>
      <c r="D149" s="45">
        <v>42741.811111111114</v>
      </c>
      <c r="E149" s="45">
        <v>42742.643750000003</v>
      </c>
      <c r="F149" s="143">
        <f t="shared" si="32"/>
        <v>0</v>
      </c>
      <c r="G149" s="143">
        <f t="shared" si="33"/>
        <v>0</v>
      </c>
      <c r="H149" s="143">
        <f t="shared" si="34"/>
        <v>0</v>
      </c>
      <c r="I149" s="143">
        <f t="shared" si="35"/>
        <v>0.83263888888905058</v>
      </c>
      <c r="J149" s="144" t="s">
        <v>52</v>
      </c>
      <c r="K149" s="145" t="s">
        <v>799</v>
      </c>
      <c r="L149" s="146" t="s">
        <v>804</v>
      </c>
    </row>
    <row r="150" spans="1:12" ht="25.5">
      <c r="A150" s="159" t="s">
        <v>78</v>
      </c>
      <c r="B150" s="156">
        <v>101145</v>
      </c>
      <c r="C150" s="66" t="s">
        <v>79</v>
      </c>
      <c r="D150" s="45">
        <v>42742.845138888886</v>
      </c>
      <c r="E150" s="45">
        <v>42743.291666666664</v>
      </c>
      <c r="F150" s="143">
        <f t="shared" si="32"/>
        <v>0</v>
      </c>
      <c r="G150" s="143">
        <f t="shared" si="33"/>
        <v>0</v>
      </c>
      <c r="H150" s="143">
        <f t="shared" si="34"/>
        <v>0</v>
      </c>
      <c r="I150" s="143">
        <f t="shared" si="35"/>
        <v>0.44652777777810115</v>
      </c>
      <c r="J150" s="144" t="s">
        <v>52</v>
      </c>
      <c r="K150" s="145" t="s">
        <v>764</v>
      </c>
      <c r="L150" s="146" t="s">
        <v>805</v>
      </c>
    </row>
    <row r="151" spans="1:12" ht="25.5">
      <c r="A151" s="159" t="s">
        <v>78</v>
      </c>
      <c r="B151" s="156">
        <v>101170</v>
      </c>
      <c r="C151" s="66" t="s">
        <v>79</v>
      </c>
      <c r="D151" s="45">
        <v>42743.640277777777</v>
      </c>
      <c r="E151" s="45">
        <v>42744.199305555558</v>
      </c>
      <c r="F151" s="143">
        <f t="shared" si="32"/>
        <v>0</v>
      </c>
      <c r="G151" s="143">
        <f t="shared" si="33"/>
        <v>0</v>
      </c>
      <c r="H151" s="143">
        <f t="shared" si="34"/>
        <v>0</v>
      </c>
      <c r="I151" s="143">
        <f t="shared" si="35"/>
        <v>0.55902777778101154</v>
      </c>
      <c r="J151" s="144" t="s">
        <v>52</v>
      </c>
      <c r="K151" s="145" t="s">
        <v>806</v>
      </c>
      <c r="L151" s="146" t="s">
        <v>807</v>
      </c>
    </row>
    <row r="152" spans="1:12" ht="25.5">
      <c r="A152" s="159" t="s">
        <v>78</v>
      </c>
      <c r="B152" s="156">
        <v>101195</v>
      </c>
      <c r="C152" s="66" t="s">
        <v>79</v>
      </c>
      <c r="D152" s="45">
        <v>42744.878472222219</v>
      </c>
      <c r="E152" s="45">
        <v>42745.370138888888</v>
      </c>
      <c r="F152" s="143">
        <f t="shared" si="32"/>
        <v>0</v>
      </c>
      <c r="G152" s="143">
        <f t="shared" si="33"/>
        <v>0</v>
      </c>
      <c r="H152" s="143">
        <f t="shared" si="34"/>
        <v>0</v>
      </c>
      <c r="I152" s="143">
        <f t="shared" si="35"/>
        <v>0.49166666666860692</v>
      </c>
      <c r="J152" s="144" t="s">
        <v>52</v>
      </c>
      <c r="K152" s="145" t="s">
        <v>806</v>
      </c>
      <c r="L152" s="146" t="s">
        <v>808</v>
      </c>
    </row>
    <row r="153" spans="1:12" ht="25.5">
      <c r="A153" s="159" t="s">
        <v>78</v>
      </c>
      <c r="B153" s="156">
        <v>101211</v>
      </c>
      <c r="C153" s="66" t="s">
        <v>79</v>
      </c>
      <c r="D153" s="45">
        <v>42745.881249999999</v>
      </c>
      <c r="E153" s="45">
        <v>42746.303472222222</v>
      </c>
      <c r="F153" s="143">
        <f t="shared" si="32"/>
        <v>0</v>
      </c>
      <c r="G153" s="143">
        <f t="shared" si="33"/>
        <v>0</v>
      </c>
      <c r="H153" s="143">
        <f t="shared" si="34"/>
        <v>0</v>
      </c>
      <c r="I153" s="143">
        <f t="shared" si="35"/>
        <v>0.42222222222335404</v>
      </c>
      <c r="J153" s="144" t="s">
        <v>52</v>
      </c>
      <c r="K153" s="145" t="s">
        <v>809</v>
      </c>
      <c r="L153" s="146" t="s">
        <v>810</v>
      </c>
    </row>
    <row r="154" spans="1:12" ht="25.5">
      <c r="A154" s="159" t="s">
        <v>78</v>
      </c>
      <c r="B154" s="156">
        <v>101230</v>
      </c>
      <c r="C154" s="66" t="s">
        <v>79</v>
      </c>
      <c r="D154" s="45">
        <v>42746.880555555559</v>
      </c>
      <c r="E154" s="45">
        <v>42747.302083333336</v>
      </c>
      <c r="F154" s="143">
        <f t="shared" si="32"/>
        <v>0</v>
      </c>
      <c r="G154" s="143">
        <f t="shared" si="33"/>
        <v>0</v>
      </c>
      <c r="H154" s="143">
        <f t="shared" si="34"/>
        <v>0</v>
      </c>
      <c r="I154" s="143">
        <f t="shared" si="35"/>
        <v>0.42152777777664596</v>
      </c>
      <c r="J154" s="144" t="s">
        <v>52</v>
      </c>
      <c r="K154" s="145" t="s">
        <v>809</v>
      </c>
      <c r="L154" s="146" t="s">
        <v>811</v>
      </c>
    </row>
    <row r="155" spans="1:12" ht="25.5">
      <c r="A155" s="159" t="s">
        <v>78</v>
      </c>
      <c r="B155" s="156">
        <v>101256</v>
      </c>
      <c r="C155" s="66" t="s">
        <v>79</v>
      </c>
      <c r="D155" s="45">
        <v>42747.84375</v>
      </c>
      <c r="E155" s="45">
        <v>42748.270138888889</v>
      </c>
      <c r="F155" s="143">
        <f t="shared" si="32"/>
        <v>0</v>
      </c>
      <c r="G155" s="143">
        <f t="shared" si="33"/>
        <v>0</v>
      </c>
      <c r="H155" s="143">
        <f t="shared" si="34"/>
        <v>0</v>
      </c>
      <c r="I155" s="143">
        <f t="shared" si="35"/>
        <v>0.42638888888905058</v>
      </c>
      <c r="J155" s="144" t="s">
        <v>52</v>
      </c>
      <c r="K155" s="145" t="s">
        <v>809</v>
      </c>
      <c r="L155" s="146" t="s">
        <v>812</v>
      </c>
    </row>
    <row r="156" spans="1:12" ht="25.5">
      <c r="A156" s="159" t="s">
        <v>78</v>
      </c>
      <c r="B156" s="156">
        <v>101278</v>
      </c>
      <c r="C156" s="66" t="s">
        <v>79</v>
      </c>
      <c r="D156" s="45">
        <v>42748.869444444441</v>
      </c>
      <c r="E156" s="45">
        <v>42749.24722222222</v>
      </c>
      <c r="F156" s="143">
        <f t="shared" si="32"/>
        <v>0</v>
      </c>
      <c r="G156" s="143">
        <f t="shared" si="33"/>
        <v>0</v>
      </c>
      <c r="H156" s="143">
        <f t="shared" si="34"/>
        <v>0</v>
      </c>
      <c r="I156" s="143">
        <f t="shared" si="35"/>
        <v>0.37777777777955635</v>
      </c>
      <c r="J156" s="144" t="s">
        <v>52</v>
      </c>
      <c r="K156" s="145" t="s">
        <v>809</v>
      </c>
      <c r="L156" s="146" t="s">
        <v>813</v>
      </c>
    </row>
    <row r="157" spans="1:12" ht="25.5">
      <c r="A157" s="159" t="s">
        <v>78</v>
      </c>
      <c r="B157" s="156">
        <v>101295</v>
      </c>
      <c r="C157" s="66" t="s">
        <v>79</v>
      </c>
      <c r="D157" s="45">
        <v>42749.837500000001</v>
      </c>
      <c r="E157" s="45">
        <v>42750.37777777778</v>
      </c>
      <c r="F157" s="143">
        <f t="shared" si="32"/>
        <v>0</v>
      </c>
      <c r="G157" s="143">
        <f t="shared" si="33"/>
        <v>0</v>
      </c>
      <c r="H157" s="143">
        <f t="shared" si="34"/>
        <v>0</v>
      </c>
      <c r="I157" s="143">
        <f t="shared" si="35"/>
        <v>0.54027777777810115</v>
      </c>
      <c r="J157" s="144" t="s">
        <v>52</v>
      </c>
      <c r="K157" s="145" t="s">
        <v>809</v>
      </c>
      <c r="L157" s="146" t="s">
        <v>814</v>
      </c>
    </row>
    <row r="158" spans="1:12" ht="25.5">
      <c r="A158" s="159" t="s">
        <v>78</v>
      </c>
      <c r="B158" s="156">
        <v>101307</v>
      </c>
      <c r="C158" s="66" t="s">
        <v>79</v>
      </c>
      <c r="D158" s="45">
        <v>42750.800694444442</v>
      </c>
      <c r="E158" s="45">
        <v>42902.26458333333</v>
      </c>
      <c r="F158" s="143">
        <f t="shared" si="32"/>
        <v>0</v>
      </c>
      <c r="G158" s="143">
        <f t="shared" si="33"/>
        <v>0</v>
      </c>
      <c r="H158" s="143">
        <f t="shared" si="34"/>
        <v>0</v>
      </c>
      <c r="I158" s="143">
        <f t="shared" si="35"/>
        <v>151.4638888888876</v>
      </c>
      <c r="J158" s="144" t="s">
        <v>52</v>
      </c>
      <c r="K158" s="145" t="s">
        <v>815</v>
      </c>
      <c r="L158" s="146" t="s">
        <v>816</v>
      </c>
    </row>
    <row r="159" spans="1:12" ht="25.5">
      <c r="A159" s="159" t="s">
        <v>78</v>
      </c>
      <c r="B159" s="156">
        <v>101333</v>
      </c>
      <c r="C159" s="66" t="s">
        <v>79</v>
      </c>
      <c r="D159" s="45">
        <v>42751.844444444447</v>
      </c>
      <c r="E159" s="45">
        <v>42752.334722222222</v>
      </c>
      <c r="F159" s="143">
        <f t="shared" si="32"/>
        <v>0</v>
      </c>
      <c r="G159" s="143">
        <f t="shared" si="33"/>
        <v>0</v>
      </c>
      <c r="H159" s="143">
        <f t="shared" si="34"/>
        <v>0</v>
      </c>
      <c r="I159" s="143">
        <f t="shared" si="35"/>
        <v>0.49027777777519077</v>
      </c>
      <c r="J159" s="144" t="s">
        <v>52</v>
      </c>
      <c r="K159" s="145" t="s">
        <v>764</v>
      </c>
      <c r="L159" s="146" t="s">
        <v>817</v>
      </c>
    </row>
    <row r="160" spans="1:12" ht="25.5">
      <c r="A160" s="159" t="s">
        <v>78</v>
      </c>
      <c r="B160" s="156">
        <v>101354</v>
      </c>
      <c r="C160" s="66" t="s">
        <v>79</v>
      </c>
      <c r="D160" s="45">
        <v>42752.863194444442</v>
      </c>
      <c r="E160" s="45">
        <v>42753.268055555556</v>
      </c>
      <c r="F160" s="143">
        <f t="shared" si="32"/>
        <v>0</v>
      </c>
      <c r="G160" s="143">
        <f t="shared" si="33"/>
        <v>0</v>
      </c>
      <c r="H160" s="143">
        <f t="shared" si="34"/>
        <v>0</v>
      </c>
      <c r="I160" s="143">
        <f t="shared" si="35"/>
        <v>0.40486111111385981</v>
      </c>
      <c r="J160" s="144" t="s">
        <v>52</v>
      </c>
      <c r="K160" s="145" t="s">
        <v>764</v>
      </c>
      <c r="L160" s="146" t="s">
        <v>818</v>
      </c>
    </row>
    <row r="161" spans="1:12" ht="25.5">
      <c r="A161" s="159" t="s">
        <v>78</v>
      </c>
      <c r="B161" s="156">
        <v>101375</v>
      </c>
      <c r="C161" s="66" t="s">
        <v>79</v>
      </c>
      <c r="D161" s="45">
        <v>42753.871527777781</v>
      </c>
      <c r="E161" s="45">
        <v>42754.267361111109</v>
      </c>
      <c r="F161" s="143">
        <f t="shared" si="32"/>
        <v>0</v>
      </c>
      <c r="G161" s="143">
        <f t="shared" si="33"/>
        <v>0</v>
      </c>
      <c r="H161" s="143">
        <f t="shared" si="34"/>
        <v>0</v>
      </c>
      <c r="I161" s="143">
        <f t="shared" si="35"/>
        <v>0.39583333332848269</v>
      </c>
      <c r="J161" s="144" t="s">
        <v>52</v>
      </c>
      <c r="K161" s="145" t="s">
        <v>781</v>
      </c>
      <c r="L161" s="146" t="s">
        <v>819</v>
      </c>
    </row>
    <row r="162" spans="1:12" ht="25.5">
      <c r="A162" s="159" t="s">
        <v>78</v>
      </c>
      <c r="B162" s="156">
        <v>101391</v>
      </c>
      <c r="C162" s="66" t="s">
        <v>79</v>
      </c>
      <c r="D162" s="45">
        <v>42754.856944444444</v>
      </c>
      <c r="E162" s="45">
        <v>42755.250694444447</v>
      </c>
      <c r="F162" s="143">
        <f t="shared" si="32"/>
        <v>0</v>
      </c>
      <c r="G162" s="143">
        <f t="shared" si="33"/>
        <v>0</v>
      </c>
      <c r="H162" s="143">
        <f t="shared" si="34"/>
        <v>0</v>
      </c>
      <c r="I162" s="143">
        <f t="shared" si="35"/>
        <v>0.39375000000291038</v>
      </c>
      <c r="J162" s="144" t="s">
        <v>52</v>
      </c>
      <c r="K162" s="145" t="s">
        <v>781</v>
      </c>
      <c r="L162" s="146" t="s">
        <v>820</v>
      </c>
    </row>
    <row r="163" spans="1:12" ht="25.5">
      <c r="A163" s="159" t="s">
        <v>78</v>
      </c>
      <c r="B163" s="156">
        <v>101415</v>
      </c>
      <c r="C163" s="66" t="s">
        <v>79</v>
      </c>
      <c r="D163" s="45">
        <v>42755.847916666666</v>
      </c>
      <c r="E163" s="45">
        <v>42756.261805555558</v>
      </c>
      <c r="F163" s="143">
        <f t="shared" si="32"/>
        <v>0</v>
      </c>
      <c r="G163" s="143">
        <f t="shared" si="33"/>
        <v>0</v>
      </c>
      <c r="H163" s="143">
        <f t="shared" si="34"/>
        <v>0</v>
      </c>
      <c r="I163" s="143">
        <f t="shared" si="35"/>
        <v>0.41388888889196096</v>
      </c>
      <c r="J163" s="144" t="s">
        <v>52</v>
      </c>
      <c r="K163" s="145" t="s">
        <v>781</v>
      </c>
      <c r="L163" s="146" t="s">
        <v>821</v>
      </c>
    </row>
    <row r="164" spans="1:12" ht="25.5">
      <c r="A164" s="159" t="s">
        <v>78</v>
      </c>
      <c r="B164" s="156">
        <v>101431</v>
      </c>
      <c r="C164" s="66" t="s">
        <v>79</v>
      </c>
      <c r="D164" s="45">
        <v>42756.831944444442</v>
      </c>
      <c r="E164" s="45">
        <v>42757.25277777778</v>
      </c>
      <c r="F164" s="143">
        <f t="shared" si="32"/>
        <v>0</v>
      </c>
      <c r="G164" s="143">
        <f t="shared" si="33"/>
        <v>0</v>
      </c>
      <c r="H164" s="143">
        <f t="shared" si="34"/>
        <v>0</v>
      </c>
      <c r="I164" s="143">
        <f t="shared" si="35"/>
        <v>0.42083333333721384</v>
      </c>
      <c r="J164" s="144" t="s">
        <v>52</v>
      </c>
      <c r="K164" s="145" t="s">
        <v>781</v>
      </c>
      <c r="L164" s="146" t="s">
        <v>822</v>
      </c>
    </row>
    <row r="165" spans="1:12" ht="25.5">
      <c r="A165" s="159" t="s">
        <v>78</v>
      </c>
      <c r="B165" s="156">
        <v>101446</v>
      </c>
      <c r="C165" s="66" t="s">
        <v>79</v>
      </c>
      <c r="D165" s="45">
        <v>42757.671527777777</v>
      </c>
      <c r="E165" s="45">
        <v>42758.30972222222</v>
      </c>
      <c r="F165" s="143">
        <f t="shared" si="32"/>
        <v>0</v>
      </c>
      <c r="G165" s="143">
        <f t="shared" si="33"/>
        <v>0</v>
      </c>
      <c r="H165" s="143">
        <f t="shared" si="34"/>
        <v>0</v>
      </c>
      <c r="I165" s="143">
        <f t="shared" si="35"/>
        <v>0.63819444444379769</v>
      </c>
      <c r="J165" s="144" t="s">
        <v>52</v>
      </c>
      <c r="K165" s="145" t="s">
        <v>781</v>
      </c>
      <c r="L165" s="146" t="s">
        <v>823</v>
      </c>
    </row>
    <row r="166" spans="1:12" ht="25.5">
      <c r="A166" s="159" t="s">
        <v>78</v>
      </c>
      <c r="B166" s="156">
        <v>101470</v>
      </c>
      <c r="C166" s="66" t="s">
        <v>79</v>
      </c>
      <c r="D166" s="45">
        <v>42758.863194444442</v>
      </c>
      <c r="E166" s="45">
        <v>42759.277083333334</v>
      </c>
      <c r="F166" s="143">
        <f t="shared" si="32"/>
        <v>0</v>
      </c>
      <c r="G166" s="143">
        <f t="shared" si="33"/>
        <v>0</v>
      </c>
      <c r="H166" s="143">
        <f t="shared" si="34"/>
        <v>0</v>
      </c>
      <c r="I166" s="143">
        <f t="shared" si="35"/>
        <v>0.41388888889196096</v>
      </c>
      <c r="J166" s="144" t="s">
        <v>52</v>
      </c>
      <c r="K166" s="145" t="s">
        <v>781</v>
      </c>
      <c r="L166" s="146" t="s">
        <v>824</v>
      </c>
    </row>
    <row r="167" spans="1:12" ht="25.5">
      <c r="A167" s="159" t="s">
        <v>78</v>
      </c>
      <c r="B167" s="156">
        <v>101493</v>
      </c>
      <c r="C167" s="66" t="s">
        <v>79</v>
      </c>
      <c r="D167" s="45">
        <v>42759.82708333333</v>
      </c>
      <c r="E167" s="45">
        <v>42760.290972222225</v>
      </c>
      <c r="F167" s="143">
        <f t="shared" si="32"/>
        <v>0</v>
      </c>
      <c r="G167" s="143">
        <f t="shared" si="33"/>
        <v>0</v>
      </c>
      <c r="H167" s="143">
        <f t="shared" si="34"/>
        <v>0</v>
      </c>
      <c r="I167" s="143">
        <f t="shared" si="35"/>
        <v>0.46388888889487134</v>
      </c>
      <c r="J167" s="144" t="s">
        <v>52</v>
      </c>
      <c r="K167" s="145" t="s">
        <v>781</v>
      </c>
      <c r="L167" s="146" t="s">
        <v>825</v>
      </c>
    </row>
    <row r="168" spans="1:12" ht="25.5">
      <c r="A168" s="159" t="s">
        <v>78</v>
      </c>
      <c r="B168" s="156">
        <v>101519</v>
      </c>
      <c r="C168" s="66" t="s">
        <v>79</v>
      </c>
      <c r="D168" s="45">
        <v>42760.826388888891</v>
      </c>
      <c r="E168" s="45">
        <v>42761.298611111109</v>
      </c>
      <c r="F168" s="143">
        <f t="shared" si="32"/>
        <v>0</v>
      </c>
      <c r="G168" s="143">
        <f t="shared" si="33"/>
        <v>0</v>
      </c>
      <c r="H168" s="143">
        <f t="shared" si="34"/>
        <v>0</v>
      </c>
      <c r="I168" s="143">
        <f t="shared" si="35"/>
        <v>0.47222222221898846</v>
      </c>
      <c r="J168" s="144" t="s">
        <v>52</v>
      </c>
      <c r="K168" s="145" t="s">
        <v>764</v>
      </c>
      <c r="L168" s="146" t="s">
        <v>826</v>
      </c>
    </row>
    <row r="169" spans="1:12" ht="25.5">
      <c r="A169" s="159" t="s">
        <v>78</v>
      </c>
      <c r="B169" s="156">
        <v>101547</v>
      </c>
      <c r="C169" s="66" t="s">
        <v>79</v>
      </c>
      <c r="D169" s="45">
        <v>42761.456250000003</v>
      </c>
      <c r="E169" s="45">
        <v>42762.202777777777</v>
      </c>
      <c r="F169" s="143">
        <f t="shared" si="32"/>
        <v>0</v>
      </c>
      <c r="G169" s="143">
        <f t="shared" si="33"/>
        <v>0</v>
      </c>
      <c r="H169" s="143">
        <f t="shared" si="34"/>
        <v>0</v>
      </c>
      <c r="I169" s="143">
        <f t="shared" si="35"/>
        <v>0.74652777777373558</v>
      </c>
      <c r="J169" s="144" t="s">
        <v>52</v>
      </c>
      <c r="K169" s="145" t="s">
        <v>764</v>
      </c>
      <c r="L169" s="146" t="s">
        <v>827</v>
      </c>
    </row>
    <row r="170" spans="1:12" ht="25.5">
      <c r="A170" s="159" t="s">
        <v>78</v>
      </c>
      <c r="B170" s="156">
        <v>101606</v>
      </c>
      <c r="C170" s="66" t="s">
        <v>79</v>
      </c>
      <c r="D170" s="45">
        <v>42762.567361111112</v>
      </c>
      <c r="E170" s="45">
        <v>42763.289583333331</v>
      </c>
      <c r="F170" s="143">
        <f t="shared" si="32"/>
        <v>0</v>
      </c>
      <c r="G170" s="143">
        <f t="shared" si="33"/>
        <v>0</v>
      </c>
      <c r="H170" s="143">
        <f t="shared" si="34"/>
        <v>0</v>
      </c>
      <c r="I170" s="143">
        <f t="shared" si="35"/>
        <v>0.72222222221898846</v>
      </c>
      <c r="J170" s="144" t="s">
        <v>52</v>
      </c>
      <c r="K170" s="145" t="s">
        <v>764</v>
      </c>
      <c r="L170" s="146" t="s">
        <v>828</v>
      </c>
    </row>
    <row r="171" spans="1:12" ht="25.5">
      <c r="A171" s="159" t="s">
        <v>78</v>
      </c>
      <c r="B171" s="156">
        <v>101625</v>
      </c>
      <c r="C171" s="66" t="s">
        <v>79</v>
      </c>
      <c r="D171" s="45">
        <v>42763.875694444447</v>
      </c>
      <c r="E171" s="45">
        <v>42765.279861111114</v>
      </c>
      <c r="F171" s="143">
        <f t="shared" si="32"/>
        <v>0</v>
      </c>
      <c r="G171" s="143">
        <f t="shared" si="33"/>
        <v>0</v>
      </c>
      <c r="H171" s="143">
        <f t="shared" si="34"/>
        <v>0</v>
      </c>
      <c r="I171" s="143">
        <f t="shared" si="35"/>
        <v>1.4041666666671517</v>
      </c>
      <c r="J171" s="144" t="s">
        <v>52</v>
      </c>
      <c r="K171" s="145" t="s">
        <v>764</v>
      </c>
      <c r="L171" s="146" t="s">
        <v>829</v>
      </c>
    </row>
    <row r="172" spans="1:12" ht="25.5">
      <c r="A172" s="159" t="s">
        <v>78</v>
      </c>
      <c r="B172" s="156">
        <v>101657</v>
      </c>
      <c r="C172" s="66" t="s">
        <v>79</v>
      </c>
      <c r="D172" s="45">
        <v>42765.559027777781</v>
      </c>
      <c r="E172" s="45">
        <v>42766.252083333333</v>
      </c>
      <c r="F172" s="143">
        <f t="shared" si="32"/>
        <v>0</v>
      </c>
      <c r="G172" s="143">
        <f t="shared" si="33"/>
        <v>0</v>
      </c>
      <c r="H172" s="143">
        <f t="shared" si="34"/>
        <v>0</v>
      </c>
      <c r="I172" s="143">
        <f t="shared" si="35"/>
        <v>0.69305555555183673</v>
      </c>
      <c r="J172" s="144" t="s">
        <v>52</v>
      </c>
      <c r="K172" s="145" t="s">
        <v>764</v>
      </c>
      <c r="L172" s="146" t="s">
        <v>830</v>
      </c>
    </row>
    <row r="173" spans="1:12" ht="25.5">
      <c r="A173" s="159" t="s">
        <v>78</v>
      </c>
      <c r="B173" s="156">
        <v>101672</v>
      </c>
      <c r="C173" s="66" t="s">
        <v>79</v>
      </c>
      <c r="D173" s="45">
        <v>42766.55</v>
      </c>
      <c r="E173" s="158">
        <v>42767</v>
      </c>
      <c r="F173" s="143">
        <f t="shared" si="32"/>
        <v>0</v>
      </c>
      <c r="G173" s="143">
        <f t="shared" si="33"/>
        <v>0</v>
      </c>
      <c r="H173" s="143">
        <f t="shared" si="34"/>
        <v>0</v>
      </c>
      <c r="I173" s="143">
        <f t="shared" si="35"/>
        <v>0.44999999999708962</v>
      </c>
      <c r="J173" s="144" t="s">
        <v>52</v>
      </c>
      <c r="K173" s="145" t="s">
        <v>764</v>
      </c>
      <c r="L173" s="146" t="s">
        <v>831</v>
      </c>
    </row>
    <row r="174" spans="1:12" ht="12.75">
      <c r="A174" s="147"/>
      <c r="B174" s="148"/>
      <c r="C174" s="149" t="s">
        <v>596</v>
      </c>
      <c r="D174" s="150"/>
      <c r="E174" s="150"/>
      <c r="F174" s="151">
        <f>SUBTOTAL(9,F143:F173)</f>
        <v>0</v>
      </c>
      <c r="G174" s="151">
        <f>SUBTOTAL(9,G143:G173)</f>
        <v>0</v>
      </c>
      <c r="H174" s="151">
        <f>SUBTOTAL(9,H143:H173)</f>
        <v>0</v>
      </c>
      <c r="I174" s="151">
        <f>SUBTOTAL(9,I143:I173)</f>
        <v>167.11597222223645</v>
      </c>
      <c r="J174" s="152"/>
      <c r="K174" s="153"/>
      <c r="L174" s="154"/>
    </row>
    <row r="175" spans="1:12" ht="12.75">
      <c r="A175" s="159" t="s">
        <v>80</v>
      </c>
      <c r="B175" s="156">
        <v>101052</v>
      </c>
      <c r="C175" s="66" t="s">
        <v>81</v>
      </c>
      <c r="D175" s="45">
        <v>42738.087500000001</v>
      </c>
      <c r="E175" s="45">
        <v>42738.087500000001</v>
      </c>
      <c r="F175" s="143">
        <f>IF(RIGHT(J175)="T",(+E175-D175),0)</f>
        <v>0</v>
      </c>
      <c r="G175" s="143">
        <f>IF(RIGHT(J175)="U",(+E175-D175),0)</f>
        <v>0</v>
      </c>
      <c r="H175" s="143">
        <f>IF(RIGHT(J175)="C",(+E175-D175),0)</f>
        <v>0</v>
      </c>
      <c r="I175" s="143">
        <f>IF(RIGHT(J175)="D",(+E175-D175),0)</f>
        <v>0</v>
      </c>
      <c r="J175" s="144" t="s">
        <v>504</v>
      </c>
      <c r="K175" s="145" t="s">
        <v>832</v>
      </c>
      <c r="L175" s="146"/>
    </row>
    <row r="176" spans="1:12" ht="12.75">
      <c r="A176" s="147"/>
      <c r="B176" s="148"/>
      <c r="C176" s="149" t="s">
        <v>597</v>
      </c>
      <c r="D176" s="150"/>
      <c r="E176" s="150"/>
      <c r="F176" s="151">
        <f>SUBTOTAL(9,F175:F175)</f>
        <v>0</v>
      </c>
      <c r="G176" s="151">
        <f>SUBTOTAL(9,G175:G175)</f>
        <v>0</v>
      </c>
      <c r="H176" s="151">
        <f>SUBTOTAL(9,H175:H175)</f>
        <v>0</v>
      </c>
      <c r="I176" s="151">
        <f>SUBTOTAL(9,I175:I175)</f>
        <v>0</v>
      </c>
      <c r="J176" s="152"/>
      <c r="K176" s="153"/>
      <c r="L176" s="154"/>
    </row>
    <row r="177" spans="1:12" ht="25.5">
      <c r="A177" s="159" t="s">
        <v>82</v>
      </c>
      <c r="B177" s="156">
        <v>101057</v>
      </c>
      <c r="C177" s="66" t="s">
        <v>83</v>
      </c>
      <c r="D177" s="45">
        <v>42738.306250000001</v>
      </c>
      <c r="E177" s="45">
        <v>42738.849305555559</v>
      </c>
      <c r="F177" s="143">
        <f>IF(RIGHT(J177)="T",(+E177-D177),0)</f>
        <v>0</v>
      </c>
      <c r="G177" s="143">
        <f>IF(RIGHT(J177)="U",(+E177-D177),0)</f>
        <v>0</v>
      </c>
      <c r="H177" s="143">
        <f>IF(RIGHT(J177)="C",(+E177-D177),0)</f>
        <v>0</v>
      </c>
      <c r="I177" s="143">
        <f>IF(RIGHT(J177)="D",(+E177-D177),0)</f>
        <v>0.5430555555576575</v>
      </c>
      <c r="J177" s="144" t="s">
        <v>493</v>
      </c>
      <c r="K177" s="145" t="s">
        <v>833</v>
      </c>
      <c r="L177" s="146" t="s">
        <v>834</v>
      </c>
    </row>
    <row r="178" spans="1:12" ht="12.75">
      <c r="A178" s="147"/>
      <c r="B178" s="148"/>
      <c r="C178" s="149" t="s">
        <v>835</v>
      </c>
      <c r="D178" s="150"/>
      <c r="E178" s="150"/>
      <c r="F178" s="151">
        <f>SUBTOTAL(9,F177:F177)</f>
        <v>0</v>
      </c>
      <c r="G178" s="151">
        <f>SUBTOTAL(9,G177:G177)</f>
        <v>0</v>
      </c>
      <c r="H178" s="151">
        <f>SUBTOTAL(9,H177:H177)</f>
        <v>0</v>
      </c>
      <c r="I178" s="151">
        <f>SUBTOTAL(9,I177:I177)</f>
        <v>0.5430555555576575</v>
      </c>
      <c r="J178" s="152"/>
      <c r="K178" s="153"/>
      <c r="L178" s="154"/>
    </row>
    <row r="179" spans="1:12" ht="25.5">
      <c r="A179" s="159" t="s">
        <v>84</v>
      </c>
      <c r="B179" s="156">
        <v>101056</v>
      </c>
      <c r="C179" s="66" t="s">
        <v>85</v>
      </c>
      <c r="D179" s="45">
        <v>42738.305555555555</v>
      </c>
      <c r="E179" s="45">
        <v>42738.850694444445</v>
      </c>
      <c r="F179" s="143">
        <f>IF(RIGHT(J179)="T",(+E179-D179),0)</f>
        <v>0</v>
      </c>
      <c r="G179" s="143">
        <f>IF(RIGHT(J179)="U",(+E179-D179),0)</f>
        <v>0</v>
      </c>
      <c r="H179" s="143">
        <f>IF(RIGHT(J179)="C",(+E179-D179),0)</f>
        <v>0</v>
      </c>
      <c r="I179" s="143">
        <f>IF(RIGHT(J179)="D",(+E179-D179),0)</f>
        <v>0.54513888889050577</v>
      </c>
      <c r="J179" s="144" t="s">
        <v>493</v>
      </c>
      <c r="K179" s="145" t="s">
        <v>833</v>
      </c>
      <c r="L179" s="146" t="s">
        <v>834</v>
      </c>
    </row>
    <row r="180" spans="1:12" ht="12.75">
      <c r="A180" s="147"/>
      <c r="B180" s="148"/>
      <c r="C180" s="149" t="s">
        <v>617</v>
      </c>
      <c r="D180" s="150"/>
      <c r="E180" s="150"/>
      <c r="F180" s="151">
        <f>SUBTOTAL(9,F179:F179)</f>
        <v>0</v>
      </c>
      <c r="G180" s="151">
        <f>SUBTOTAL(9,G179:G179)</f>
        <v>0</v>
      </c>
      <c r="H180" s="151">
        <f>SUBTOTAL(9,H179:H179)</f>
        <v>0</v>
      </c>
      <c r="I180" s="151">
        <f>SUBTOTAL(9,I179:I179)</f>
        <v>0.54513888889050577</v>
      </c>
      <c r="J180" s="152"/>
      <c r="K180" s="153"/>
      <c r="L180" s="154"/>
    </row>
    <row r="181" spans="1:12" ht="12.75">
      <c r="A181" s="159" t="s">
        <v>551</v>
      </c>
      <c r="B181" s="156">
        <v>101512</v>
      </c>
      <c r="C181" s="66" t="s">
        <v>534</v>
      </c>
      <c r="D181" s="45">
        <v>42760.423611111109</v>
      </c>
      <c r="E181" s="45">
        <v>42760.493055555555</v>
      </c>
      <c r="F181" s="143">
        <f>IF(RIGHT(J181)="T",(+E181-D181),0)</f>
        <v>6.9444444445252884E-2</v>
      </c>
      <c r="G181" s="143">
        <f>IF(RIGHT(J181)="U",(+E181-D181),0)</f>
        <v>0</v>
      </c>
      <c r="H181" s="143">
        <f>IF(RIGHT(J181)="C",(+E181-D181),0)</f>
        <v>0</v>
      </c>
      <c r="I181" s="143">
        <f>IF(RIGHT(J181)="D",(+E181-D181),0)</f>
        <v>0</v>
      </c>
      <c r="J181" s="144" t="s">
        <v>488</v>
      </c>
      <c r="K181" s="145" t="s">
        <v>836</v>
      </c>
      <c r="L181" s="146"/>
    </row>
    <row r="182" spans="1:12" ht="12.75">
      <c r="A182" s="147"/>
      <c r="B182" s="148"/>
      <c r="C182" s="149" t="s">
        <v>837</v>
      </c>
      <c r="D182" s="150"/>
      <c r="E182" s="150"/>
      <c r="F182" s="151">
        <f>SUBTOTAL(9,F181:F181)</f>
        <v>6.9444444445252884E-2</v>
      </c>
      <c r="G182" s="151">
        <f>SUBTOTAL(9,G181:G181)</f>
        <v>0</v>
      </c>
      <c r="H182" s="151">
        <f>SUBTOTAL(9,H181:H181)</f>
        <v>0</v>
      </c>
      <c r="I182" s="151">
        <f>SUBTOTAL(9,I181:I181)</f>
        <v>0</v>
      </c>
      <c r="J182" s="152"/>
      <c r="K182" s="153"/>
      <c r="L182" s="154"/>
    </row>
    <row r="183" spans="1:12" ht="25.5">
      <c r="A183" s="159" t="s">
        <v>552</v>
      </c>
      <c r="B183" s="156">
        <v>101242</v>
      </c>
      <c r="C183" s="66" t="s">
        <v>548</v>
      </c>
      <c r="D183" s="45">
        <v>42747.397222222222</v>
      </c>
      <c r="E183" s="45">
        <v>42747.679861111108</v>
      </c>
      <c r="F183" s="143">
        <f>IF(RIGHT(J183)="T",(+E183-D183),0)</f>
        <v>0.28263888888614019</v>
      </c>
      <c r="G183" s="143">
        <f>IF(RIGHT(J183)="U",(+E183-D183),0)</f>
        <v>0</v>
      </c>
      <c r="H183" s="143">
        <f>IF(RIGHT(J183)="C",(+E183-D183),0)</f>
        <v>0</v>
      </c>
      <c r="I183" s="143">
        <f>IF(RIGHT(J183)="D",(+E183-D183),0)</f>
        <v>0</v>
      </c>
      <c r="J183" s="144" t="s">
        <v>490</v>
      </c>
      <c r="K183" s="145" t="s">
        <v>838</v>
      </c>
      <c r="L183" s="146" t="s">
        <v>839</v>
      </c>
    </row>
    <row r="184" spans="1:12" ht="12.75">
      <c r="A184" s="147"/>
      <c r="B184" s="148"/>
      <c r="C184" s="149" t="s">
        <v>840</v>
      </c>
      <c r="D184" s="150"/>
      <c r="E184" s="150"/>
      <c r="F184" s="151">
        <f>SUBTOTAL(9,F183:F183)</f>
        <v>0.28263888888614019</v>
      </c>
      <c r="G184" s="151">
        <f>SUBTOTAL(9,G183:G183)</f>
        <v>0</v>
      </c>
      <c r="H184" s="151">
        <f>SUBTOTAL(9,H183:H183)</f>
        <v>0</v>
      </c>
      <c r="I184" s="151">
        <f>SUBTOTAL(9,I183:I183)</f>
        <v>0</v>
      </c>
      <c r="J184" s="152"/>
      <c r="K184" s="153"/>
      <c r="L184" s="154"/>
    </row>
    <row r="185" spans="1:12" ht="12.75">
      <c r="A185" s="159" t="s">
        <v>553</v>
      </c>
      <c r="B185" s="156">
        <v>101270</v>
      </c>
      <c r="C185" s="66" t="s">
        <v>549</v>
      </c>
      <c r="D185" s="45">
        <v>42748.407638888886</v>
      </c>
      <c r="E185" s="45">
        <v>42748.679166666669</v>
      </c>
      <c r="F185" s="143">
        <f>IF(RIGHT(J185)="T",(+E185-D185),0)</f>
        <v>0.27152777778246673</v>
      </c>
      <c r="G185" s="143">
        <f>IF(RIGHT(J185)="U",(+E185-D185),0)</f>
        <v>0</v>
      </c>
      <c r="H185" s="143">
        <f>IF(RIGHT(J185)="C",(+E185-D185),0)</f>
        <v>0</v>
      </c>
      <c r="I185" s="143">
        <f>IF(RIGHT(J185)="D",(+E185-D185),0)</f>
        <v>0</v>
      </c>
      <c r="J185" s="144" t="s">
        <v>490</v>
      </c>
      <c r="K185" s="145" t="s">
        <v>841</v>
      </c>
      <c r="L185" s="146" t="s">
        <v>842</v>
      </c>
    </row>
    <row r="186" spans="1:12" ht="12.75">
      <c r="A186" s="147"/>
      <c r="B186" s="148"/>
      <c r="C186" s="149" t="s">
        <v>620</v>
      </c>
      <c r="D186" s="150"/>
      <c r="E186" s="150"/>
      <c r="F186" s="151">
        <f>SUBTOTAL(9,F185:F185)</f>
        <v>0.27152777778246673</v>
      </c>
      <c r="G186" s="151">
        <f>SUBTOTAL(9,G185:G185)</f>
        <v>0</v>
      </c>
      <c r="H186" s="151">
        <f>SUBTOTAL(9,H185:H185)</f>
        <v>0</v>
      </c>
      <c r="I186" s="151">
        <f>SUBTOTAL(9,I185:I185)</f>
        <v>0</v>
      </c>
      <c r="J186" s="152"/>
      <c r="K186" s="153"/>
      <c r="L186" s="154"/>
    </row>
    <row r="187" spans="1:12" ht="25.5">
      <c r="A187" s="159" t="s">
        <v>94</v>
      </c>
      <c r="B187" s="156">
        <v>101124</v>
      </c>
      <c r="C187" s="66" t="s">
        <v>95</v>
      </c>
      <c r="D187" s="45">
        <v>42742.010416666664</v>
      </c>
      <c r="E187" s="45">
        <v>42742.438888888886</v>
      </c>
      <c r="F187" s="143">
        <f>IF(RIGHT(J187)="T",(+E187-D187),0)</f>
        <v>0</v>
      </c>
      <c r="G187" s="143">
        <f>IF(RIGHT(J187)="U",(+E187-D187),0)</f>
        <v>0</v>
      </c>
      <c r="H187" s="143">
        <f>IF(RIGHT(J187)="C",(+E187-D187),0)</f>
        <v>0</v>
      </c>
      <c r="I187" s="143">
        <f>IF(RIGHT(J187)="D",(+E187-D187),0)</f>
        <v>0.42847222222189885</v>
      </c>
      <c r="J187" s="144" t="s">
        <v>52</v>
      </c>
      <c r="K187" s="145" t="s">
        <v>843</v>
      </c>
      <c r="L187" s="146" t="s">
        <v>844</v>
      </c>
    </row>
    <row r="188" spans="1:12" ht="25.5">
      <c r="A188" s="159" t="s">
        <v>94</v>
      </c>
      <c r="B188" s="156">
        <v>101288</v>
      </c>
      <c r="C188" s="66" t="s">
        <v>95</v>
      </c>
      <c r="D188" s="45">
        <v>42749.321527777778</v>
      </c>
      <c r="E188" s="45">
        <v>42749.372916666667</v>
      </c>
      <c r="F188" s="143">
        <f>IF(RIGHT(J188)="T",(+E188-D188),0)</f>
        <v>5.1388888889050577E-2</v>
      </c>
      <c r="G188" s="143">
        <f>IF(RIGHT(J188)="U",(+E188-D188),0)</f>
        <v>0</v>
      </c>
      <c r="H188" s="143">
        <f>IF(RIGHT(J188)="C",(+E188-D188),0)</f>
        <v>0</v>
      </c>
      <c r="I188" s="143">
        <f>IF(RIGHT(J188)="D",(+E188-D188),0)</f>
        <v>0</v>
      </c>
      <c r="J188" s="144" t="s">
        <v>488</v>
      </c>
      <c r="K188" s="145" t="s">
        <v>845</v>
      </c>
      <c r="L188" s="146"/>
    </row>
    <row r="189" spans="1:12" ht="12.75">
      <c r="A189" s="159" t="s">
        <v>94</v>
      </c>
      <c r="B189" s="156">
        <v>101463</v>
      </c>
      <c r="C189" s="66" t="s">
        <v>95</v>
      </c>
      <c r="D189" s="45">
        <v>42758.652777777781</v>
      </c>
      <c r="E189" s="45">
        <v>42758.85</v>
      </c>
      <c r="F189" s="143">
        <f>IF(RIGHT(J189)="T",(+E189-D189),0)</f>
        <v>0.19722222221753327</v>
      </c>
      <c r="G189" s="143">
        <f>IF(RIGHT(J189)="U",(+E189-D189),0)</f>
        <v>0</v>
      </c>
      <c r="H189" s="143">
        <f>IF(RIGHT(J189)="C",(+E189-D189),0)</f>
        <v>0</v>
      </c>
      <c r="I189" s="143">
        <f>IF(RIGHT(J189)="D",(+E189-D189),0)</f>
        <v>0</v>
      </c>
      <c r="J189" s="144" t="s">
        <v>490</v>
      </c>
      <c r="K189" s="145" t="s">
        <v>846</v>
      </c>
      <c r="L189" s="146" t="s">
        <v>629</v>
      </c>
    </row>
    <row r="190" spans="1:12" ht="12.75">
      <c r="A190" s="147"/>
      <c r="B190" s="148"/>
      <c r="C190" s="149" t="s">
        <v>621</v>
      </c>
      <c r="D190" s="150"/>
      <c r="E190" s="150"/>
      <c r="F190" s="151">
        <f>SUBTOTAL(9,F187:F189)</f>
        <v>0.24861111110658385</v>
      </c>
      <c r="G190" s="151">
        <f>SUBTOTAL(9,G187:G189)</f>
        <v>0</v>
      </c>
      <c r="H190" s="151">
        <f>SUBTOTAL(9,H187:H189)</f>
        <v>0</v>
      </c>
      <c r="I190" s="151">
        <f>SUBTOTAL(9,I187:I189)</f>
        <v>0.42847222222189885</v>
      </c>
      <c r="J190" s="152"/>
      <c r="K190" s="153"/>
      <c r="L190" s="154"/>
    </row>
    <row r="191" spans="1:12" ht="25.5">
      <c r="A191" s="159" t="s">
        <v>96</v>
      </c>
      <c r="B191" s="156">
        <v>101479</v>
      </c>
      <c r="C191" s="66" t="s">
        <v>97</v>
      </c>
      <c r="D191" s="45">
        <v>42758.926388888889</v>
      </c>
      <c r="E191" s="45">
        <v>42759.379861111112</v>
      </c>
      <c r="F191" s="143">
        <f>IF(RIGHT(J191)="T",(+E191-D191),0)</f>
        <v>0</v>
      </c>
      <c r="G191" s="143">
        <f>IF(RIGHT(J191)="U",(+E191-D191),0)</f>
        <v>0</v>
      </c>
      <c r="H191" s="143">
        <f>IF(RIGHT(J191)="C",(+E191-D191),0)</f>
        <v>0</v>
      </c>
      <c r="I191" s="143">
        <f>IF(RIGHT(J191)="D",(+E191-D191),0)</f>
        <v>0.45347222222335404</v>
      </c>
      <c r="J191" s="144" t="s">
        <v>52</v>
      </c>
      <c r="K191" s="145" t="s">
        <v>847</v>
      </c>
      <c r="L191" s="146" t="s">
        <v>848</v>
      </c>
    </row>
    <row r="192" spans="1:12" ht="12.75">
      <c r="A192" s="159" t="s">
        <v>96</v>
      </c>
      <c r="B192" s="156">
        <v>101487</v>
      </c>
      <c r="C192" s="66" t="s">
        <v>97</v>
      </c>
      <c r="D192" s="45">
        <v>42759.379861111112</v>
      </c>
      <c r="E192" s="45">
        <v>42759.78125</v>
      </c>
      <c r="F192" s="143">
        <f>IF(RIGHT(J192)="T",(+E192-D192),0)</f>
        <v>0.40138888888759539</v>
      </c>
      <c r="G192" s="143">
        <f>IF(RIGHT(J192)="U",(+E192-D192),0)</f>
        <v>0</v>
      </c>
      <c r="H192" s="143">
        <f>IF(RIGHT(J192)="C",(+E192-D192),0)</f>
        <v>0</v>
      </c>
      <c r="I192" s="143">
        <f>IF(RIGHT(J192)="D",(+E192-D192),0)</f>
        <v>0</v>
      </c>
      <c r="J192" s="144" t="s">
        <v>490</v>
      </c>
      <c r="K192" s="145" t="s">
        <v>849</v>
      </c>
      <c r="L192" s="146" t="s">
        <v>850</v>
      </c>
    </row>
    <row r="193" spans="1:12" ht="12.75">
      <c r="A193" s="147"/>
      <c r="B193" s="148"/>
      <c r="C193" s="149" t="s">
        <v>614</v>
      </c>
      <c r="D193" s="150"/>
      <c r="E193" s="150"/>
      <c r="F193" s="151">
        <f>SUBTOTAL(9,F191:F192)</f>
        <v>0.40138888888759539</v>
      </c>
      <c r="G193" s="151">
        <f>SUBTOTAL(9,G191:G192)</f>
        <v>0</v>
      </c>
      <c r="H193" s="151">
        <f>SUBTOTAL(9,H191:H192)</f>
        <v>0</v>
      </c>
      <c r="I193" s="151">
        <f>SUBTOTAL(9,I191:I192)</f>
        <v>0.45347222222335404</v>
      </c>
      <c r="J193" s="152"/>
      <c r="K193" s="153"/>
      <c r="L193" s="154"/>
    </row>
    <row r="194" spans="1:12" ht="25.5">
      <c r="A194" s="159" t="s">
        <v>104</v>
      </c>
      <c r="B194" s="156">
        <v>101405</v>
      </c>
      <c r="C194" s="66" t="s">
        <v>105</v>
      </c>
      <c r="D194" s="45">
        <v>42755.45208333333</v>
      </c>
      <c r="E194" s="45">
        <v>42755.459027777775</v>
      </c>
      <c r="F194" s="143">
        <f>IF(RIGHT(J194)="T",(+E194-D194),0)</f>
        <v>6.9444444452528842E-3</v>
      </c>
      <c r="G194" s="143">
        <f>IF(RIGHT(J194)="U",(+E194-D194),0)</f>
        <v>0</v>
      </c>
      <c r="H194" s="143">
        <f>IF(RIGHT(J194)="C",(+E194-D194),0)</f>
        <v>0</v>
      </c>
      <c r="I194" s="143">
        <f>IF(RIGHT(J194)="D",(+E194-D194),0)</f>
        <v>0</v>
      </c>
      <c r="J194" s="144" t="s">
        <v>488</v>
      </c>
      <c r="K194" s="145" t="s">
        <v>851</v>
      </c>
      <c r="L194" s="146" t="s">
        <v>852</v>
      </c>
    </row>
    <row r="195" spans="1:12" ht="12.75">
      <c r="A195" s="147"/>
      <c r="B195" s="148"/>
      <c r="C195" s="149" t="s">
        <v>598</v>
      </c>
      <c r="D195" s="150"/>
      <c r="E195" s="150"/>
      <c r="F195" s="151">
        <f>SUBTOTAL(9,F194:F194)</f>
        <v>6.9444444452528842E-3</v>
      </c>
      <c r="G195" s="151">
        <f>SUBTOTAL(9,G194:G194)</f>
        <v>0</v>
      </c>
      <c r="H195" s="151">
        <f>SUBTOTAL(9,H194:H194)</f>
        <v>0</v>
      </c>
      <c r="I195" s="151">
        <f>SUBTOTAL(9,I194:I194)</f>
        <v>0</v>
      </c>
      <c r="J195" s="152"/>
      <c r="K195" s="153"/>
      <c r="L195" s="154"/>
    </row>
    <row r="196" spans="1:12" ht="25.5">
      <c r="A196" s="159" t="s">
        <v>106</v>
      </c>
      <c r="B196" s="156">
        <v>101188</v>
      </c>
      <c r="C196" s="66" t="s">
        <v>107</v>
      </c>
      <c r="D196" s="45">
        <v>42744.434027777781</v>
      </c>
      <c r="E196" s="45">
        <v>42744.484722222223</v>
      </c>
      <c r="F196" s="143">
        <f>IF(RIGHT(J196)="T",(+E196-D196),0)</f>
        <v>0</v>
      </c>
      <c r="G196" s="143">
        <f>IF(RIGHT(J196)="U",(+E196-D196),0)</f>
        <v>5.0694444442342501E-2</v>
      </c>
      <c r="H196" s="143">
        <f>IF(RIGHT(J196)="C",(+E196-D196),0)</f>
        <v>0</v>
      </c>
      <c r="I196" s="143">
        <f>IF(RIGHT(J196)="D",(+E196-D196),0)</f>
        <v>0</v>
      </c>
      <c r="J196" s="144" t="s">
        <v>492</v>
      </c>
      <c r="K196" s="145" t="s">
        <v>853</v>
      </c>
      <c r="L196" s="146"/>
    </row>
    <row r="197" spans="1:12" ht="25.5">
      <c r="A197" s="159" t="s">
        <v>106</v>
      </c>
      <c r="B197" s="156">
        <v>101207</v>
      </c>
      <c r="C197" s="66" t="s">
        <v>107</v>
      </c>
      <c r="D197" s="45">
        <v>42745.743055555555</v>
      </c>
      <c r="E197" s="45">
        <v>42745.771527777775</v>
      </c>
      <c r="F197" s="143">
        <f>IF(RIGHT(J197)="T",(+E197-D197),0)</f>
        <v>2.8472222220443655E-2</v>
      </c>
      <c r="G197" s="143">
        <f>IF(RIGHT(J197)="U",(+E197-D197),0)</f>
        <v>0</v>
      </c>
      <c r="H197" s="143">
        <f>IF(RIGHT(J197)="C",(+E197-D197),0)</f>
        <v>0</v>
      </c>
      <c r="I197" s="143">
        <f>IF(RIGHT(J197)="D",(+E197-D197),0)</f>
        <v>0</v>
      </c>
      <c r="J197" s="144" t="s">
        <v>537</v>
      </c>
      <c r="K197" s="145" t="s">
        <v>854</v>
      </c>
      <c r="L197" s="146"/>
    </row>
    <row r="198" spans="1:12" ht="25.5">
      <c r="A198" s="159" t="s">
        <v>106</v>
      </c>
      <c r="B198" s="156">
        <v>101577</v>
      </c>
      <c r="C198" s="66" t="s">
        <v>107</v>
      </c>
      <c r="D198" s="45">
        <v>42762.081250000003</v>
      </c>
      <c r="E198" s="45">
        <v>42762.084722222222</v>
      </c>
      <c r="F198" s="143">
        <f>IF(RIGHT(J198)="T",(+E198-D198),0)</f>
        <v>0</v>
      </c>
      <c r="G198" s="143">
        <f>IF(RIGHT(J198)="U",(+E198-D198),0)</f>
        <v>0</v>
      </c>
      <c r="H198" s="143">
        <f>IF(RIGHT(J198)="C",(+E198-D198),0)</f>
        <v>3.4722222189884633E-3</v>
      </c>
      <c r="I198" s="143">
        <f>IF(RIGHT(J198)="D",(+E198-D198),0)</f>
        <v>0</v>
      </c>
      <c r="J198" s="144" t="s">
        <v>489</v>
      </c>
      <c r="K198" s="145" t="s">
        <v>855</v>
      </c>
      <c r="L198" s="146"/>
    </row>
    <row r="199" spans="1:12" ht="12.75">
      <c r="A199" s="159" t="s">
        <v>106</v>
      </c>
      <c r="B199" s="156">
        <v>101580</v>
      </c>
      <c r="C199" s="66" t="s">
        <v>107</v>
      </c>
      <c r="D199" s="45">
        <v>42762.084722222222</v>
      </c>
      <c r="E199" s="45">
        <v>42763.334722222222</v>
      </c>
      <c r="F199" s="143">
        <f>IF(RIGHT(J199)="T",(+E199-D199),0)</f>
        <v>0</v>
      </c>
      <c r="G199" s="143">
        <f>IF(RIGHT(J199)="U",(+E199-D199),0)</f>
        <v>0</v>
      </c>
      <c r="H199" s="143">
        <f>IF(RIGHT(J199)="C",(+E199-D199),0)</f>
        <v>0</v>
      </c>
      <c r="I199" s="143">
        <f>IF(RIGHT(J199)="D",(+E199-D199),0)</f>
        <v>1.25</v>
      </c>
      <c r="J199" s="144" t="s">
        <v>52</v>
      </c>
      <c r="K199" s="145" t="s">
        <v>856</v>
      </c>
      <c r="L199" s="146" t="s">
        <v>857</v>
      </c>
    </row>
    <row r="200" spans="1:12" ht="12.75">
      <c r="A200" s="147"/>
      <c r="B200" s="148"/>
      <c r="C200" s="149" t="s">
        <v>599</v>
      </c>
      <c r="D200" s="150"/>
      <c r="E200" s="150"/>
      <c r="F200" s="151">
        <f>SUBTOTAL(9,F196:F199)</f>
        <v>2.8472222220443655E-2</v>
      </c>
      <c r="G200" s="151">
        <f>SUBTOTAL(9,G196:G199)</f>
        <v>5.0694444442342501E-2</v>
      </c>
      <c r="H200" s="151">
        <f>SUBTOTAL(9,H196:H199)</f>
        <v>3.4722222189884633E-3</v>
      </c>
      <c r="I200" s="151">
        <f>SUBTOTAL(9,I196:I199)</f>
        <v>1.25</v>
      </c>
      <c r="J200" s="152"/>
      <c r="K200" s="153"/>
      <c r="L200" s="154"/>
    </row>
    <row r="201" spans="1:12" ht="12.75">
      <c r="A201" s="159" t="s">
        <v>108</v>
      </c>
      <c r="B201" s="156">
        <v>101653</v>
      </c>
      <c r="C201" s="66" t="s">
        <v>109</v>
      </c>
      <c r="D201" s="45">
        <v>42765.261111111111</v>
      </c>
      <c r="E201" s="45">
        <v>42765.261111111111</v>
      </c>
      <c r="F201" s="143">
        <f>IF(RIGHT(J201)="T",(+E201-D201),0)</f>
        <v>0</v>
      </c>
      <c r="G201" s="143">
        <f>IF(RIGHT(J201)="U",(+E201-D201),0)</f>
        <v>0</v>
      </c>
      <c r="H201" s="143">
        <f>IF(RIGHT(J201)="C",(+E201-D201),0)</f>
        <v>0</v>
      </c>
      <c r="I201" s="143">
        <f>IF(RIGHT(J201)="D",(+E201-D201),0)</f>
        <v>0</v>
      </c>
      <c r="J201" s="144" t="s">
        <v>504</v>
      </c>
      <c r="K201" s="145" t="s">
        <v>858</v>
      </c>
      <c r="L201" s="146"/>
    </row>
    <row r="202" spans="1:12" ht="12.75">
      <c r="A202" s="147"/>
      <c r="B202" s="148"/>
      <c r="C202" s="149" t="s">
        <v>859</v>
      </c>
      <c r="D202" s="150"/>
      <c r="E202" s="150"/>
      <c r="F202" s="151">
        <f>SUBTOTAL(9,F201:F201)</f>
        <v>0</v>
      </c>
      <c r="G202" s="151">
        <f>SUBTOTAL(9,G201:G201)</f>
        <v>0</v>
      </c>
      <c r="H202" s="151">
        <f>SUBTOTAL(9,H201:H201)</f>
        <v>0</v>
      </c>
      <c r="I202" s="151">
        <f>SUBTOTAL(9,I201:I201)</f>
        <v>0</v>
      </c>
      <c r="J202" s="152"/>
      <c r="K202" s="153"/>
      <c r="L202" s="154"/>
    </row>
    <row r="203" spans="1:12" ht="25.5">
      <c r="A203" s="159" t="s">
        <v>110</v>
      </c>
      <c r="B203" s="156">
        <v>101568</v>
      </c>
      <c r="C203" s="66" t="s">
        <v>111</v>
      </c>
      <c r="D203" s="45">
        <v>42761.991666666669</v>
      </c>
      <c r="E203" s="45">
        <v>42761.995138888888</v>
      </c>
      <c r="F203" s="143">
        <f>IF(RIGHT(J203)="T",(+E203-D203),0)</f>
        <v>0</v>
      </c>
      <c r="G203" s="143">
        <f>IF(RIGHT(J203)="U",(+E203-D203),0)</f>
        <v>0</v>
      </c>
      <c r="H203" s="143">
        <f>IF(RIGHT(J203)="C",(+E203-D203),0)</f>
        <v>3.4722222189884633E-3</v>
      </c>
      <c r="I203" s="143">
        <f>IF(RIGHT(J203)="D",(+E203-D203),0)</f>
        <v>0</v>
      </c>
      <c r="J203" s="144" t="s">
        <v>489</v>
      </c>
      <c r="K203" s="145" t="s">
        <v>860</v>
      </c>
      <c r="L203" s="146"/>
    </row>
    <row r="204" spans="1:12" ht="12.75">
      <c r="A204" s="159" t="s">
        <v>110</v>
      </c>
      <c r="B204" s="156">
        <v>101569</v>
      </c>
      <c r="C204" s="66" t="s">
        <v>111</v>
      </c>
      <c r="D204" s="45">
        <v>42761.995138888888</v>
      </c>
      <c r="E204" s="45">
        <v>42762.52847222222</v>
      </c>
      <c r="F204" s="143">
        <f>IF(RIGHT(J204)="T",(+E204-D204),0)</f>
        <v>0</v>
      </c>
      <c r="G204" s="143">
        <f>IF(RIGHT(J204)="U",(+E204-D204),0)</f>
        <v>0</v>
      </c>
      <c r="H204" s="143">
        <f>IF(RIGHT(J204)="C",(+E204-D204),0)</f>
        <v>0</v>
      </c>
      <c r="I204" s="143">
        <f>IF(RIGHT(J204)="D",(+E204-D204),0)</f>
        <v>0.53333333333284827</v>
      </c>
      <c r="J204" s="144" t="s">
        <v>52</v>
      </c>
      <c r="K204" s="145" t="s">
        <v>856</v>
      </c>
      <c r="L204" s="146" t="s">
        <v>861</v>
      </c>
    </row>
    <row r="205" spans="1:12" ht="12.75">
      <c r="A205" s="159" t="s">
        <v>110</v>
      </c>
      <c r="B205" s="156">
        <v>101605</v>
      </c>
      <c r="C205" s="66" t="s">
        <v>111</v>
      </c>
      <c r="D205" s="45">
        <v>42762.52847222222</v>
      </c>
      <c r="E205" s="45">
        <v>42762.815972222219</v>
      </c>
      <c r="F205" s="143">
        <f>IF(RIGHT(J205)="T",(+E205-D205),0)</f>
        <v>0</v>
      </c>
      <c r="G205" s="143">
        <f>IF(RIGHT(J205)="U",(+E205-D205),0)</f>
        <v>0</v>
      </c>
      <c r="H205" s="143">
        <f>IF(RIGHT(J205)="C",(+E205-D205),0)</f>
        <v>0</v>
      </c>
      <c r="I205" s="143">
        <f>IF(RIGHT(J205)="D",(+E205-D205),0)</f>
        <v>0.28749999999854481</v>
      </c>
      <c r="J205" s="144" t="s">
        <v>491</v>
      </c>
      <c r="K205" s="145" t="s">
        <v>862</v>
      </c>
      <c r="L205" s="146" t="s">
        <v>863</v>
      </c>
    </row>
    <row r="206" spans="1:12" ht="12.75">
      <c r="A206" s="147"/>
      <c r="B206" s="148"/>
      <c r="C206" s="149" t="s">
        <v>613</v>
      </c>
      <c r="D206" s="150"/>
      <c r="E206" s="150"/>
      <c r="F206" s="151">
        <f>SUBTOTAL(9,F203:F205)</f>
        <v>0</v>
      </c>
      <c r="G206" s="151">
        <f>SUBTOTAL(9,G203:G205)</f>
        <v>0</v>
      </c>
      <c r="H206" s="151">
        <f>SUBTOTAL(9,H203:H205)</f>
        <v>3.4722222189884633E-3</v>
      </c>
      <c r="I206" s="151">
        <f>SUBTOTAL(9,I203:I205)</f>
        <v>0.82083333333139308</v>
      </c>
      <c r="J206" s="152"/>
      <c r="K206" s="153"/>
      <c r="L206" s="154"/>
    </row>
    <row r="207" spans="1:12" ht="38.25">
      <c r="A207" s="159" t="s">
        <v>451</v>
      </c>
      <c r="B207" s="156">
        <v>101462</v>
      </c>
      <c r="C207" s="66" t="s">
        <v>538</v>
      </c>
      <c r="D207" s="45">
        <v>42758.523611111108</v>
      </c>
      <c r="E207" s="45">
        <v>42758.554861111108</v>
      </c>
      <c r="F207" s="143">
        <f>IF(RIGHT(J207)="T",(+E207-D207),0)</f>
        <v>0</v>
      </c>
      <c r="G207" s="143">
        <f>IF(RIGHT(J207)="U",(+E207-D207),0)</f>
        <v>3.125E-2</v>
      </c>
      <c r="H207" s="143">
        <f>IF(RIGHT(J207)="C",(+E207-D207),0)</f>
        <v>0</v>
      </c>
      <c r="I207" s="143">
        <f>IF(RIGHT(J207)="D",(+E207-D207),0)</f>
        <v>0</v>
      </c>
      <c r="J207" s="144" t="s">
        <v>492</v>
      </c>
      <c r="K207" s="145" t="s">
        <v>864</v>
      </c>
      <c r="L207" s="146"/>
    </row>
    <row r="208" spans="1:12" ht="25.5">
      <c r="A208" s="147"/>
      <c r="B208" s="148"/>
      <c r="C208" s="149" t="s">
        <v>622</v>
      </c>
      <c r="D208" s="150"/>
      <c r="E208" s="150"/>
      <c r="F208" s="151">
        <f>SUBTOTAL(9,F207:F207)</f>
        <v>0</v>
      </c>
      <c r="G208" s="151">
        <f>SUBTOTAL(9,G207:G207)</f>
        <v>3.125E-2</v>
      </c>
      <c r="H208" s="151">
        <f>SUBTOTAL(9,H207:H207)</f>
        <v>0</v>
      </c>
      <c r="I208" s="151">
        <f>SUBTOTAL(9,I207:I207)</f>
        <v>0</v>
      </c>
      <c r="J208" s="152"/>
      <c r="K208" s="153"/>
      <c r="L208" s="154"/>
    </row>
    <row r="209" spans="1:12" ht="25.5">
      <c r="A209" s="159" t="s">
        <v>112</v>
      </c>
      <c r="B209" s="156">
        <v>101316</v>
      </c>
      <c r="C209" s="66" t="s">
        <v>539</v>
      </c>
      <c r="D209" s="45">
        <v>42750.978472222225</v>
      </c>
      <c r="E209" s="45">
        <v>42751.316666666666</v>
      </c>
      <c r="F209" s="143">
        <f t="shared" ref="F209:F236" si="36">IF(RIGHT(J209)="T",(+E209-D209),0)</f>
        <v>0</v>
      </c>
      <c r="G209" s="143">
        <f t="shared" ref="G209:G236" si="37">IF(RIGHT(J209)="U",(+E209-D209),0)</f>
        <v>0</v>
      </c>
      <c r="H209" s="143">
        <f t="shared" ref="H209:H236" si="38">IF(RIGHT(J209)="C",(+E209-D209),0)</f>
        <v>0</v>
      </c>
      <c r="I209" s="143">
        <f t="shared" ref="I209:I236" si="39">IF(RIGHT(J209)="D",(+E209-D209),0)</f>
        <v>0.33819444444088731</v>
      </c>
      <c r="J209" s="144" t="s">
        <v>52</v>
      </c>
      <c r="K209" s="145" t="s">
        <v>865</v>
      </c>
      <c r="L209" s="146" t="s">
        <v>866</v>
      </c>
    </row>
    <row r="210" spans="1:12" ht="25.5">
      <c r="A210" s="159" t="s">
        <v>112</v>
      </c>
      <c r="B210" s="156">
        <v>101338</v>
      </c>
      <c r="C210" s="66" t="s">
        <v>539</v>
      </c>
      <c r="D210" s="45">
        <v>42751.975694444445</v>
      </c>
      <c r="E210" s="45">
        <v>42752.425000000003</v>
      </c>
      <c r="F210" s="143">
        <f t="shared" si="36"/>
        <v>0</v>
      </c>
      <c r="G210" s="143">
        <f t="shared" si="37"/>
        <v>0</v>
      </c>
      <c r="H210" s="143">
        <f t="shared" si="38"/>
        <v>0</v>
      </c>
      <c r="I210" s="143">
        <f t="shared" si="39"/>
        <v>0.4493055555576575</v>
      </c>
      <c r="J210" s="144" t="s">
        <v>52</v>
      </c>
      <c r="K210" s="145" t="s">
        <v>867</v>
      </c>
      <c r="L210" s="146" t="s">
        <v>770</v>
      </c>
    </row>
    <row r="211" spans="1:12" ht="12.75">
      <c r="A211" s="159" t="s">
        <v>112</v>
      </c>
      <c r="B211" s="156">
        <v>101351</v>
      </c>
      <c r="C211" s="66" t="s">
        <v>539</v>
      </c>
      <c r="D211" s="45">
        <v>42752.425000000003</v>
      </c>
      <c r="E211" s="45">
        <v>42752.556944444441</v>
      </c>
      <c r="F211" s="143">
        <f t="shared" si="36"/>
        <v>0.13194444443797693</v>
      </c>
      <c r="G211" s="143">
        <f t="shared" si="37"/>
        <v>0</v>
      </c>
      <c r="H211" s="143">
        <f t="shared" si="38"/>
        <v>0</v>
      </c>
      <c r="I211" s="143">
        <f t="shared" si="39"/>
        <v>0</v>
      </c>
      <c r="J211" s="144" t="s">
        <v>488</v>
      </c>
      <c r="K211" s="145" t="s">
        <v>868</v>
      </c>
      <c r="L211" s="146" t="s">
        <v>869</v>
      </c>
    </row>
    <row r="212" spans="1:12" ht="25.5">
      <c r="A212" s="159" t="s">
        <v>112</v>
      </c>
      <c r="B212" s="156">
        <v>101360</v>
      </c>
      <c r="C212" s="66" t="s">
        <v>539</v>
      </c>
      <c r="D212" s="45">
        <v>42753.004861111112</v>
      </c>
      <c r="E212" s="45">
        <v>42753.286111111112</v>
      </c>
      <c r="F212" s="143">
        <f t="shared" si="36"/>
        <v>0</v>
      </c>
      <c r="G212" s="143">
        <f t="shared" si="37"/>
        <v>0</v>
      </c>
      <c r="H212" s="143">
        <f t="shared" si="38"/>
        <v>0</v>
      </c>
      <c r="I212" s="143">
        <f t="shared" si="39"/>
        <v>0.28125</v>
      </c>
      <c r="J212" s="144" t="s">
        <v>52</v>
      </c>
      <c r="K212" s="145" t="s">
        <v>870</v>
      </c>
      <c r="L212" s="146" t="s">
        <v>871</v>
      </c>
    </row>
    <row r="213" spans="1:12" ht="25.5">
      <c r="A213" s="159" t="s">
        <v>112</v>
      </c>
      <c r="B213" s="156">
        <v>101378</v>
      </c>
      <c r="C213" s="66" t="s">
        <v>539</v>
      </c>
      <c r="D213" s="45">
        <v>42753.964583333334</v>
      </c>
      <c r="E213" s="45">
        <v>42754.261805555558</v>
      </c>
      <c r="F213" s="143">
        <f t="shared" si="36"/>
        <v>0</v>
      </c>
      <c r="G213" s="143">
        <f t="shared" si="37"/>
        <v>0</v>
      </c>
      <c r="H213" s="143">
        <f t="shared" si="38"/>
        <v>0</v>
      </c>
      <c r="I213" s="143">
        <f t="shared" si="39"/>
        <v>0.29722222222335404</v>
      </c>
      <c r="J213" s="144" t="s">
        <v>52</v>
      </c>
      <c r="K213" s="145" t="s">
        <v>872</v>
      </c>
      <c r="L213" s="146" t="s">
        <v>873</v>
      </c>
    </row>
    <row r="214" spans="1:12" ht="25.5">
      <c r="A214" s="159" t="s">
        <v>112</v>
      </c>
      <c r="B214" s="156">
        <v>101395</v>
      </c>
      <c r="C214" s="66" t="s">
        <v>539</v>
      </c>
      <c r="D214" s="45">
        <v>42754.884722222225</v>
      </c>
      <c r="E214" s="45">
        <v>42755.29791666667</v>
      </c>
      <c r="F214" s="143">
        <f t="shared" si="36"/>
        <v>0</v>
      </c>
      <c r="G214" s="143">
        <f t="shared" si="37"/>
        <v>0</v>
      </c>
      <c r="H214" s="143">
        <f t="shared" si="38"/>
        <v>0</v>
      </c>
      <c r="I214" s="143">
        <f t="shared" si="39"/>
        <v>0.41319444444525288</v>
      </c>
      <c r="J214" s="144" t="s">
        <v>52</v>
      </c>
      <c r="K214" s="145" t="s">
        <v>872</v>
      </c>
      <c r="L214" s="146" t="s">
        <v>874</v>
      </c>
    </row>
    <row r="215" spans="1:12" ht="25.5">
      <c r="A215" s="159" t="s">
        <v>112</v>
      </c>
      <c r="B215" s="156">
        <v>101498</v>
      </c>
      <c r="C215" s="66" t="s">
        <v>539</v>
      </c>
      <c r="D215" s="45">
        <v>42759.879861111112</v>
      </c>
      <c r="E215" s="45">
        <v>42760.288194444445</v>
      </c>
      <c r="F215" s="143">
        <f t="shared" si="36"/>
        <v>0</v>
      </c>
      <c r="G215" s="143">
        <f t="shared" si="37"/>
        <v>0</v>
      </c>
      <c r="H215" s="143">
        <f t="shared" si="38"/>
        <v>0</v>
      </c>
      <c r="I215" s="143">
        <f t="shared" si="39"/>
        <v>0.40833333333284827</v>
      </c>
      <c r="J215" s="144" t="s">
        <v>52</v>
      </c>
      <c r="K215" s="145" t="s">
        <v>867</v>
      </c>
      <c r="L215" s="146" t="s">
        <v>786</v>
      </c>
    </row>
    <row r="216" spans="1:12" ht="25.5">
      <c r="A216" s="159" t="s">
        <v>112</v>
      </c>
      <c r="B216" s="156">
        <v>101520</v>
      </c>
      <c r="C216" s="66" t="s">
        <v>539</v>
      </c>
      <c r="D216" s="45">
        <v>42760.82708333333</v>
      </c>
      <c r="E216" s="45">
        <v>42761.379861111112</v>
      </c>
      <c r="F216" s="143">
        <f t="shared" si="36"/>
        <v>0</v>
      </c>
      <c r="G216" s="143">
        <f t="shared" si="37"/>
        <v>0</v>
      </c>
      <c r="H216" s="143">
        <f t="shared" si="38"/>
        <v>0</v>
      </c>
      <c r="I216" s="143">
        <f t="shared" si="39"/>
        <v>0.55277777778246673</v>
      </c>
      <c r="J216" s="144" t="s">
        <v>52</v>
      </c>
      <c r="K216" s="145" t="s">
        <v>867</v>
      </c>
      <c r="L216" s="146" t="s">
        <v>826</v>
      </c>
    </row>
    <row r="217" spans="1:12" ht="25.5">
      <c r="A217" s="159" t="s">
        <v>112</v>
      </c>
      <c r="B217" s="156">
        <v>101553</v>
      </c>
      <c r="C217" s="66" t="s">
        <v>539</v>
      </c>
      <c r="D217" s="45">
        <v>42761.623611111114</v>
      </c>
      <c r="E217" s="45">
        <v>42762.371527777781</v>
      </c>
      <c r="F217" s="143">
        <f t="shared" si="36"/>
        <v>0</v>
      </c>
      <c r="G217" s="143">
        <f t="shared" si="37"/>
        <v>0</v>
      </c>
      <c r="H217" s="143">
        <f t="shared" si="38"/>
        <v>0</v>
      </c>
      <c r="I217" s="143">
        <f t="shared" si="39"/>
        <v>0.74791666666715173</v>
      </c>
      <c r="J217" s="144" t="s">
        <v>52</v>
      </c>
      <c r="K217" s="145" t="s">
        <v>875</v>
      </c>
      <c r="L217" s="146" t="s">
        <v>876</v>
      </c>
    </row>
    <row r="218" spans="1:12" ht="25.5">
      <c r="A218" s="159" t="s">
        <v>112</v>
      </c>
      <c r="B218" s="156">
        <v>101611</v>
      </c>
      <c r="C218" s="66" t="s">
        <v>539</v>
      </c>
      <c r="D218" s="45">
        <v>42762.915277777778</v>
      </c>
      <c r="E218" s="45">
        <v>42763.26458333333</v>
      </c>
      <c r="F218" s="143">
        <f t="shared" si="36"/>
        <v>0</v>
      </c>
      <c r="G218" s="143">
        <f t="shared" si="37"/>
        <v>0</v>
      </c>
      <c r="H218" s="143">
        <f t="shared" si="38"/>
        <v>0</v>
      </c>
      <c r="I218" s="143">
        <f t="shared" si="39"/>
        <v>0.34930555555183673</v>
      </c>
      <c r="J218" s="144" t="s">
        <v>52</v>
      </c>
      <c r="K218" s="145" t="s">
        <v>875</v>
      </c>
      <c r="L218" s="146" t="s">
        <v>877</v>
      </c>
    </row>
    <row r="219" spans="1:12" ht="25.5">
      <c r="A219" s="159" t="s">
        <v>112</v>
      </c>
      <c r="B219" s="156">
        <v>101633</v>
      </c>
      <c r="C219" s="66" t="s">
        <v>539</v>
      </c>
      <c r="D219" s="45">
        <v>42763.974999999999</v>
      </c>
      <c r="E219" s="45">
        <v>42764.261805555558</v>
      </c>
      <c r="F219" s="143">
        <f t="shared" si="36"/>
        <v>0</v>
      </c>
      <c r="G219" s="143">
        <f t="shared" si="37"/>
        <v>0</v>
      </c>
      <c r="H219" s="143">
        <f t="shared" si="38"/>
        <v>0</v>
      </c>
      <c r="I219" s="143">
        <f t="shared" si="39"/>
        <v>0.28680555555911269</v>
      </c>
      <c r="J219" s="144" t="s">
        <v>52</v>
      </c>
      <c r="K219" s="145" t="s">
        <v>875</v>
      </c>
      <c r="L219" s="146" t="s">
        <v>878</v>
      </c>
    </row>
    <row r="220" spans="1:12" ht="25.5">
      <c r="A220" s="159" t="s">
        <v>112</v>
      </c>
      <c r="B220" s="156">
        <v>101646</v>
      </c>
      <c r="C220" s="66" t="s">
        <v>539</v>
      </c>
      <c r="D220" s="45">
        <v>42764.970833333333</v>
      </c>
      <c r="E220" s="45">
        <v>42765.284722222219</v>
      </c>
      <c r="F220" s="143">
        <f t="shared" si="36"/>
        <v>0</v>
      </c>
      <c r="G220" s="143">
        <f t="shared" si="37"/>
        <v>0</v>
      </c>
      <c r="H220" s="143">
        <f t="shared" si="38"/>
        <v>0</v>
      </c>
      <c r="I220" s="143">
        <f t="shared" si="39"/>
        <v>0.31388888888614019</v>
      </c>
      <c r="J220" s="144" t="s">
        <v>52</v>
      </c>
      <c r="K220" s="145" t="s">
        <v>879</v>
      </c>
      <c r="L220" s="146" t="s">
        <v>880</v>
      </c>
    </row>
    <row r="221" spans="1:12" ht="25.5">
      <c r="A221" s="159" t="s">
        <v>112</v>
      </c>
      <c r="B221" s="156">
        <v>101662</v>
      </c>
      <c r="C221" s="66" t="s">
        <v>539</v>
      </c>
      <c r="D221" s="45">
        <v>42765.919444444444</v>
      </c>
      <c r="E221" s="45">
        <v>42766.225694444445</v>
      </c>
      <c r="F221" s="143">
        <f t="shared" si="36"/>
        <v>0</v>
      </c>
      <c r="G221" s="143">
        <f t="shared" si="37"/>
        <v>0</v>
      </c>
      <c r="H221" s="143">
        <f t="shared" si="38"/>
        <v>0</v>
      </c>
      <c r="I221" s="143">
        <f t="shared" si="39"/>
        <v>0.30625000000145519</v>
      </c>
      <c r="J221" s="144" t="s">
        <v>52</v>
      </c>
      <c r="K221" s="145" t="s">
        <v>879</v>
      </c>
      <c r="L221" s="146" t="s">
        <v>881</v>
      </c>
    </row>
    <row r="222" spans="1:12" ht="25.5">
      <c r="A222" s="159" t="s">
        <v>112</v>
      </c>
      <c r="B222" s="156">
        <v>112718</v>
      </c>
      <c r="C222" s="66" t="s">
        <v>882</v>
      </c>
      <c r="D222" s="158">
        <v>42736</v>
      </c>
      <c r="E222" s="45">
        <v>42736.321527777778</v>
      </c>
      <c r="F222" s="143">
        <f t="shared" si="36"/>
        <v>0</v>
      </c>
      <c r="G222" s="143">
        <f t="shared" si="37"/>
        <v>0</v>
      </c>
      <c r="H222" s="143">
        <f t="shared" si="38"/>
        <v>0</v>
      </c>
      <c r="I222" s="143">
        <f t="shared" si="39"/>
        <v>0.32152777777810115</v>
      </c>
      <c r="J222" s="144" t="s">
        <v>52</v>
      </c>
      <c r="K222" s="145" t="s">
        <v>883</v>
      </c>
      <c r="L222" s="146" t="s">
        <v>884</v>
      </c>
    </row>
    <row r="223" spans="1:12" ht="25.5">
      <c r="A223" s="159" t="s">
        <v>112</v>
      </c>
      <c r="B223" s="156">
        <v>101020</v>
      </c>
      <c r="C223" s="66" t="s">
        <v>882</v>
      </c>
      <c r="D223" s="45">
        <v>42736.887499999997</v>
      </c>
      <c r="E223" s="45">
        <v>42737.308333333334</v>
      </c>
      <c r="F223" s="143">
        <f t="shared" si="36"/>
        <v>0</v>
      </c>
      <c r="G223" s="143">
        <f t="shared" si="37"/>
        <v>0</v>
      </c>
      <c r="H223" s="143">
        <f t="shared" si="38"/>
        <v>0</v>
      </c>
      <c r="I223" s="143">
        <f t="shared" si="39"/>
        <v>0.42083333333721384</v>
      </c>
      <c r="J223" s="144" t="s">
        <v>52</v>
      </c>
      <c r="K223" s="145" t="s">
        <v>885</v>
      </c>
      <c r="L223" s="146" t="s">
        <v>886</v>
      </c>
    </row>
    <row r="224" spans="1:12" ht="25.5">
      <c r="A224" s="159" t="s">
        <v>112</v>
      </c>
      <c r="B224" s="156">
        <v>101045</v>
      </c>
      <c r="C224" s="66" t="s">
        <v>882</v>
      </c>
      <c r="D224" s="45">
        <v>42737.970833333333</v>
      </c>
      <c r="E224" s="45">
        <v>42738.318055555559</v>
      </c>
      <c r="F224" s="143">
        <f t="shared" si="36"/>
        <v>0</v>
      </c>
      <c r="G224" s="143">
        <f t="shared" si="37"/>
        <v>0</v>
      </c>
      <c r="H224" s="143">
        <f t="shared" si="38"/>
        <v>0</v>
      </c>
      <c r="I224" s="143">
        <f t="shared" si="39"/>
        <v>0.34722222222626442</v>
      </c>
      <c r="J224" s="144" t="s">
        <v>52</v>
      </c>
      <c r="K224" s="145" t="s">
        <v>887</v>
      </c>
      <c r="L224" s="146" t="s">
        <v>888</v>
      </c>
    </row>
    <row r="225" spans="1:12" ht="25.5">
      <c r="A225" s="159" t="s">
        <v>112</v>
      </c>
      <c r="B225" s="156">
        <v>101070</v>
      </c>
      <c r="C225" s="66" t="s">
        <v>882</v>
      </c>
      <c r="D225" s="45">
        <v>42738.884722222225</v>
      </c>
      <c r="E225" s="45">
        <v>42739.259027777778</v>
      </c>
      <c r="F225" s="143">
        <f t="shared" si="36"/>
        <v>0</v>
      </c>
      <c r="G225" s="143">
        <f t="shared" si="37"/>
        <v>0</v>
      </c>
      <c r="H225" s="143">
        <f t="shared" si="38"/>
        <v>0</v>
      </c>
      <c r="I225" s="143">
        <f t="shared" si="39"/>
        <v>0.37430555555329192</v>
      </c>
      <c r="J225" s="144" t="s">
        <v>52</v>
      </c>
      <c r="K225" s="145" t="s">
        <v>887</v>
      </c>
      <c r="L225" s="146" t="s">
        <v>889</v>
      </c>
    </row>
    <row r="226" spans="1:12" ht="25.5">
      <c r="A226" s="159" t="s">
        <v>112</v>
      </c>
      <c r="B226" s="156">
        <v>101084</v>
      </c>
      <c r="C226" s="66" t="s">
        <v>882</v>
      </c>
      <c r="D226" s="45">
        <v>42739.879166666666</v>
      </c>
      <c r="E226" s="45">
        <v>42740.27847222222</v>
      </c>
      <c r="F226" s="143">
        <f t="shared" si="36"/>
        <v>0</v>
      </c>
      <c r="G226" s="143">
        <f t="shared" si="37"/>
        <v>0</v>
      </c>
      <c r="H226" s="143">
        <f t="shared" si="38"/>
        <v>0</v>
      </c>
      <c r="I226" s="143">
        <f t="shared" si="39"/>
        <v>0.39930555555474712</v>
      </c>
      <c r="J226" s="144" t="s">
        <v>52</v>
      </c>
      <c r="K226" s="145" t="s">
        <v>887</v>
      </c>
      <c r="L226" s="146" t="s">
        <v>773</v>
      </c>
    </row>
    <row r="227" spans="1:12" ht="25.5">
      <c r="A227" s="159" t="s">
        <v>112</v>
      </c>
      <c r="B227" s="156">
        <v>101101</v>
      </c>
      <c r="C227" s="66" t="s">
        <v>882</v>
      </c>
      <c r="D227" s="45">
        <v>42740.886805555558</v>
      </c>
      <c r="E227" s="45">
        <v>42741.293749999997</v>
      </c>
      <c r="F227" s="143">
        <f t="shared" si="36"/>
        <v>0</v>
      </c>
      <c r="G227" s="143">
        <f t="shared" si="37"/>
        <v>0</v>
      </c>
      <c r="H227" s="143">
        <f t="shared" si="38"/>
        <v>0</v>
      </c>
      <c r="I227" s="143">
        <f t="shared" si="39"/>
        <v>0.40694444443943212</v>
      </c>
      <c r="J227" s="144" t="s">
        <v>52</v>
      </c>
      <c r="K227" s="145" t="s">
        <v>887</v>
      </c>
      <c r="L227" s="146" t="s">
        <v>890</v>
      </c>
    </row>
    <row r="228" spans="1:12" ht="25.5">
      <c r="A228" s="159" t="s">
        <v>112</v>
      </c>
      <c r="B228" s="156">
        <v>101119</v>
      </c>
      <c r="C228" s="66" t="s">
        <v>882</v>
      </c>
      <c r="D228" s="45">
        <v>42741.910416666666</v>
      </c>
      <c r="E228" s="45">
        <v>42742.422222222223</v>
      </c>
      <c r="F228" s="143">
        <f t="shared" si="36"/>
        <v>0</v>
      </c>
      <c r="G228" s="143">
        <f t="shared" si="37"/>
        <v>0</v>
      </c>
      <c r="H228" s="143">
        <f t="shared" si="38"/>
        <v>0</v>
      </c>
      <c r="I228" s="143">
        <f t="shared" si="39"/>
        <v>0.5118055555576575</v>
      </c>
      <c r="J228" s="144" t="s">
        <v>52</v>
      </c>
      <c r="K228" s="145" t="s">
        <v>887</v>
      </c>
      <c r="L228" s="146" t="s">
        <v>891</v>
      </c>
    </row>
    <row r="229" spans="1:12" ht="25.5">
      <c r="A229" s="159" t="s">
        <v>112</v>
      </c>
      <c r="B229" s="156">
        <v>101155</v>
      </c>
      <c r="C229" s="66" t="s">
        <v>882</v>
      </c>
      <c r="D229" s="45">
        <v>42742.996527777781</v>
      </c>
      <c r="E229" s="45">
        <v>42743.35833333333</v>
      </c>
      <c r="F229" s="143">
        <f t="shared" si="36"/>
        <v>0</v>
      </c>
      <c r="G229" s="143">
        <f t="shared" si="37"/>
        <v>0</v>
      </c>
      <c r="H229" s="143">
        <f t="shared" si="38"/>
        <v>0</v>
      </c>
      <c r="I229" s="143">
        <f t="shared" si="39"/>
        <v>0.36180555554892635</v>
      </c>
      <c r="J229" s="144" t="s">
        <v>52</v>
      </c>
      <c r="K229" s="145" t="s">
        <v>887</v>
      </c>
      <c r="L229" s="146" t="s">
        <v>892</v>
      </c>
    </row>
    <row r="230" spans="1:12" ht="25.5">
      <c r="A230" s="159" t="s">
        <v>112</v>
      </c>
      <c r="B230" s="156">
        <v>101164</v>
      </c>
      <c r="C230" s="66" t="s">
        <v>882</v>
      </c>
      <c r="D230" s="45">
        <v>42743.62777777778</v>
      </c>
      <c r="E230" s="45">
        <v>42744.300694444442</v>
      </c>
      <c r="F230" s="143">
        <f t="shared" si="36"/>
        <v>0</v>
      </c>
      <c r="G230" s="143">
        <f t="shared" si="37"/>
        <v>0</v>
      </c>
      <c r="H230" s="143">
        <f t="shared" si="38"/>
        <v>0</v>
      </c>
      <c r="I230" s="143">
        <f t="shared" si="39"/>
        <v>0.67291666666278616</v>
      </c>
      <c r="J230" s="144" t="s">
        <v>52</v>
      </c>
      <c r="K230" s="145" t="s">
        <v>893</v>
      </c>
      <c r="L230" s="146" t="s">
        <v>615</v>
      </c>
    </row>
    <row r="231" spans="1:12" ht="25.5">
      <c r="A231" s="159" t="s">
        <v>112</v>
      </c>
      <c r="B231" s="156">
        <v>101199</v>
      </c>
      <c r="C231" s="66" t="s">
        <v>882</v>
      </c>
      <c r="D231" s="45">
        <v>42744.92291666667</v>
      </c>
      <c r="E231" s="45">
        <v>42745.28125</v>
      </c>
      <c r="F231" s="143">
        <f t="shared" si="36"/>
        <v>0</v>
      </c>
      <c r="G231" s="143">
        <f t="shared" si="37"/>
        <v>0</v>
      </c>
      <c r="H231" s="143">
        <f t="shared" si="38"/>
        <v>0</v>
      </c>
      <c r="I231" s="143">
        <f t="shared" si="39"/>
        <v>0.35833333332993789</v>
      </c>
      <c r="J231" s="144" t="s">
        <v>52</v>
      </c>
      <c r="K231" s="145" t="s">
        <v>867</v>
      </c>
      <c r="L231" s="146" t="s">
        <v>894</v>
      </c>
    </row>
    <row r="232" spans="1:12" ht="25.5">
      <c r="A232" s="159" t="s">
        <v>112</v>
      </c>
      <c r="B232" s="156">
        <v>101213</v>
      </c>
      <c r="C232" s="66" t="s">
        <v>882</v>
      </c>
      <c r="D232" s="45">
        <v>42745.986111111109</v>
      </c>
      <c r="E232" s="45">
        <v>42746.29583333333</v>
      </c>
      <c r="F232" s="143">
        <f t="shared" si="36"/>
        <v>0</v>
      </c>
      <c r="G232" s="143">
        <f t="shared" si="37"/>
        <v>0</v>
      </c>
      <c r="H232" s="143">
        <f t="shared" si="38"/>
        <v>0</v>
      </c>
      <c r="I232" s="143">
        <f t="shared" si="39"/>
        <v>0.30972222222044365</v>
      </c>
      <c r="J232" s="144" t="s">
        <v>52</v>
      </c>
      <c r="K232" s="145" t="s">
        <v>867</v>
      </c>
      <c r="L232" s="146" t="s">
        <v>895</v>
      </c>
    </row>
    <row r="233" spans="1:12" ht="25.5">
      <c r="A233" s="159" t="s">
        <v>112</v>
      </c>
      <c r="B233" s="156">
        <v>101235</v>
      </c>
      <c r="C233" s="66" t="s">
        <v>882</v>
      </c>
      <c r="D233" s="45">
        <v>42747.012499999997</v>
      </c>
      <c r="E233" s="45">
        <v>42747.253472222219</v>
      </c>
      <c r="F233" s="143">
        <f t="shared" si="36"/>
        <v>0</v>
      </c>
      <c r="G233" s="143">
        <f t="shared" si="37"/>
        <v>0</v>
      </c>
      <c r="H233" s="143">
        <f t="shared" si="38"/>
        <v>0</v>
      </c>
      <c r="I233" s="143">
        <f t="shared" si="39"/>
        <v>0.24097222222189885</v>
      </c>
      <c r="J233" s="144" t="s">
        <v>52</v>
      </c>
      <c r="K233" s="145" t="s">
        <v>867</v>
      </c>
      <c r="L233" s="146" t="s">
        <v>765</v>
      </c>
    </row>
    <row r="234" spans="1:12" ht="25.5">
      <c r="A234" s="159" t="s">
        <v>112</v>
      </c>
      <c r="B234" s="156">
        <v>101263</v>
      </c>
      <c r="C234" s="66" t="s">
        <v>882</v>
      </c>
      <c r="D234" s="45">
        <v>42748.005555555559</v>
      </c>
      <c r="E234" s="45">
        <v>42748.234722222223</v>
      </c>
      <c r="F234" s="143">
        <f t="shared" si="36"/>
        <v>0</v>
      </c>
      <c r="G234" s="143">
        <f t="shared" si="37"/>
        <v>0</v>
      </c>
      <c r="H234" s="143">
        <f t="shared" si="38"/>
        <v>0</v>
      </c>
      <c r="I234" s="143">
        <f t="shared" si="39"/>
        <v>0.22916666666424135</v>
      </c>
      <c r="J234" s="144" t="s">
        <v>52</v>
      </c>
      <c r="K234" s="145" t="s">
        <v>867</v>
      </c>
      <c r="L234" s="146" t="s">
        <v>896</v>
      </c>
    </row>
    <row r="235" spans="1:12" ht="12.75">
      <c r="A235" s="159" t="s">
        <v>112</v>
      </c>
      <c r="B235" s="156">
        <v>101286</v>
      </c>
      <c r="C235" s="66" t="s">
        <v>882</v>
      </c>
      <c r="D235" s="45">
        <v>42749.126388888886</v>
      </c>
      <c r="E235" s="45">
        <v>42749.128472222219</v>
      </c>
      <c r="F235" s="143">
        <f t="shared" si="36"/>
        <v>0</v>
      </c>
      <c r="G235" s="143">
        <f t="shared" si="37"/>
        <v>0</v>
      </c>
      <c r="H235" s="143">
        <f t="shared" si="38"/>
        <v>2.0833333328482695E-3</v>
      </c>
      <c r="I235" s="143">
        <f t="shared" si="39"/>
        <v>0</v>
      </c>
      <c r="J235" s="144" t="s">
        <v>489</v>
      </c>
      <c r="K235" s="145" t="s">
        <v>897</v>
      </c>
      <c r="L235" s="146"/>
    </row>
    <row r="236" spans="1:12" ht="12.75">
      <c r="A236" s="159" t="s">
        <v>112</v>
      </c>
      <c r="B236" s="156">
        <v>101287</v>
      </c>
      <c r="C236" s="66" t="s">
        <v>882</v>
      </c>
      <c r="D236" s="45">
        <v>42749.128472222219</v>
      </c>
      <c r="E236" s="45">
        <v>42749.277777777781</v>
      </c>
      <c r="F236" s="143">
        <f t="shared" si="36"/>
        <v>0</v>
      </c>
      <c r="G236" s="143">
        <f t="shared" si="37"/>
        <v>0</v>
      </c>
      <c r="H236" s="143">
        <f t="shared" si="38"/>
        <v>0</v>
      </c>
      <c r="I236" s="143">
        <f t="shared" si="39"/>
        <v>0.14930555556202307</v>
      </c>
      <c r="J236" s="144" t="s">
        <v>52</v>
      </c>
      <c r="K236" s="145" t="s">
        <v>898</v>
      </c>
      <c r="L236" s="146" t="s">
        <v>899</v>
      </c>
    </row>
    <row r="237" spans="1:12" ht="25.5">
      <c r="A237" s="147"/>
      <c r="B237" s="148"/>
      <c r="C237" s="149" t="s">
        <v>602</v>
      </c>
      <c r="D237" s="150"/>
      <c r="E237" s="150"/>
      <c r="F237" s="151">
        <f>SUBTOTAL(9,F209:F236)</f>
        <v>0.13194444443797693</v>
      </c>
      <c r="G237" s="151">
        <f>SUBTOTAL(9,G209:G236)</f>
        <v>0</v>
      </c>
      <c r="H237" s="151">
        <f>SUBTOTAL(9,H209:H236)</f>
        <v>2.0833333328482695E-3</v>
      </c>
      <c r="I237" s="151">
        <f>SUBTOTAL(9,I209:I236)</f>
        <v>9.8486111111051287</v>
      </c>
      <c r="J237" s="152"/>
      <c r="K237" s="153"/>
      <c r="L237" s="154"/>
    </row>
    <row r="238" spans="1:12" ht="25.5">
      <c r="A238" s="159" t="s">
        <v>114</v>
      </c>
      <c r="B238" s="156">
        <v>101420</v>
      </c>
      <c r="C238" s="66" t="s">
        <v>540</v>
      </c>
      <c r="D238" s="45">
        <v>42756.007638888892</v>
      </c>
      <c r="E238" s="45">
        <v>42756.257638888892</v>
      </c>
      <c r="F238" s="143">
        <f t="shared" ref="F238:F243" si="40">IF(RIGHT(J238)="T",(+E238-D238),0)</f>
        <v>0</v>
      </c>
      <c r="G238" s="143">
        <f t="shared" ref="G238:G243" si="41">IF(RIGHT(J238)="U",(+E238-D238),0)</f>
        <v>0</v>
      </c>
      <c r="H238" s="143">
        <f t="shared" ref="H238:H243" si="42">IF(RIGHT(J238)="C",(+E238-D238),0)</f>
        <v>0</v>
      </c>
      <c r="I238" s="143">
        <f t="shared" ref="I238:I243" si="43">IF(RIGHT(J238)="D",(+E238-D238),0)</f>
        <v>0.25</v>
      </c>
      <c r="J238" s="144" t="s">
        <v>52</v>
      </c>
      <c r="K238" s="145" t="s">
        <v>872</v>
      </c>
      <c r="L238" s="146" t="s">
        <v>900</v>
      </c>
    </row>
    <row r="239" spans="1:12" ht="25.5">
      <c r="A239" s="159" t="s">
        <v>114</v>
      </c>
      <c r="B239" s="156">
        <v>101438</v>
      </c>
      <c r="C239" s="66" t="s">
        <v>540</v>
      </c>
      <c r="D239" s="45">
        <v>42756.884722222225</v>
      </c>
      <c r="E239" s="45">
        <v>42757.261805555558</v>
      </c>
      <c r="F239" s="143">
        <f t="shared" si="40"/>
        <v>0</v>
      </c>
      <c r="G239" s="143">
        <f t="shared" si="41"/>
        <v>0</v>
      </c>
      <c r="H239" s="143">
        <f t="shared" si="42"/>
        <v>0</v>
      </c>
      <c r="I239" s="143">
        <f t="shared" si="43"/>
        <v>0.37708333333284827</v>
      </c>
      <c r="J239" s="144" t="s">
        <v>52</v>
      </c>
      <c r="K239" s="145" t="s">
        <v>872</v>
      </c>
      <c r="L239" s="146" t="s">
        <v>901</v>
      </c>
    </row>
    <row r="240" spans="1:12" ht="25.5">
      <c r="A240" s="159" t="s">
        <v>114</v>
      </c>
      <c r="B240" s="156">
        <v>101448</v>
      </c>
      <c r="C240" s="66" t="s">
        <v>540</v>
      </c>
      <c r="D240" s="45">
        <v>42757.876388888886</v>
      </c>
      <c r="E240" s="45">
        <v>42758.302083333336</v>
      </c>
      <c r="F240" s="143">
        <f t="shared" si="40"/>
        <v>0</v>
      </c>
      <c r="G240" s="143">
        <f t="shared" si="41"/>
        <v>0</v>
      </c>
      <c r="H240" s="143">
        <f t="shared" si="42"/>
        <v>0</v>
      </c>
      <c r="I240" s="143">
        <f t="shared" si="43"/>
        <v>0.42569444444961846</v>
      </c>
      <c r="J240" s="144" t="s">
        <v>52</v>
      </c>
      <c r="K240" s="145" t="s">
        <v>872</v>
      </c>
      <c r="L240" s="146" t="s">
        <v>902</v>
      </c>
    </row>
    <row r="241" spans="1:12" ht="25.5">
      <c r="A241" s="159" t="s">
        <v>114</v>
      </c>
      <c r="B241" s="156">
        <v>101473</v>
      </c>
      <c r="C241" s="66" t="s">
        <v>540</v>
      </c>
      <c r="D241" s="45">
        <v>42758.869444444441</v>
      </c>
      <c r="E241" s="45">
        <v>42759.270138888889</v>
      </c>
      <c r="F241" s="143">
        <f t="shared" si="40"/>
        <v>0</v>
      </c>
      <c r="G241" s="143">
        <f t="shared" si="41"/>
        <v>0</v>
      </c>
      <c r="H241" s="143">
        <f t="shared" si="42"/>
        <v>0</v>
      </c>
      <c r="I241" s="143">
        <f t="shared" si="43"/>
        <v>0.40069444444816327</v>
      </c>
      <c r="J241" s="144" t="s">
        <v>52</v>
      </c>
      <c r="K241" s="145" t="s">
        <v>867</v>
      </c>
      <c r="L241" s="146" t="s">
        <v>857</v>
      </c>
    </row>
    <row r="242" spans="1:12" ht="25.5">
      <c r="A242" s="159" t="s">
        <v>114</v>
      </c>
      <c r="B242" s="156">
        <v>101281</v>
      </c>
      <c r="C242" s="66" t="s">
        <v>115</v>
      </c>
      <c r="D242" s="45">
        <v>42748.936111111114</v>
      </c>
      <c r="E242" s="45">
        <v>42749.283333333333</v>
      </c>
      <c r="F242" s="143">
        <f t="shared" si="40"/>
        <v>0</v>
      </c>
      <c r="G242" s="143">
        <f t="shared" si="41"/>
        <v>0</v>
      </c>
      <c r="H242" s="143">
        <f t="shared" si="42"/>
        <v>0</v>
      </c>
      <c r="I242" s="143">
        <f t="shared" si="43"/>
        <v>0.34722222221898846</v>
      </c>
      <c r="J242" s="144" t="s">
        <v>52</v>
      </c>
      <c r="K242" s="145" t="s">
        <v>867</v>
      </c>
      <c r="L242" s="146" t="s">
        <v>903</v>
      </c>
    </row>
    <row r="243" spans="1:12" ht="25.5">
      <c r="A243" s="159" t="s">
        <v>114</v>
      </c>
      <c r="B243" s="156">
        <v>101299</v>
      </c>
      <c r="C243" s="66" t="s">
        <v>115</v>
      </c>
      <c r="D243" s="45">
        <v>42749.880555555559</v>
      </c>
      <c r="E243" s="45">
        <v>42750.304861111108</v>
      </c>
      <c r="F243" s="143">
        <f t="shared" si="40"/>
        <v>0</v>
      </c>
      <c r="G243" s="143">
        <f t="shared" si="41"/>
        <v>0</v>
      </c>
      <c r="H243" s="143">
        <f t="shared" si="42"/>
        <v>0</v>
      </c>
      <c r="I243" s="143">
        <f t="shared" si="43"/>
        <v>0.42430555554892635</v>
      </c>
      <c r="J243" s="144" t="s">
        <v>52</v>
      </c>
      <c r="K243" s="145" t="s">
        <v>867</v>
      </c>
      <c r="L243" s="146" t="s">
        <v>779</v>
      </c>
    </row>
    <row r="244" spans="1:12" ht="25.5">
      <c r="A244" s="147"/>
      <c r="B244" s="148"/>
      <c r="C244" s="149" t="s">
        <v>604</v>
      </c>
      <c r="D244" s="150"/>
      <c r="E244" s="150"/>
      <c r="F244" s="151">
        <f>SUBTOTAL(9,F238:F243)</f>
        <v>0</v>
      </c>
      <c r="G244" s="151">
        <f>SUBTOTAL(9,G238:G243)</f>
        <v>0</v>
      </c>
      <c r="H244" s="151">
        <f>SUBTOTAL(9,H238:H243)</f>
        <v>0</v>
      </c>
      <c r="I244" s="151">
        <f>SUBTOTAL(9,I238:I243)</f>
        <v>2.2249999999985448</v>
      </c>
      <c r="J244" s="152"/>
      <c r="K244" s="153"/>
      <c r="L244" s="154"/>
    </row>
    <row r="245" spans="1:12" ht="25.5">
      <c r="A245" s="159" t="s">
        <v>116</v>
      </c>
      <c r="B245" s="156">
        <v>112719</v>
      </c>
      <c r="C245" s="66" t="s">
        <v>541</v>
      </c>
      <c r="D245" s="158">
        <v>42736</v>
      </c>
      <c r="E245" s="45">
        <v>42736.321527777778</v>
      </c>
      <c r="F245" s="143">
        <f t="shared" ref="F245:F269" si="44">IF(RIGHT(J245)="T",(+E245-D245),0)</f>
        <v>0</v>
      </c>
      <c r="G245" s="143">
        <f t="shared" ref="G245:G269" si="45">IF(RIGHT(J245)="U",(+E245-D245),0)</f>
        <v>0</v>
      </c>
      <c r="H245" s="143">
        <f t="shared" ref="H245:H269" si="46">IF(RIGHT(J245)="C",(+E245-D245),0)</f>
        <v>0</v>
      </c>
      <c r="I245" s="143">
        <f t="shared" ref="I245:I269" si="47">IF(RIGHT(J245)="D",(+E245-D245),0)</f>
        <v>0.32152777777810115</v>
      </c>
      <c r="J245" s="144" t="s">
        <v>52</v>
      </c>
      <c r="K245" s="145" t="s">
        <v>904</v>
      </c>
      <c r="L245" s="146" t="s">
        <v>884</v>
      </c>
    </row>
    <row r="246" spans="1:12" ht="25.5">
      <c r="A246" s="159" t="s">
        <v>116</v>
      </c>
      <c r="B246" s="156">
        <v>101021</v>
      </c>
      <c r="C246" s="66" t="s">
        <v>541</v>
      </c>
      <c r="D246" s="45">
        <v>42736.888194444444</v>
      </c>
      <c r="E246" s="45">
        <v>42737.308333333334</v>
      </c>
      <c r="F246" s="143">
        <f t="shared" si="44"/>
        <v>0</v>
      </c>
      <c r="G246" s="143">
        <f t="shared" si="45"/>
        <v>0</v>
      </c>
      <c r="H246" s="143">
        <f t="shared" si="46"/>
        <v>0</v>
      </c>
      <c r="I246" s="143">
        <f t="shared" si="47"/>
        <v>0.42013888889050577</v>
      </c>
      <c r="J246" s="144" t="s">
        <v>52</v>
      </c>
      <c r="K246" s="145" t="s">
        <v>885</v>
      </c>
      <c r="L246" s="146" t="s">
        <v>886</v>
      </c>
    </row>
    <row r="247" spans="1:12" ht="25.5">
      <c r="A247" s="159" t="s">
        <v>116</v>
      </c>
      <c r="B247" s="156">
        <v>101068</v>
      </c>
      <c r="C247" s="66" t="s">
        <v>541</v>
      </c>
      <c r="D247" s="45">
        <v>42738.879861111112</v>
      </c>
      <c r="E247" s="45">
        <v>42739.259722222225</v>
      </c>
      <c r="F247" s="143">
        <f t="shared" si="44"/>
        <v>0</v>
      </c>
      <c r="G247" s="143">
        <f t="shared" si="45"/>
        <v>0</v>
      </c>
      <c r="H247" s="143">
        <f t="shared" si="46"/>
        <v>0</v>
      </c>
      <c r="I247" s="143">
        <f t="shared" si="47"/>
        <v>0.37986111111240461</v>
      </c>
      <c r="J247" s="144" t="s">
        <v>52</v>
      </c>
      <c r="K247" s="145" t="s">
        <v>887</v>
      </c>
      <c r="L247" s="146" t="s">
        <v>889</v>
      </c>
    </row>
    <row r="248" spans="1:12" ht="25.5">
      <c r="A248" s="159" t="s">
        <v>116</v>
      </c>
      <c r="B248" s="156">
        <v>101083</v>
      </c>
      <c r="C248" s="66" t="s">
        <v>541</v>
      </c>
      <c r="D248" s="45">
        <v>42739.879166666666</v>
      </c>
      <c r="E248" s="45">
        <v>42740.293749999997</v>
      </c>
      <c r="F248" s="143">
        <f t="shared" si="44"/>
        <v>0</v>
      </c>
      <c r="G248" s="143">
        <f t="shared" si="45"/>
        <v>0</v>
      </c>
      <c r="H248" s="143">
        <f t="shared" si="46"/>
        <v>0</v>
      </c>
      <c r="I248" s="143">
        <f t="shared" si="47"/>
        <v>0.41458333333139308</v>
      </c>
      <c r="J248" s="144" t="s">
        <v>52</v>
      </c>
      <c r="K248" s="145" t="s">
        <v>887</v>
      </c>
      <c r="L248" s="146" t="s">
        <v>773</v>
      </c>
    </row>
    <row r="249" spans="1:12" ht="25.5">
      <c r="A249" s="159" t="s">
        <v>116</v>
      </c>
      <c r="B249" s="156">
        <v>101102</v>
      </c>
      <c r="C249" s="66" t="s">
        <v>541</v>
      </c>
      <c r="D249" s="45">
        <v>42740.886805555558</v>
      </c>
      <c r="E249" s="45">
        <v>42741.295138888891</v>
      </c>
      <c r="F249" s="143">
        <f t="shared" si="44"/>
        <v>0</v>
      </c>
      <c r="G249" s="143">
        <f t="shared" si="45"/>
        <v>0</v>
      </c>
      <c r="H249" s="143">
        <f t="shared" si="46"/>
        <v>0</v>
      </c>
      <c r="I249" s="143">
        <f t="shared" si="47"/>
        <v>0.40833333333284827</v>
      </c>
      <c r="J249" s="144" t="s">
        <v>52</v>
      </c>
      <c r="K249" s="145" t="s">
        <v>887</v>
      </c>
      <c r="L249" s="146" t="s">
        <v>890</v>
      </c>
    </row>
    <row r="250" spans="1:12" ht="25.5">
      <c r="A250" s="159" t="s">
        <v>116</v>
      </c>
      <c r="B250" s="156">
        <v>101120</v>
      </c>
      <c r="C250" s="66" t="s">
        <v>541</v>
      </c>
      <c r="D250" s="45">
        <v>42741.911111111112</v>
      </c>
      <c r="E250" s="45">
        <v>42742.420138888891</v>
      </c>
      <c r="F250" s="143">
        <f t="shared" si="44"/>
        <v>0</v>
      </c>
      <c r="G250" s="143">
        <f t="shared" si="45"/>
        <v>0</v>
      </c>
      <c r="H250" s="143">
        <f t="shared" si="46"/>
        <v>0</v>
      </c>
      <c r="I250" s="143">
        <f t="shared" si="47"/>
        <v>0.50902777777810115</v>
      </c>
      <c r="J250" s="144" t="s">
        <v>52</v>
      </c>
      <c r="K250" s="145" t="s">
        <v>887</v>
      </c>
      <c r="L250" s="146" t="s">
        <v>891</v>
      </c>
    </row>
    <row r="251" spans="1:12" ht="25.5">
      <c r="A251" s="159" t="s">
        <v>116</v>
      </c>
      <c r="B251" s="156">
        <v>101154</v>
      </c>
      <c r="C251" s="66" t="s">
        <v>541</v>
      </c>
      <c r="D251" s="45">
        <v>42742.996527777781</v>
      </c>
      <c r="E251" s="45">
        <v>42743.351388888892</v>
      </c>
      <c r="F251" s="143">
        <f t="shared" si="44"/>
        <v>0</v>
      </c>
      <c r="G251" s="143">
        <f t="shared" si="45"/>
        <v>0</v>
      </c>
      <c r="H251" s="143">
        <f t="shared" si="46"/>
        <v>0</v>
      </c>
      <c r="I251" s="143">
        <f t="shared" si="47"/>
        <v>0.35486111111094942</v>
      </c>
      <c r="J251" s="144" t="s">
        <v>52</v>
      </c>
      <c r="K251" s="145" t="s">
        <v>870</v>
      </c>
      <c r="L251" s="146" t="s">
        <v>892</v>
      </c>
    </row>
    <row r="252" spans="1:12" ht="25.5">
      <c r="A252" s="159" t="s">
        <v>116</v>
      </c>
      <c r="B252" s="156">
        <v>101176</v>
      </c>
      <c r="C252" s="66" t="s">
        <v>541</v>
      </c>
      <c r="D252" s="45">
        <v>42743.878472222219</v>
      </c>
      <c r="E252" s="45">
        <v>42744.301388888889</v>
      </c>
      <c r="F252" s="143">
        <f t="shared" si="44"/>
        <v>0</v>
      </c>
      <c r="G252" s="143">
        <f t="shared" si="45"/>
        <v>0</v>
      </c>
      <c r="H252" s="143">
        <f t="shared" si="46"/>
        <v>0</v>
      </c>
      <c r="I252" s="143">
        <f t="shared" si="47"/>
        <v>0.42291666667006211</v>
      </c>
      <c r="J252" s="144" t="s">
        <v>52</v>
      </c>
      <c r="K252" s="145" t="s">
        <v>905</v>
      </c>
      <c r="L252" s="146" t="s">
        <v>603</v>
      </c>
    </row>
    <row r="253" spans="1:12" ht="25.5">
      <c r="A253" s="159" t="s">
        <v>116</v>
      </c>
      <c r="B253" s="156">
        <v>101198</v>
      </c>
      <c r="C253" s="66" t="s">
        <v>541</v>
      </c>
      <c r="D253" s="45">
        <v>42744.92291666667</v>
      </c>
      <c r="E253" s="45">
        <v>42745.28125</v>
      </c>
      <c r="F253" s="143">
        <f t="shared" si="44"/>
        <v>0</v>
      </c>
      <c r="G253" s="143">
        <f t="shared" si="45"/>
        <v>0</v>
      </c>
      <c r="H253" s="143">
        <f t="shared" si="46"/>
        <v>0</v>
      </c>
      <c r="I253" s="143">
        <f t="shared" si="47"/>
        <v>0.35833333332993789</v>
      </c>
      <c r="J253" s="144" t="s">
        <v>52</v>
      </c>
      <c r="K253" s="145" t="s">
        <v>867</v>
      </c>
      <c r="L253" s="146" t="s">
        <v>894</v>
      </c>
    </row>
    <row r="254" spans="1:12" ht="25.5">
      <c r="A254" s="159" t="s">
        <v>116</v>
      </c>
      <c r="B254" s="156">
        <v>101214</v>
      </c>
      <c r="C254" s="66" t="s">
        <v>541</v>
      </c>
      <c r="D254" s="45">
        <v>42745.986111111109</v>
      </c>
      <c r="E254" s="45">
        <v>42746.29583333333</v>
      </c>
      <c r="F254" s="143">
        <f t="shared" si="44"/>
        <v>0</v>
      </c>
      <c r="G254" s="143">
        <f t="shared" si="45"/>
        <v>0</v>
      </c>
      <c r="H254" s="143">
        <f t="shared" si="46"/>
        <v>0</v>
      </c>
      <c r="I254" s="143">
        <f t="shared" si="47"/>
        <v>0.30972222222044365</v>
      </c>
      <c r="J254" s="144" t="s">
        <v>52</v>
      </c>
      <c r="K254" s="145" t="s">
        <v>867</v>
      </c>
      <c r="L254" s="146" t="s">
        <v>906</v>
      </c>
    </row>
    <row r="255" spans="1:12" ht="25.5">
      <c r="A255" s="159" t="s">
        <v>116</v>
      </c>
      <c r="B255" s="156">
        <v>101236</v>
      </c>
      <c r="C255" s="66" t="s">
        <v>541</v>
      </c>
      <c r="D255" s="45">
        <v>42747.013888888891</v>
      </c>
      <c r="E255" s="45">
        <v>42747.254861111112</v>
      </c>
      <c r="F255" s="143">
        <f t="shared" si="44"/>
        <v>0</v>
      </c>
      <c r="G255" s="143">
        <f t="shared" si="45"/>
        <v>0</v>
      </c>
      <c r="H255" s="143">
        <f t="shared" si="46"/>
        <v>0</v>
      </c>
      <c r="I255" s="143">
        <f t="shared" si="47"/>
        <v>0.24097222222189885</v>
      </c>
      <c r="J255" s="144" t="s">
        <v>52</v>
      </c>
      <c r="K255" s="145" t="s">
        <v>867</v>
      </c>
      <c r="L255" s="146" t="s">
        <v>765</v>
      </c>
    </row>
    <row r="256" spans="1:12" ht="25.5">
      <c r="A256" s="159" t="s">
        <v>116</v>
      </c>
      <c r="B256" s="156">
        <v>101264</v>
      </c>
      <c r="C256" s="66" t="s">
        <v>541</v>
      </c>
      <c r="D256" s="45">
        <v>42748.006249999999</v>
      </c>
      <c r="E256" s="45">
        <v>42748.234027777777</v>
      </c>
      <c r="F256" s="143">
        <f t="shared" si="44"/>
        <v>0</v>
      </c>
      <c r="G256" s="143">
        <f t="shared" si="45"/>
        <v>0</v>
      </c>
      <c r="H256" s="143">
        <f t="shared" si="46"/>
        <v>0</v>
      </c>
      <c r="I256" s="143">
        <f t="shared" si="47"/>
        <v>0.22777777777810115</v>
      </c>
      <c r="J256" s="144" t="s">
        <v>52</v>
      </c>
      <c r="K256" s="145" t="s">
        <v>867</v>
      </c>
      <c r="L256" s="146" t="s">
        <v>896</v>
      </c>
    </row>
    <row r="257" spans="1:12" ht="25.5">
      <c r="A257" s="159" t="s">
        <v>116</v>
      </c>
      <c r="B257" s="156">
        <v>101318</v>
      </c>
      <c r="C257" s="66" t="s">
        <v>541</v>
      </c>
      <c r="D257" s="45">
        <v>42750.982638888891</v>
      </c>
      <c r="E257" s="45">
        <v>42751.318055555559</v>
      </c>
      <c r="F257" s="143">
        <f t="shared" si="44"/>
        <v>0</v>
      </c>
      <c r="G257" s="143">
        <f t="shared" si="45"/>
        <v>0</v>
      </c>
      <c r="H257" s="143">
        <f t="shared" si="46"/>
        <v>0</v>
      </c>
      <c r="I257" s="143">
        <f t="shared" si="47"/>
        <v>0.33541666666860692</v>
      </c>
      <c r="J257" s="144" t="s">
        <v>52</v>
      </c>
      <c r="K257" s="145" t="s">
        <v>907</v>
      </c>
      <c r="L257" s="146" t="s">
        <v>780</v>
      </c>
    </row>
    <row r="258" spans="1:12" ht="25.5">
      <c r="A258" s="159" t="s">
        <v>116</v>
      </c>
      <c r="B258" s="156">
        <v>101337</v>
      </c>
      <c r="C258" s="66" t="s">
        <v>541</v>
      </c>
      <c r="D258" s="45">
        <v>42751.974999999999</v>
      </c>
      <c r="E258" s="45">
        <v>42752.347222222219</v>
      </c>
      <c r="F258" s="143">
        <f t="shared" si="44"/>
        <v>0</v>
      </c>
      <c r="G258" s="143">
        <f t="shared" si="45"/>
        <v>0</v>
      </c>
      <c r="H258" s="143">
        <f t="shared" si="46"/>
        <v>0</v>
      </c>
      <c r="I258" s="143">
        <f t="shared" si="47"/>
        <v>0.37222222222044365</v>
      </c>
      <c r="J258" s="144" t="s">
        <v>52</v>
      </c>
      <c r="K258" s="145" t="s">
        <v>867</v>
      </c>
      <c r="L258" s="146" t="s">
        <v>770</v>
      </c>
    </row>
    <row r="259" spans="1:12" ht="25.5">
      <c r="A259" s="159" t="s">
        <v>116</v>
      </c>
      <c r="B259" s="156">
        <v>101379</v>
      </c>
      <c r="C259" s="66" t="s">
        <v>541</v>
      </c>
      <c r="D259" s="45">
        <v>42753.966666666667</v>
      </c>
      <c r="E259" s="45">
        <v>42754.262499999997</v>
      </c>
      <c r="F259" s="143">
        <f t="shared" si="44"/>
        <v>0</v>
      </c>
      <c r="G259" s="143">
        <f t="shared" si="45"/>
        <v>0</v>
      </c>
      <c r="H259" s="143">
        <f t="shared" si="46"/>
        <v>0</v>
      </c>
      <c r="I259" s="143">
        <f t="shared" si="47"/>
        <v>0.29583333332993789</v>
      </c>
      <c r="J259" s="144" t="s">
        <v>52</v>
      </c>
      <c r="K259" s="145" t="s">
        <v>872</v>
      </c>
      <c r="L259" s="146" t="s">
        <v>873</v>
      </c>
    </row>
    <row r="260" spans="1:12" ht="25.5">
      <c r="A260" s="159" t="s">
        <v>116</v>
      </c>
      <c r="B260" s="156">
        <v>101396</v>
      </c>
      <c r="C260" s="66" t="s">
        <v>541</v>
      </c>
      <c r="D260" s="45">
        <v>42754.884722222225</v>
      </c>
      <c r="E260" s="45">
        <v>42755.263888888891</v>
      </c>
      <c r="F260" s="143">
        <f t="shared" si="44"/>
        <v>0</v>
      </c>
      <c r="G260" s="143">
        <f t="shared" si="45"/>
        <v>0</v>
      </c>
      <c r="H260" s="143">
        <f t="shared" si="46"/>
        <v>0</v>
      </c>
      <c r="I260" s="143">
        <f t="shared" si="47"/>
        <v>0.37916666666569654</v>
      </c>
      <c r="J260" s="144" t="s">
        <v>52</v>
      </c>
      <c r="K260" s="145" t="s">
        <v>872</v>
      </c>
      <c r="L260" s="146" t="s">
        <v>874</v>
      </c>
    </row>
    <row r="261" spans="1:12" ht="25.5">
      <c r="A261" s="159" t="s">
        <v>116</v>
      </c>
      <c r="B261" s="156">
        <v>101421</v>
      </c>
      <c r="C261" s="66" t="s">
        <v>541</v>
      </c>
      <c r="D261" s="45">
        <v>42756.007638888892</v>
      </c>
      <c r="E261" s="45">
        <v>42756.258333333331</v>
      </c>
      <c r="F261" s="143">
        <f t="shared" si="44"/>
        <v>0</v>
      </c>
      <c r="G261" s="143">
        <f t="shared" si="45"/>
        <v>0</v>
      </c>
      <c r="H261" s="143">
        <f t="shared" si="46"/>
        <v>0</v>
      </c>
      <c r="I261" s="143">
        <f t="shared" si="47"/>
        <v>0.25069444443943212</v>
      </c>
      <c r="J261" s="144" t="s">
        <v>52</v>
      </c>
      <c r="K261" s="145" t="s">
        <v>872</v>
      </c>
      <c r="L261" s="146" t="s">
        <v>900</v>
      </c>
    </row>
    <row r="262" spans="1:12" ht="25.5">
      <c r="A262" s="159" t="s">
        <v>116</v>
      </c>
      <c r="B262" s="156">
        <v>101439</v>
      </c>
      <c r="C262" s="66" t="s">
        <v>541</v>
      </c>
      <c r="D262" s="45">
        <v>42756.885416666664</v>
      </c>
      <c r="E262" s="45">
        <v>42757.260416666664</v>
      </c>
      <c r="F262" s="143">
        <f t="shared" si="44"/>
        <v>0</v>
      </c>
      <c r="G262" s="143">
        <f t="shared" si="45"/>
        <v>0</v>
      </c>
      <c r="H262" s="143">
        <f t="shared" si="46"/>
        <v>0</v>
      </c>
      <c r="I262" s="143">
        <f t="shared" si="47"/>
        <v>0.375</v>
      </c>
      <c r="J262" s="144" t="s">
        <v>52</v>
      </c>
      <c r="K262" s="145" t="s">
        <v>872</v>
      </c>
      <c r="L262" s="146" t="s">
        <v>901</v>
      </c>
    </row>
    <row r="263" spans="1:12" ht="25.5">
      <c r="A263" s="159" t="s">
        <v>116</v>
      </c>
      <c r="B263" s="156">
        <v>101449</v>
      </c>
      <c r="C263" s="66" t="s">
        <v>541</v>
      </c>
      <c r="D263" s="45">
        <v>42757.877083333333</v>
      </c>
      <c r="E263" s="45">
        <v>42758.302777777775</v>
      </c>
      <c r="F263" s="143">
        <f t="shared" si="44"/>
        <v>0</v>
      </c>
      <c r="G263" s="143">
        <f t="shared" si="45"/>
        <v>0</v>
      </c>
      <c r="H263" s="143">
        <f t="shared" si="46"/>
        <v>0</v>
      </c>
      <c r="I263" s="143">
        <f t="shared" si="47"/>
        <v>0.4256944444423425</v>
      </c>
      <c r="J263" s="144" t="s">
        <v>52</v>
      </c>
      <c r="K263" s="145" t="s">
        <v>872</v>
      </c>
      <c r="L263" s="146" t="s">
        <v>902</v>
      </c>
    </row>
    <row r="264" spans="1:12" ht="25.5">
      <c r="A264" s="159" t="s">
        <v>116</v>
      </c>
      <c r="B264" s="156">
        <v>101472</v>
      </c>
      <c r="C264" s="66" t="s">
        <v>541</v>
      </c>
      <c r="D264" s="45">
        <v>42758.868750000001</v>
      </c>
      <c r="E264" s="45">
        <v>42759.270833333336</v>
      </c>
      <c r="F264" s="143">
        <f t="shared" si="44"/>
        <v>0</v>
      </c>
      <c r="G264" s="143">
        <f t="shared" si="45"/>
        <v>0</v>
      </c>
      <c r="H264" s="143">
        <f t="shared" si="46"/>
        <v>0</v>
      </c>
      <c r="I264" s="143">
        <f t="shared" si="47"/>
        <v>0.40208333333430346</v>
      </c>
      <c r="J264" s="144" t="s">
        <v>52</v>
      </c>
      <c r="K264" s="145" t="s">
        <v>867</v>
      </c>
      <c r="L264" s="146" t="s">
        <v>857</v>
      </c>
    </row>
    <row r="265" spans="1:12" ht="25.5">
      <c r="A265" s="159" t="s">
        <v>116</v>
      </c>
      <c r="B265" s="156">
        <v>101521</v>
      </c>
      <c r="C265" s="66" t="s">
        <v>541</v>
      </c>
      <c r="D265" s="45">
        <v>42760.829861111109</v>
      </c>
      <c r="E265" s="45">
        <v>42761.382638888892</v>
      </c>
      <c r="F265" s="143">
        <f t="shared" si="44"/>
        <v>0</v>
      </c>
      <c r="G265" s="143">
        <f t="shared" si="45"/>
        <v>0</v>
      </c>
      <c r="H265" s="143">
        <f t="shared" si="46"/>
        <v>0</v>
      </c>
      <c r="I265" s="143">
        <f t="shared" si="47"/>
        <v>0.55277777778246673</v>
      </c>
      <c r="J265" s="144" t="s">
        <v>52</v>
      </c>
      <c r="K265" s="145" t="s">
        <v>867</v>
      </c>
      <c r="L265" s="146" t="s">
        <v>826</v>
      </c>
    </row>
    <row r="266" spans="1:12" ht="25.5">
      <c r="A266" s="159" t="s">
        <v>116</v>
      </c>
      <c r="B266" s="156">
        <v>101554</v>
      </c>
      <c r="C266" s="66" t="s">
        <v>541</v>
      </c>
      <c r="D266" s="45">
        <v>42761.623611111114</v>
      </c>
      <c r="E266" s="45">
        <v>42762.371527777781</v>
      </c>
      <c r="F266" s="143">
        <f t="shared" si="44"/>
        <v>0</v>
      </c>
      <c r="G266" s="143">
        <f t="shared" si="45"/>
        <v>0</v>
      </c>
      <c r="H266" s="143">
        <f t="shared" si="46"/>
        <v>0</v>
      </c>
      <c r="I266" s="143">
        <f t="shared" si="47"/>
        <v>0.74791666666715173</v>
      </c>
      <c r="J266" s="144" t="s">
        <v>52</v>
      </c>
      <c r="K266" s="145" t="s">
        <v>875</v>
      </c>
      <c r="L266" s="146" t="s">
        <v>876</v>
      </c>
    </row>
    <row r="267" spans="1:12" ht="25.5">
      <c r="A267" s="159" t="s">
        <v>116</v>
      </c>
      <c r="B267" s="156">
        <v>101616</v>
      </c>
      <c r="C267" s="66" t="s">
        <v>541</v>
      </c>
      <c r="D267" s="45">
        <v>42763.01666666667</v>
      </c>
      <c r="E267" s="45">
        <v>42763.256944444445</v>
      </c>
      <c r="F267" s="143">
        <f t="shared" si="44"/>
        <v>0</v>
      </c>
      <c r="G267" s="143">
        <f t="shared" si="45"/>
        <v>0</v>
      </c>
      <c r="H267" s="143">
        <f t="shared" si="46"/>
        <v>0</v>
      </c>
      <c r="I267" s="143">
        <f t="shared" si="47"/>
        <v>0.24027777777519077</v>
      </c>
      <c r="J267" s="144" t="s">
        <v>52</v>
      </c>
      <c r="K267" s="145" t="s">
        <v>875</v>
      </c>
      <c r="L267" s="146" t="s">
        <v>908</v>
      </c>
    </row>
    <row r="268" spans="1:12" ht="25.5">
      <c r="A268" s="159" t="s">
        <v>116</v>
      </c>
      <c r="B268" s="156">
        <v>101634</v>
      </c>
      <c r="C268" s="66" t="s">
        <v>541</v>
      </c>
      <c r="D268" s="45">
        <v>42763.975694444445</v>
      </c>
      <c r="E268" s="45">
        <v>42764.261111111111</v>
      </c>
      <c r="F268" s="143">
        <f t="shared" si="44"/>
        <v>0</v>
      </c>
      <c r="G268" s="143">
        <f t="shared" si="45"/>
        <v>0</v>
      </c>
      <c r="H268" s="143">
        <f t="shared" si="46"/>
        <v>0</v>
      </c>
      <c r="I268" s="143">
        <f t="shared" si="47"/>
        <v>0.28541666666569654</v>
      </c>
      <c r="J268" s="144" t="s">
        <v>52</v>
      </c>
      <c r="K268" s="145" t="s">
        <v>875</v>
      </c>
      <c r="L268" s="146" t="s">
        <v>878</v>
      </c>
    </row>
    <row r="269" spans="1:12" ht="12.75">
      <c r="A269" s="159" t="s">
        <v>116</v>
      </c>
      <c r="B269" s="156">
        <v>101661</v>
      </c>
      <c r="C269" s="66" t="s">
        <v>541</v>
      </c>
      <c r="D269" s="45">
        <v>42765.918749999997</v>
      </c>
      <c r="E269" s="45">
        <v>42766.227083333331</v>
      </c>
      <c r="F269" s="143">
        <f t="shared" si="44"/>
        <v>0</v>
      </c>
      <c r="G269" s="143">
        <f t="shared" si="45"/>
        <v>0</v>
      </c>
      <c r="H269" s="143">
        <f t="shared" si="46"/>
        <v>0</v>
      </c>
      <c r="I269" s="143">
        <f t="shared" si="47"/>
        <v>0.30833333333430346</v>
      </c>
      <c r="J269" s="144" t="s">
        <v>52</v>
      </c>
      <c r="K269" s="145" t="s">
        <v>909</v>
      </c>
      <c r="L269" s="146" t="s">
        <v>881</v>
      </c>
    </row>
    <row r="270" spans="1:12" ht="25.5">
      <c r="A270" s="147"/>
      <c r="B270" s="148"/>
      <c r="C270" s="149" t="s">
        <v>618</v>
      </c>
      <c r="D270" s="150"/>
      <c r="E270" s="150"/>
      <c r="F270" s="151">
        <f>SUBTOTAL(9,F245:F269)</f>
        <v>0</v>
      </c>
      <c r="G270" s="151">
        <f>SUBTOTAL(9,G245:G269)</f>
        <v>0</v>
      </c>
      <c r="H270" s="151">
        <f>SUBTOTAL(9,H245:H269)</f>
        <v>0</v>
      </c>
      <c r="I270" s="151">
        <f>SUBTOTAL(9,I245:I269)</f>
        <v>9.3388888888803194</v>
      </c>
      <c r="J270" s="152"/>
      <c r="K270" s="153"/>
      <c r="L270" s="154"/>
    </row>
    <row r="271" spans="1:12" ht="25.5">
      <c r="A271" s="159" t="s">
        <v>118</v>
      </c>
      <c r="B271" s="156">
        <v>101046</v>
      </c>
      <c r="C271" s="66" t="s">
        <v>119</v>
      </c>
      <c r="D271" s="45">
        <v>42737.970833333333</v>
      </c>
      <c r="E271" s="45">
        <v>42738.317361111112</v>
      </c>
      <c r="F271" s="143">
        <f t="shared" ref="F271:F277" si="48">IF(RIGHT(J271)="T",(+E271-D271),0)</f>
        <v>0</v>
      </c>
      <c r="G271" s="143">
        <f t="shared" ref="G271:G277" si="49">IF(RIGHT(J271)="U",(+E271-D271),0)</f>
        <v>0</v>
      </c>
      <c r="H271" s="143">
        <f t="shared" ref="H271:H277" si="50">IF(RIGHT(J271)="C",(+E271-D271),0)</f>
        <v>0</v>
      </c>
      <c r="I271" s="143">
        <f t="shared" ref="I271:I277" si="51">IF(RIGHT(J271)="D",(+E271-D271),0)</f>
        <v>0.34652777777955635</v>
      </c>
      <c r="J271" s="144" t="s">
        <v>52</v>
      </c>
      <c r="K271" s="145" t="s">
        <v>887</v>
      </c>
      <c r="L271" s="146" t="s">
        <v>888</v>
      </c>
    </row>
    <row r="272" spans="1:12" ht="25.5">
      <c r="A272" s="159" t="s">
        <v>118</v>
      </c>
      <c r="B272" s="156">
        <v>101282</v>
      </c>
      <c r="C272" s="66" t="s">
        <v>119</v>
      </c>
      <c r="D272" s="45">
        <v>42748.936111111114</v>
      </c>
      <c r="E272" s="45">
        <v>42749.279861111114</v>
      </c>
      <c r="F272" s="143">
        <f t="shared" si="48"/>
        <v>0</v>
      </c>
      <c r="G272" s="143">
        <f t="shared" si="49"/>
        <v>0</v>
      </c>
      <c r="H272" s="143">
        <f t="shared" si="50"/>
        <v>0</v>
      </c>
      <c r="I272" s="143">
        <f t="shared" si="51"/>
        <v>0.34375</v>
      </c>
      <c r="J272" s="144" t="s">
        <v>52</v>
      </c>
      <c r="K272" s="145" t="s">
        <v>867</v>
      </c>
      <c r="L272" s="146" t="s">
        <v>903</v>
      </c>
    </row>
    <row r="273" spans="1:12" ht="25.5">
      <c r="A273" s="159" t="s">
        <v>118</v>
      </c>
      <c r="B273" s="156">
        <v>101300</v>
      </c>
      <c r="C273" s="66" t="s">
        <v>119</v>
      </c>
      <c r="D273" s="45">
        <v>42749.881249999999</v>
      </c>
      <c r="E273" s="45">
        <v>42750.305555555555</v>
      </c>
      <c r="F273" s="143">
        <f t="shared" si="48"/>
        <v>0</v>
      </c>
      <c r="G273" s="143">
        <f t="shared" si="49"/>
        <v>0</v>
      </c>
      <c r="H273" s="143">
        <f t="shared" si="50"/>
        <v>0</v>
      </c>
      <c r="I273" s="143">
        <f t="shared" si="51"/>
        <v>0.42430555555620231</v>
      </c>
      <c r="J273" s="144" t="s">
        <v>52</v>
      </c>
      <c r="K273" s="145" t="s">
        <v>867</v>
      </c>
      <c r="L273" s="146" t="s">
        <v>779</v>
      </c>
    </row>
    <row r="274" spans="1:12" ht="25.5">
      <c r="A274" s="159" t="s">
        <v>118</v>
      </c>
      <c r="B274" s="156">
        <v>101359</v>
      </c>
      <c r="C274" s="66" t="s">
        <v>119</v>
      </c>
      <c r="D274" s="45">
        <v>42753.004166666666</v>
      </c>
      <c r="E274" s="45">
        <v>42753.286111111112</v>
      </c>
      <c r="F274" s="143">
        <f t="shared" si="48"/>
        <v>0</v>
      </c>
      <c r="G274" s="143">
        <f t="shared" si="49"/>
        <v>0</v>
      </c>
      <c r="H274" s="143">
        <f t="shared" si="50"/>
        <v>0</v>
      </c>
      <c r="I274" s="143">
        <f t="shared" si="51"/>
        <v>0.28194444444670808</v>
      </c>
      <c r="J274" s="144" t="s">
        <v>52</v>
      </c>
      <c r="K274" s="145" t="s">
        <v>870</v>
      </c>
      <c r="L274" s="146" t="s">
        <v>871</v>
      </c>
    </row>
    <row r="275" spans="1:12" ht="12.75">
      <c r="A275" s="159" t="s">
        <v>118</v>
      </c>
      <c r="B275" s="156">
        <v>101490</v>
      </c>
      <c r="C275" s="66" t="s">
        <v>119</v>
      </c>
      <c r="D275" s="45">
        <v>42759.693749999999</v>
      </c>
      <c r="E275" s="45">
        <v>42759.722222222219</v>
      </c>
      <c r="F275" s="143">
        <f t="shared" si="48"/>
        <v>2.8472222220443655E-2</v>
      </c>
      <c r="G275" s="143">
        <f t="shared" si="49"/>
        <v>0</v>
      </c>
      <c r="H275" s="143">
        <f t="shared" si="50"/>
        <v>0</v>
      </c>
      <c r="I275" s="143">
        <f t="shared" si="51"/>
        <v>0</v>
      </c>
      <c r="J275" s="144" t="s">
        <v>494</v>
      </c>
      <c r="K275" s="145" t="s">
        <v>910</v>
      </c>
      <c r="L275" s="146"/>
    </row>
    <row r="276" spans="1:12" ht="25.5">
      <c r="A276" s="159" t="s">
        <v>118</v>
      </c>
      <c r="B276" s="156">
        <v>101499</v>
      </c>
      <c r="C276" s="66" t="s">
        <v>119</v>
      </c>
      <c r="D276" s="45">
        <v>42759.881944444445</v>
      </c>
      <c r="E276" s="45">
        <v>42760.288194444445</v>
      </c>
      <c r="F276" s="143">
        <f t="shared" si="48"/>
        <v>0</v>
      </c>
      <c r="G276" s="143">
        <f t="shared" si="49"/>
        <v>0</v>
      </c>
      <c r="H276" s="143">
        <f t="shared" si="50"/>
        <v>0</v>
      </c>
      <c r="I276" s="143">
        <f t="shared" si="51"/>
        <v>0.40625</v>
      </c>
      <c r="J276" s="144" t="s">
        <v>52</v>
      </c>
      <c r="K276" s="145" t="s">
        <v>872</v>
      </c>
      <c r="L276" s="146" t="s">
        <v>786</v>
      </c>
    </row>
    <row r="277" spans="1:12" ht="12.75">
      <c r="A277" s="159" t="s">
        <v>118</v>
      </c>
      <c r="B277" s="156">
        <v>101645</v>
      </c>
      <c r="C277" s="66" t="s">
        <v>119</v>
      </c>
      <c r="D277" s="45">
        <v>42764.970833333333</v>
      </c>
      <c r="E277" s="45">
        <v>42765.28402777778</v>
      </c>
      <c r="F277" s="143">
        <f t="shared" si="48"/>
        <v>0</v>
      </c>
      <c r="G277" s="143">
        <f t="shared" si="49"/>
        <v>0</v>
      </c>
      <c r="H277" s="143">
        <f t="shared" si="50"/>
        <v>0</v>
      </c>
      <c r="I277" s="143">
        <f t="shared" si="51"/>
        <v>0.31319444444670808</v>
      </c>
      <c r="J277" s="144" t="s">
        <v>52</v>
      </c>
      <c r="K277" s="145" t="s">
        <v>909</v>
      </c>
      <c r="L277" s="146" t="s">
        <v>880</v>
      </c>
    </row>
    <row r="278" spans="1:12" ht="25.5">
      <c r="A278" s="147"/>
      <c r="B278" s="148"/>
      <c r="C278" s="149" t="s">
        <v>619</v>
      </c>
      <c r="D278" s="150"/>
      <c r="E278" s="150"/>
      <c r="F278" s="151">
        <f>SUBTOTAL(9,F271:F277)</f>
        <v>2.8472222220443655E-2</v>
      </c>
      <c r="G278" s="151">
        <f>SUBTOTAL(9,G271:G277)</f>
        <v>0</v>
      </c>
      <c r="H278" s="151">
        <f>SUBTOTAL(9,H271:H277)</f>
        <v>0</v>
      </c>
      <c r="I278" s="151">
        <f>SUBTOTAL(9,I271:I277)</f>
        <v>2.1159722222291748</v>
      </c>
      <c r="J278" s="152"/>
      <c r="K278" s="153"/>
      <c r="L278" s="154"/>
    </row>
    <row r="279" spans="1:12" ht="25.5">
      <c r="A279" s="159" t="s">
        <v>130</v>
      </c>
      <c r="B279" s="156">
        <v>101065</v>
      </c>
      <c r="C279" s="66" t="s">
        <v>131</v>
      </c>
      <c r="D279" s="45">
        <v>42738.875</v>
      </c>
      <c r="E279" s="45">
        <v>42739.393750000003</v>
      </c>
      <c r="F279" s="143">
        <f t="shared" ref="F279:F288" si="52">IF(RIGHT(J279)="T",(+E279-D279),0)</f>
        <v>0</v>
      </c>
      <c r="G279" s="143">
        <f t="shared" ref="G279:G288" si="53">IF(RIGHT(J279)="U",(+E279-D279),0)</f>
        <v>0</v>
      </c>
      <c r="H279" s="143">
        <f t="shared" ref="H279:H288" si="54">IF(RIGHT(J279)="C",(+E279-D279),0)</f>
        <v>0</v>
      </c>
      <c r="I279" s="143">
        <f t="shared" ref="I279:I288" si="55">IF(RIGHT(J279)="D",(+E279-D279),0)</f>
        <v>0.51875000000291038</v>
      </c>
      <c r="J279" s="144" t="s">
        <v>52</v>
      </c>
      <c r="K279" s="145" t="s">
        <v>911</v>
      </c>
      <c r="L279" s="146" t="s">
        <v>889</v>
      </c>
    </row>
    <row r="280" spans="1:12" ht="25.5">
      <c r="A280" s="159" t="s">
        <v>130</v>
      </c>
      <c r="B280" s="156">
        <v>101081</v>
      </c>
      <c r="C280" s="66" t="s">
        <v>131</v>
      </c>
      <c r="D280" s="45">
        <v>42739.875694444447</v>
      </c>
      <c r="E280" s="45">
        <v>42740.270138888889</v>
      </c>
      <c r="F280" s="143">
        <f t="shared" si="52"/>
        <v>0</v>
      </c>
      <c r="G280" s="143">
        <f t="shared" si="53"/>
        <v>0</v>
      </c>
      <c r="H280" s="143">
        <f t="shared" si="54"/>
        <v>0</v>
      </c>
      <c r="I280" s="143">
        <f t="shared" si="55"/>
        <v>0.3944444444423425</v>
      </c>
      <c r="J280" s="144" t="s">
        <v>52</v>
      </c>
      <c r="K280" s="145" t="s">
        <v>911</v>
      </c>
      <c r="L280" s="146" t="s">
        <v>773</v>
      </c>
    </row>
    <row r="281" spans="1:12" ht="25.5">
      <c r="A281" s="159" t="s">
        <v>130</v>
      </c>
      <c r="B281" s="156">
        <v>101100</v>
      </c>
      <c r="C281" s="66" t="s">
        <v>131</v>
      </c>
      <c r="D281" s="45">
        <v>42740.87777777778</v>
      </c>
      <c r="E281" s="45">
        <v>42741.289583333331</v>
      </c>
      <c r="F281" s="143">
        <f t="shared" si="52"/>
        <v>0</v>
      </c>
      <c r="G281" s="143">
        <f t="shared" si="53"/>
        <v>0</v>
      </c>
      <c r="H281" s="143">
        <f t="shared" si="54"/>
        <v>0</v>
      </c>
      <c r="I281" s="143">
        <f t="shared" si="55"/>
        <v>0.41180555555183673</v>
      </c>
      <c r="J281" s="144" t="s">
        <v>52</v>
      </c>
      <c r="K281" s="145" t="s">
        <v>911</v>
      </c>
      <c r="L281" s="146" t="s">
        <v>890</v>
      </c>
    </row>
    <row r="282" spans="1:12" ht="25.5">
      <c r="A282" s="159" t="s">
        <v>130</v>
      </c>
      <c r="B282" s="156">
        <v>101182</v>
      </c>
      <c r="C282" s="66" t="s">
        <v>131</v>
      </c>
      <c r="D282" s="45">
        <v>42744.072222222225</v>
      </c>
      <c r="E282" s="45">
        <v>42744.290277777778</v>
      </c>
      <c r="F282" s="143">
        <f t="shared" si="52"/>
        <v>0</v>
      </c>
      <c r="G282" s="143">
        <f t="shared" si="53"/>
        <v>0</v>
      </c>
      <c r="H282" s="143">
        <f t="shared" si="54"/>
        <v>0</v>
      </c>
      <c r="I282" s="143">
        <f t="shared" si="55"/>
        <v>0.21805555555329192</v>
      </c>
      <c r="J282" s="144" t="s">
        <v>52</v>
      </c>
      <c r="K282" s="145" t="s">
        <v>912</v>
      </c>
      <c r="L282" s="146" t="s">
        <v>913</v>
      </c>
    </row>
    <row r="283" spans="1:12" ht="25.5">
      <c r="A283" s="159" t="s">
        <v>130</v>
      </c>
      <c r="B283" s="156">
        <v>101200</v>
      </c>
      <c r="C283" s="66" t="s">
        <v>131</v>
      </c>
      <c r="D283" s="45">
        <v>42745.043749999997</v>
      </c>
      <c r="E283" s="45">
        <v>42745.274305555555</v>
      </c>
      <c r="F283" s="143">
        <f t="shared" si="52"/>
        <v>0</v>
      </c>
      <c r="G283" s="143">
        <f t="shared" si="53"/>
        <v>0</v>
      </c>
      <c r="H283" s="143">
        <f t="shared" si="54"/>
        <v>0</v>
      </c>
      <c r="I283" s="143">
        <f t="shared" si="55"/>
        <v>0.2305555555576575</v>
      </c>
      <c r="J283" s="144" t="s">
        <v>52</v>
      </c>
      <c r="K283" s="145" t="s">
        <v>914</v>
      </c>
      <c r="L283" s="146" t="s">
        <v>915</v>
      </c>
    </row>
    <row r="284" spans="1:12" ht="12.75">
      <c r="A284" s="159" t="s">
        <v>130</v>
      </c>
      <c r="B284" s="156">
        <v>101321</v>
      </c>
      <c r="C284" s="66" t="s">
        <v>131</v>
      </c>
      <c r="D284" s="45">
        <v>42750.999305555553</v>
      </c>
      <c r="E284" s="45">
        <v>42751.709027777775</v>
      </c>
      <c r="F284" s="143">
        <f t="shared" si="52"/>
        <v>0</v>
      </c>
      <c r="G284" s="143">
        <f t="shared" si="53"/>
        <v>0</v>
      </c>
      <c r="H284" s="143">
        <f t="shared" si="54"/>
        <v>0</v>
      </c>
      <c r="I284" s="143">
        <f t="shared" si="55"/>
        <v>0.70972222222189885</v>
      </c>
      <c r="J284" s="144" t="s">
        <v>52</v>
      </c>
      <c r="K284" s="145" t="s">
        <v>916</v>
      </c>
      <c r="L284" s="146" t="s">
        <v>917</v>
      </c>
    </row>
    <row r="285" spans="1:12" ht="12.75">
      <c r="A285" s="159" t="s">
        <v>130</v>
      </c>
      <c r="B285" s="156">
        <v>101397</v>
      </c>
      <c r="C285" s="66" t="s">
        <v>131</v>
      </c>
      <c r="D285" s="45">
        <v>42754.884722222225</v>
      </c>
      <c r="E285" s="45">
        <v>42755.26666666667</v>
      </c>
      <c r="F285" s="143">
        <f t="shared" si="52"/>
        <v>0</v>
      </c>
      <c r="G285" s="143">
        <f t="shared" si="53"/>
        <v>0</v>
      </c>
      <c r="H285" s="143">
        <f t="shared" si="54"/>
        <v>0</v>
      </c>
      <c r="I285" s="143">
        <f t="shared" si="55"/>
        <v>0.38194444444525288</v>
      </c>
      <c r="J285" s="144" t="s">
        <v>52</v>
      </c>
      <c r="K285" s="145" t="s">
        <v>918</v>
      </c>
      <c r="L285" s="146" t="s">
        <v>874</v>
      </c>
    </row>
    <row r="286" spans="1:12" ht="12.75">
      <c r="A286" s="159" t="s">
        <v>130</v>
      </c>
      <c r="B286" s="156">
        <v>101419</v>
      </c>
      <c r="C286" s="66" t="s">
        <v>131</v>
      </c>
      <c r="D286" s="45">
        <v>42756.005555555559</v>
      </c>
      <c r="E286" s="45">
        <v>42756.254861111112</v>
      </c>
      <c r="F286" s="143">
        <f t="shared" si="52"/>
        <v>0</v>
      </c>
      <c r="G286" s="143">
        <f t="shared" si="53"/>
        <v>0</v>
      </c>
      <c r="H286" s="143">
        <f t="shared" si="54"/>
        <v>0</v>
      </c>
      <c r="I286" s="143">
        <f t="shared" si="55"/>
        <v>0.24930555555329192</v>
      </c>
      <c r="J286" s="144" t="s">
        <v>52</v>
      </c>
      <c r="K286" s="145" t="s">
        <v>918</v>
      </c>
      <c r="L286" s="146" t="s">
        <v>900</v>
      </c>
    </row>
    <row r="287" spans="1:12" ht="25.5">
      <c r="A287" s="159" t="s">
        <v>130</v>
      </c>
      <c r="B287" s="156">
        <v>101582</v>
      </c>
      <c r="C287" s="66" t="s">
        <v>131</v>
      </c>
      <c r="D287" s="45">
        <v>42762.105555555558</v>
      </c>
      <c r="E287" s="45">
        <v>42762.109027777777</v>
      </c>
      <c r="F287" s="143">
        <f t="shared" si="52"/>
        <v>0</v>
      </c>
      <c r="G287" s="143">
        <f t="shared" si="53"/>
        <v>0</v>
      </c>
      <c r="H287" s="143">
        <f t="shared" si="54"/>
        <v>3.4722222189884633E-3</v>
      </c>
      <c r="I287" s="143">
        <f t="shared" si="55"/>
        <v>0</v>
      </c>
      <c r="J287" s="144" t="s">
        <v>489</v>
      </c>
      <c r="K287" s="145" t="s">
        <v>919</v>
      </c>
      <c r="L287" s="146"/>
    </row>
    <row r="288" spans="1:12" ht="12.75">
      <c r="A288" s="159" t="s">
        <v>130</v>
      </c>
      <c r="B288" s="156">
        <v>101584</v>
      </c>
      <c r="C288" s="66" t="s">
        <v>131</v>
      </c>
      <c r="D288" s="45">
        <v>42762.109027777777</v>
      </c>
      <c r="E288" s="45">
        <v>42762.169444444444</v>
      </c>
      <c r="F288" s="143">
        <f t="shared" si="52"/>
        <v>0</v>
      </c>
      <c r="G288" s="143">
        <f t="shared" si="53"/>
        <v>0</v>
      </c>
      <c r="H288" s="143">
        <f t="shared" si="54"/>
        <v>0</v>
      </c>
      <c r="I288" s="143">
        <f t="shared" si="55"/>
        <v>6.0416666667151731E-2</v>
      </c>
      <c r="J288" s="144" t="s">
        <v>52</v>
      </c>
      <c r="K288" s="145" t="s">
        <v>856</v>
      </c>
      <c r="L288" s="146" t="s">
        <v>920</v>
      </c>
    </row>
    <row r="289" spans="1:12" ht="12.75">
      <c r="A289" s="147"/>
      <c r="B289" s="148"/>
      <c r="C289" s="149" t="s">
        <v>605</v>
      </c>
      <c r="D289" s="150"/>
      <c r="E289" s="150"/>
      <c r="F289" s="151">
        <f>SUBTOTAL(9,F279:F288)</f>
        <v>0</v>
      </c>
      <c r="G289" s="151">
        <f>SUBTOTAL(9,G279:G288)</f>
        <v>0</v>
      </c>
      <c r="H289" s="151">
        <f>SUBTOTAL(9,H279:H288)</f>
        <v>3.4722222189884633E-3</v>
      </c>
      <c r="I289" s="151">
        <f>SUBTOTAL(9,I279:I288)</f>
        <v>3.1749999999956344</v>
      </c>
      <c r="J289" s="152"/>
      <c r="K289" s="153"/>
      <c r="L289" s="154"/>
    </row>
    <row r="290" spans="1:12" ht="25.5">
      <c r="A290" s="159" t="s">
        <v>132</v>
      </c>
      <c r="B290" s="156">
        <v>101302</v>
      </c>
      <c r="C290" s="66" t="s">
        <v>133</v>
      </c>
      <c r="D290" s="45">
        <v>42749.882638888892</v>
      </c>
      <c r="E290" s="45">
        <v>42750.311111111114</v>
      </c>
      <c r="F290" s="143">
        <f>IF(RIGHT(J290)="T",(+E290-D290),0)</f>
        <v>0</v>
      </c>
      <c r="G290" s="143">
        <f>IF(RIGHT(J290)="U",(+E290-D290),0)</f>
        <v>0</v>
      </c>
      <c r="H290" s="143">
        <f>IF(RIGHT(J290)="C",(+E290-D290),0)</f>
        <v>0</v>
      </c>
      <c r="I290" s="143">
        <f>IF(RIGHT(J290)="D",(+E290-D290),0)</f>
        <v>0.42847222222189885</v>
      </c>
      <c r="J290" s="144" t="s">
        <v>52</v>
      </c>
      <c r="K290" s="145" t="s">
        <v>791</v>
      </c>
      <c r="L290" s="146" t="s">
        <v>779</v>
      </c>
    </row>
    <row r="291" spans="1:12" ht="12.75">
      <c r="A291" s="159" t="s">
        <v>132</v>
      </c>
      <c r="B291" s="156">
        <v>101437</v>
      </c>
      <c r="C291" s="66" t="s">
        <v>133</v>
      </c>
      <c r="D291" s="45">
        <v>42756.880555555559</v>
      </c>
      <c r="E291" s="45">
        <v>42757.245833333334</v>
      </c>
      <c r="F291" s="143">
        <f>IF(RIGHT(J291)="T",(+E291-D291),0)</f>
        <v>0</v>
      </c>
      <c r="G291" s="143">
        <f>IF(RIGHT(J291)="U",(+E291-D291),0)</f>
        <v>0</v>
      </c>
      <c r="H291" s="143">
        <f>IF(RIGHT(J291)="C",(+E291-D291),0)</f>
        <v>0</v>
      </c>
      <c r="I291" s="143">
        <f>IF(RIGHT(J291)="D",(+E291-D291),0)</f>
        <v>0.36527777777519077</v>
      </c>
      <c r="J291" s="144" t="s">
        <v>52</v>
      </c>
      <c r="K291" s="145" t="s">
        <v>918</v>
      </c>
      <c r="L291" s="146" t="s">
        <v>901</v>
      </c>
    </row>
    <row r="292" spans="1:12" ht="12.75">
      <c r="A292" s="159" t="s">
        <v>132</v>
      </c>
      <c r="B292" s="156">
        <v>101471</v>
      </c>
      <c r="C292" s="66" t="s">
        <v>133</v>
      </c>
      <c r="D292" s="45">
        <v>42758.868055555555</v>
      </c>
      <c r="E292" s="45">
        <v>42759.334722222222</v>
      </c>
      <c r="F292" s="143">
        <f>IF(RIGHT(J292)="T",(+E292-D292),0)</f>
        <v>0</v>
      </c>
      <c r="G292" s="143">
        <f>IF(RIGHT(J292)="U",(+E292-D292),0)</f>
        <v>0</v>
      </c>
      <c r="H292" s="143">
        <f>IF(RIGHT(J292)="C",(+E292-D292),0)</f>
        <v>0</v>
      </c>
      <c r="I292" s="143">
        <f>IF(RIGHT(J292)="D",(+E292-D292),0)</f>
        <v>0.46666666666715173</v>
      </c>
      <c r="J292" s="144" t="s">
        <v>52</v>
      </c>
      <c r="K292" s="145" t="s">
        <v>918</v>
      </c>
      <c r="L292" s="146" t="s">
        <v>857</v>
      </c>
    </row>
    <row r="293" spans="1:12" ht="12.75">
      <c r="A293" s="159" t="s">
        <v>132</v>
      </c>
      <c r="B293" s="156">
        <v>101506</v>
      </c>
      <c r="C293" s="66" t="s">
        <v>133</v>
      </c>
      <c r="D293" s="45">
        <v>42760.04583333333</v>
      </c>
      <c r="E293" s="45">
        <v>42760.292361111111</v>
      </c>
      <c r="F293" s="143">
        <f>IF(RIGHT(J293)="T",(+E293-D293),0)</f>
        <v>0</v>
      </c>
      <c r="G293" s="143">
        <f>IF(RIGHT(J293)="U",(+E293-D293),0)</f>
        <v>0</v>
      </c>
      <c r="H293" s="143">
        <f>IF(RIGHT(J293)="C",(+E293-D293),0)</f>
        <v>0</v>
      </c>
      <c r="I293" s="143">
        <f>IF(RIGHT(J293)="D",(+E293-D293),0)</f>
        <v>0.24652777778101154</v>
      </c>
      <c r="J293" s="144" t="s">
        <v>52</v>
      </c>
      <c r="K293" s="145" t="s">
        <v>918</v>
      </c>
      <c r="L293" s="146" t="s">
        <v>921</v>
      </c>
    </row>
    <row r="294" spans="1:12" ht="12.75">
      <c r="A294" s="159" t="s">
        <v>132</v>
      </c>
      <c r="B294" s="156">
        <v>101570</v>
      </c>
      <c r="C294" s="66" t="s">
        <v>133</v>
      </c>
      <c r="D294" s="45">
        <v>42762.003472222219</v>
      </c>
      <c r="E294" s="45">
        <v>42762.218055555553</v>
      </c>
      <c r="F294" s="143">
        <f>IF(RIGHT(J294)="T",(+E294-D294),0)</f>
        <v>0</v>
      </c>
      <c r="G294" s="143">
        <f>IF(RIGHT(J294)="U",(+E294-D294),0)</f>
        <v>0</v>
      </c>
      <c r="H294" s="143">
        <f>IF(RIGHT(J294)="C",(+E294-D294),0)</f>
        <v>0</v>
      </c>
      <c r="I294" s="143">
        <f>IF(RIGHT(J294)="D",(+E294-D294),0)</f>
        <v>0.21458333333430346</v>
      </c>
      <c r="J294" s="144" t="s">
        <v>52</v>
      </c>
      <c r="K294" s="145" t="s">
        <v>916</v>
      </c>
      <c r="L294" s="146" t="s">
        <v>922</v>
      </c>
    </row>
    <row r="295" spans="1:12" ht="12.75">
      <c r="A295" s="147"/>
      <c r="B295" s="148"/>
      <c r="C295" s="149" t="s">
        <v>606</v>
      </c>
      <c r="D295" s="150"/>
      <c r="E295" s="150"/>
      <c r="F295" s="151">
        <f>SUBTOTAL(9,F290:F294)</f>
        <v>0</v>
      </c>
      <c r="G295" s="151">
        <f>SUBTOTAL(9,G290:G294)</f>
        <v>0</v>
      </c>
      <c r="H295" s="151">
        <f>SUBTOTAL(9,H290:H294)</f>
        <v>0</v>
      </c>
      <c r="I295" s="151">
        <f>SUBTOTAL(9,I290:I294)</f>
        <v>1.7215277777795563</v>
      </c>
      <c r="J295" s="152"/>
      <c r="K295" s="153"/>
      <c r="L295" s="154"/>
    </row>
    <row r="296" spans="1:12" ht="25.5">
      <c r="A296" s="159" t="s">
        <v>134</v>
      </c>
      <c r="B296" s="156">
        <v>112716</v>
      </c>
      <c r="C296" s="66" t="s">
        <v>135</v>
      </c>
      <c r="D296" s="158">
        <v>42736</v>
      </c>
      <c r="E296" s="45">
        <v>42736.330555555556</v>
      </c>
      <c r="F296" s="143">
        <f t="shared" ref="F296:F318" si="56">IF(RIGHT(J296)="T",(+E296-D296),0)</f>
        <v>0</v>
      </c>
      <c r="G296" s="143">
        <f t="shared" ref="G296:G318" si="57">IF(RIGHT(J296)="U",(+E296-D296),0)</f>
        <v>0</v>
      </c>
      <c r="H296" s="143">
        <f t="shared" ref="H296:H318" si="58">IF(RIGHT(J296)="C",(+E296-D296),0)</f>
        <v>0</v>
      </c>
      <c r="I296" s="143">
        <f t="shared" ref="I296:I318" si="59">IF(RIGHT(J296)="D",(+E296-D296),0)</f>
        <v>0.33055555555620231</v>
      </c>
      <c r="J296" s="144" t="s">
        <v>52</v>
      </c>
      <c r="K296" s="145" t="s">
        <v>923</v>
      </c>
      <c r="L296" s="146" t="s">
        <v>924</v>
      </c>
    </row>
    <row r="297" spans="1:12" ht="25.5">
      <c r="A297" s="159" t="s">
        <v>134</v>
      </c>
      <c r="B297" s="156">
        <v>101022</v>
      </c>
      <c r="C297" s="66" t="s">
        <v>135</v>
      </c>
      <c r="D297" s="45">
        <v>42736.890277777777</v>
      </c>
      <c r="E297" s="45">
        <v>42737.338888888888</v>
      </c>
      <c r="F297" s="143">
        <f t="shared" si="56"/>
        <v>0</v>
      </c>
      <c r="G297" s="143">
        <f t="shared" si="57"/>
        <v>0</v>
      </c>
      <c r="H297" s="143">
        <f t="shared" si="58"/>
        <v>0</v>
      </c>
      <c r="I297" s="143">
        <f t="shared" si="59"/>
        <v>0.44861111111094942</v>
      </c>
      <c r="J297" s="144" t="s">
        <v>52</v>
      </c>
      <c r="K297" s="145" t="s">
        <v>911</v>
      </c>
      <c r="L297" s="146" t="s">
        <v>886</v>
      </c>
    </row>
    <row r="298" spans="1:12" ht="25.5">
      <c r="A298" s="159" t="s">
        <v>134</v>
      </c>
      <c r="B298" s="156">
        <v>101044</v>
      </c>
      <c r="C298" s="66" t="s">
        <v>135</v>
      </c>
      <c r="D298" s="45">
        <v>42737.873611111114</v>
      </c>
      <c r="E298" s="45">
        <v>42738.333333333336</v>
      </c>
      <c r="F298" s="143">
        <f t="shared" si="56"/>
        <v>0</v>
      </c>
      <c r="G298" s="143">
        <f t="shared" si="57"/>
        <v>0</v>
      </c>
      <c r="H298" s="143">
        <f t="shared" si="58"/>
        <v>0</v>
      </c>
      <c r="I298" s="143">
        <f t="shared" si="59"/>
        <v>0.45972222222189885</v>
      </c>
      <c r="J298" s="144" t="s">
        <v>52</v>
      </c>
      <c r="K298" s="145" t="s">
        <v>911</v>
      </c>
      <c r="L298" s="146" t="s">
        <v>925</v>
      </c>
    </row>
    <row r="299" spans="1:12" ht="25.5">
      <c r="A299" s="159" t="s">
        <v>134</v>
      </c>
      <c r="B299" s="156">
        <v>101117</v>
      </c>
      <c r="C299" s="66" t="s">
        <v>135</v>
      </c>
      <c r="D299" s="45">
        <v>42741.907638888886</v>
      </c>
      <c r="E299" s="45">
        <v>42742.771527777775</v>
      </c>
      <c r="F299" s="143">
        <f t="shared" si="56"/>
        <v>0</v>
      </c>
      <c r="G299" s="143">
        <f t="shared" si="57"/>
        <v>0</v>
      </c>
      <c r="H299" s="143">
        <f t="shared" si="58"/>
        <v>0</v>
      </c>
      <c r="I299" s="143">
        <f t="shared" si="59"/>
        <v>0.86388888888905058</v>
      </c>
      <c r="J299" s="144" t="s">
        <v>52</v>
      </c>
      <c r="K299" s="145" t="s">
        <v>911</v>
      </c>
      <c r="L299" s="146" t="s">
        <v>891</v>
      </c>
    </row>
    <row r="300" spans="1:12" ht="25.5">
      <c r="A300" s="159" t="s">
        <v>134</v>
      </c>
      <c r="B300" s="156">
        <v>101148</v>
      </c>
      <c r="C300" s="66" t="s">
        <v>135</v>
      </c>
      <c r="D300" s="45">
        <v>42742.874305555553</v>
      </c>
      <c r="E300" s="45">
        <v>42743.363194444442</v>
      </c>
      <c r="F300" s="143">
        <f t="shared" si="56"/>
        <v>0</v>
      </c>
      <c r="G300" s="143">
        <f t="shared" si="57"/>
        <v>0</v>
      </c>
      <c r="H300" s="143">
        <f t="shared" si="58"/>
        <v>0</v>
      </c>
      <c r="I300" s="143">
        <f t="shared" si="59"/>
        <v>0.48888888888905058</v>
      </c>
      <c r="J300" s="144" t="s">
        <v>52</v>
      </c>
      <c r="K300" s="145" t="s">
        <v>926</v>
      </c>
      <c r="L300" s="146" t="s">
        <v>927</v>
      </c>
    </row>
    <row r="301" spans="1:12" ht="25.5">
      <c r="A301" s="159" t="s">
        <v>134</v>
      </c>
      <c r="B301" s="156">
        <v>101167</v>
      </c>
      <c r="C301" s="66" t="s">
        <v>135</v>
      </c>
      <c r="D301" s="45">
        <v>42743.633333333331</v>
      </c>
      <c r="E301" s="45">
        <v>42744.416666666664</v>
      </c>
      <c r="F301" s="143">
        <f t="shared" si="56"/>
        <v>0</v>
      </c>
      <c r="G301" s="143">
        <f t="shared" si="57"/>
        <v>0</v>
      </c>
      <c r="H301" s="143">
        <f t="shared" si="58"/>
        <v>0</v>
      </c>
      <c r="I301" s="143">
        <f t="shared" si="59"/>
        <v>0.78333333333284827</v>
      </c>
      <c r="J301" s="144" t="s">
        <v>52</v>
      </c>
      <c r="K301" s="145" t="s">
        <v>912</v>
      </c>
      <c r="L301" s="146" t="s">
        <v>615</v>
      </c>
    </row>
    <row r="302" spans="1:12" ht="25.5">
      <c r="A302" s="159" t="s">
        <v>134</v>
      </c>
      <c r="B302" s="156">
        <v>101209</v>
      </c>
      <c r="C302" s="66" t="s">
        <v>135</v>
      </c>
      <c r="D302" s="45">
        <v>42745.869444444441</v>
      </c>
      <c r="E302" s="45">
        <v>42746.331944444442</v>
      </c>
      <c r="F302" s="143">
        <f t="shared" si="56"/>
        <v>0</v>
      </c>
      <c r="G302" s="143">
        <f t="shared" si="57"/>
        <v>0</v>
      </c>
      <c r="H302" s="143">
        <f t="shared" si="58"/>
        <v>0</v>
      </c>
      <c r="I302" s="143">
        <f t="shared" si="59"/>
        <v>0.46250000000145519</v>
      </c>
      <c r="J302" s="144" t="s">
        <v>52</v>
      </c>
      <c r="K302" s="145" t="s">
        <v>791</v>
      </c>
      <c r="L302" s="146" t="s">
        <v>810</v>
      </c>
    </row>
    <row r="303" spans="1:12" ht="25.5">
      <c r="A303" s="159" t="s">
        <v>134</v>
      </c>
      <c r="B303" s="156">
        <v>101234</v>
      </c>
      <c r="C303" s="66" t="s">
        <v>135</v>
      </c>
      <c r="D303" s="45">
        <v>42747.020833333336</v>
      </c>
      <c r="E303" s="45">
        <v>42747.353472222225</v>
      </c>
      <c r="F303" s="143">
        <f t="shared" si="56"/>
        <v>0</v>
      </c>
      <c r="G303" s="143">
        <f t="shared" si="57"/>
        <v>0</v>
      </c>
      <c r="H303" s="143">
        <f t="shared" si="58"/>
        <v>0</v>
      </c>
      <c r="I303" s="143">
        <f t="shared" si="59"/>
        <v>0.33263888888905058</v>
      </c>
      <c r="J303" s="144" t="s">
        <v>52</v>
      </c>
      <c r="K303" s="145" t="s">
        <v>911</v>
      </c>
      <c r="L303" s="146" t="s">
        <v>765</v>
      </c>
    </row>
    <row r="304" spans="1:12" ht="25.5">
      <c r="A304" s="159" t="s">
        <v>134</v>
      </c>
      <c r="B304" s="156">
        <v>101265</v>
      </c>
      <c r="C304" s="66" t="s">
        <v>135</v>
      </c>
      <c r="D304" s="45">
        <v>42748.010416666664</v>
      </c>
      <c r="E304" s="45">
        <v>42748.319444444445</v>
      </c>
      <c r="F304" s="143">
        <f t="shared" si="56"/>
        <v>0</v>
      </c>
      <c r="G304" s="143">
        <f t="shared" si="57"/>
        <v>0</v>
      </c>
      <c r="H304" s="143">
        <f t="shared" si="58"/>
        <v>0</v>
      </c>
      <c r="I304" s="143">
        <f t="shared" si="59"/>
        <v>0.30902777778101154</v>
      </c>
      <c r="J304" s="144" t="s">
        <v>52</v>
      </c>
      <c r="K304" s="145" t="s">
        <v>911</v>
      </c>
      <c r="L304" s="146" t="s">
        <v>896</v>
      </c>
    </row>
    <row r="305" spans="1:12" ht="25.5">
      <c r="A305" s="159" t="s">
        <v>134</v>
      </c>
      <c r="B305" s="156">
        <v>101280</v>
      </c>
      <c r="C305" s="66" t="s">
        <v>135</v>
      </c>
      <c r="D305" s="45">
        <v>42748.936111111114</v>
      </c>
      <c r="E305" s="45">
        <v>42749.260416666664</v>
      </c>
      <c r="F305" s="143">
        <f t="shared" si="56"/>
        <v>0</v>
      </c>
      <c r="G305" s="143">
        <f t="shared" si="57"/>
        <v>0</v>
      </c>
      <c r="H305" s="143">
        <f t="shared" si="58"/>
        <v>0</v>
      </c>
      <c r="I305" s="143">
        <f t="shared" si="59"/>
        <v>0.32430555555038154</v>
      </c>
      <c r="J305" s="144" t="s">
        <v>52</v>
      </c>
      <c r="K305" s="145" t="s">
        <v>791</v>
      </c>
      <c r="L305" s="146" t="s">
        <v>903</v>
      </c>
    </row>
    <row r="306" spans="1:12" ht="12.75">
      <c r="A306" s="159" t="s">
        <v>134</v>
      </c>
      <c r="B306" s="156">
        <v>101314</v>
      </c>
      <c r="C306" s="66" t="s">
        <v>135</v>
      </c>
      <c r="D306" s="45">
        <v>42750.895138888889</v>
      </c>
      <c r="E306" s="45">
        <v>42751.306944444441</v>
      </c>
      <c r="F306" s="143">
        <f t="shared" si="56"/>
        <v>0</v>
      </c>
      <c r="G306" s="143">
        <f t="shared" si="57"/>
        <v>0</v>
      </c>
      <c r="H306" s="143">
        <f t="shared" si="58"/>
        <v>0</v>
      </c>
      <c r="I306" s="143">
        <f t="shared" si="59"/>
        <v>0.41180555555183673</v>
      </c>
      <c r="J306" s="144" t="s">
        <v>52</v>
      </c>
      <c r="K306" s="145" t="s">
        <v>916</v>
      </c>
      <c r="L306" s="146" t="s">
        <v>928</v>
      </c>
    </row>
    <row r="307" spans="1:12" ht="12.75">
      <c r="A307" s="159" t="s">
        <v>134</v>
      </c>
      <c r="B307" s="156">
        <v>101340</v>
      </c>
      <c r="C307" s="66" t="s">
        <v>135</v>
      </c>
      <c r="D307" s="45">
        <v>42751.978472222225</v>
      </c>
      <c r="E307" s="45">
        <v>42752.385416666664</v>
      </c>
      <c r="F307" s="143">
        <f t="shared" si="56"/>
        <v>0</v>
      </c>
      <c r="G307" s="143">
        <f t="shared" si="57"/>
        <v>0</v>
      </c>
      <c r="H307" s="143">
        <f t="shared" si="58"/>
        <v>0</v>
      </c>
      <c r="I307" s="143">
        <f t="shared" si="59"/>
        <v>0.40694444443943212</v>
      </c>
      <c r="J307" s="144" t="s">
        <v>52</v>
      </c>
      <c r="K307" s="145" t="s">
        <v>929</v>
      </c>
      <c r="L307" s="146" t="s">
        <v>770</v>
      </c>
    </row>
    <row r="308" spans="1:12" ht="12.75">
      <c r="A308" s="159" t="s">
        <v>134</v>
      </c>
      <c r="B308" s="156">
        <v>101361</v>
      </c>
      <c r="C308" s="66" t="s">
        <v>135</v>
      </c>
      <c r="D308" s="45">
        <v>42753.05</v>
      </c>
      <c r="E308" s="45">
        <v>42753.335416666669</v>
      </c>
      <c r="F308" s="143">
        <f t="shared" si="56"/>
        <v>0</v>
      </c>
      <c r="G308" s="143">
        <f t="shared" si="57"/>
        <v>0</v>
      </c>
      <c r="H308" s="143">
        <f t="shared" si="58"/>
        <v>0</v>
      </c>
      <c r="I308" s="143">
        <f t="shared" si="59"/>
        <v>0.28541666666569654</v>
      </c>
      <c r="J308" s="144" t="s">
        <v>52</v>
      </c>
      <c r="K308" s="145" t="s">
        <v>930</v>
      </c>
      <c r="L308" s="146" t="s">
        <v>931</v>
      </c>
    </row>
    <row r="309" spans="1:12" ht="12.75">
      <c r="A309" s="159" t="s">
        <v>134</v>
      </c>
      <c r="B309" s="156">
        <v>101382</v>
      </c>
      <c r="C309" s="66" t="s">
        <v>135</v>
      </c>
      <c r="D309" s="45">
        <v>42754.006249999999</v>
      </c>
      <c r="E309" s="45">
        <v>42754.251388888886</v>
      </c>
      <c r="F309" s="143">
        <f t="shared" si="56"/>
        <v>0</v>
      </c>
      <c r="G309" s="143">
        <f t="shared" si="57"/>
        <v>0</v>
      </c>
      <c r="H309" s="143">
        <f t="shared" si="58"/>
        <v>0</v>
      </c>
      <c r="I309" s="143">
        <f t="shared" si="59"/>
        <v>0.24513888888759539</v>
      </c>
      <c r="J309" s="144" t="s">
        <v>52</v>
      </c>
      <c r="K309" s="145" t="s">
        <v>918</v>
      </c>
      <c r="L309" s="146" t="s">
        <v>932</v>
      </c>
    </row>
    <row r="310" spans="1:12" ht="12.75">
      <c r="A310" s="159" t="s">
        <v>134</v>
      </c>
      <c r="B310" s="156">
        <v>101451</v>
      </c>
      <c r="C310" s="66" t="s">
        <v>135</v>
      </c>
      <c r="D310" s="45">
        <v>42757.87777777778</v>
      </c>
      <c r="E310" s="45">
        <v>42758.400694444441</v>
      </c>
      <c r="F310" s="143">
        <f t="shared" si="56"/>
        <v>0</v>
      </c>
      <c r="G310" s="143">
        <f t="shared" si="57"/>
        <v>0</v>
      </c>
      <c r="H310" s="143">
        <f t="shared" si="58"/>
        <v>0</v>
      </c>
      <c r="I310" s="143">
        <f t="shared" si="59"/>
        <v>0.52291666666133096</v>
      </c>
      <c r="J310" s="144" t="s">
        <v>52</v>
      </c>
      <c r="K310" s="145" t="s">
        <v>918</v>
      </c>
      <c r="L310" s="146" t="s">
        <v>902</v>
      </c>
    </row>
    <row r="311" spans="1:12" ht="12.75">
      <c r="A311" s="159" t="s">
        <v>134</v>
      </c>
      <c r="B311" s="156">
        <v>101481</v>
      </c>
      <c r="C311" s="66" t="s">
        <v>135</v>
      </c>
      <c r="D311" s="45">
        <v>42758.979166666664</v>
      </c>
      <c r="E311" s="45">
        <v>42759.28125</v>
      </c>
      <c r="F311" s="143">
        <f t="shared" si="56"/>
        <v>0</v>
      </c>
      <c r="G311" s="143">
        <f t="shared" si="57"/>
        <v>0</v>
      </c>
      <c r="H311" s="143">
        <f t="shared" si="58"/>
        <v>0</v>
      </c>
      <c r="I311" s="143">
        <f t="shared" si="59"/>
        <v>0.30208333333575865</v>
      </c>
      <c r="J311" s="144" t="s">
        <v>52</v>
      </c>
      <c r="K311" s="145" t="s">
        <v>916</v>
      </c>
      <c r="L311" s="146" t="s">
        <v>792</v>
      </c>
    </row>
    <row r="312" spans="1:12" ht="12.75">
      <c r="A312" s="159" t="s">
        <v>134</v>
      </c>
      <c r="B312" s="156">
        <v>101497</v>
      </c>
      <c r="C312" s="66" t="s">
        <v>135</v>
      </c>
      <c r="D312" s="45">
        <v>42759.879166666666</v>
      </c>
      <c r="E312" s="45">
        <v>42760.42083333333</v>
      </c>
      <c r="F312" s="143">
        <f t="shared" si="56"/>
        <v>0</v>
      </c>
      <c r="G312" s="143">
        <f t="shared" si="57"/>
        <v>0</v>
      </c>
      <c r="H312" s="143">
        <f t="shared" si="58"/>
        <v>0</v>
      </c>
      <c r="I312" s="143">
        <f t="shared" si="59"/>
        <v>0.54166666666424135</v>
      </c>
      <c r="J312" s="144" t="s">
        <v>52</v>
      </c>
      <c r="K312" s="145" t="s">
        <v>918</v>
      </c>
      <c r="L312" s="146" t="s">
        <v>786</v>
      </c>
    </row>
    <row r="313" spans="1:12" ht="12.75">
      <c r="A313" s="159" t="s">
        <v>134</v>
      </c>
      <c r="B313" s="156">
        <v>101525</v>
      </c>
      <c r="C313" s="66" t="s">
        <v>135</v>
      </c>
      <c r="D313" s="45">
        <v>42760.876388888886</v>
      </c>
      <c r="E313" s="45">
        <v>42761.427777777775</v>
      </c>
      <c r="F313" s="143">
        <f t="shared" si="56"/>
        <v>0</v>
      </c>
      <c r="G313" s="143">
        <f t="shared" si="57"/>
        <v>0</v>
      </c>
      <c r="H313" s="143">
        <f t="shared" si="58"/>
        <v>0</v>
      </c>
      <c r="I313" s="143">
        <f t="shared" si="59"/>
        <v>0.55138888888905058</v>
      </c>
      <c r="J313" s="144" t="s">
        <v>52</v>
      </c>
      <c r="K313" s="145" t="s">
        <v>933</v>
      </c>
      <c r="L313" s="146" t="s">
        <v>934</v>
      </c>
    </row>
    <row r="314" spans="1:12" ht="12.75">
      <c r="A314" s="159" t="s">
        <v>134</v>
      </c>
      <c r="B314" s="156">
        <v>101555</v>
      </c>
      <c r="C314" s="66" t="s">
        <v>135</v>
      </c>
      <c r="D314" s="45">
        <v>42761.856944444444</v>
      </c>
      <c r="E314" s="45">
        <v>42762.317361111112</v>
      </c>
      <c r="F314" s="143">
        <f t="shared" si="56"/>
        <v>0</v>
      </c>
      <c r="G314" s="143">
        <f t="shared" si="57"/>
        <v>0</v>
      </c>
      <c r="H314" s="143">
        <f t="shared" si="58"/>
        <v>0</v>
      </c>
      <c r="I314" s="143">
        <f t="shared" si="59"/>
        <v>0.46041666666860692</v>
      </c>
      <c r="J314" s="144" t="s">
        <v>52</v>
      </c>
      <c r="K314" s="145" t="s">
        <v>929</v>
      </c>
      <c r="L314" s="146" t="s">
        <v>935</v>
      </c>
    </row>
    <row r="315" spans="1:12" ht="12.75">
      <c r="A315" s="159" t="s">
        <v>134</v>
      </c>
      <c r="B315" s="156">
        <v>101612</v>
      </c>
      <c r="C315" s="66" t="s">
        <v>135</v>
      </c>
      <c r="D315" s="45">
        <v>42762.913888888892</v>
      </c>
      <c r="E315" s="45">
        <v>42763.286805555559</v>
      </c>
      <c r="F315" s="143">
        <f t="shared" si="56"/>
        <v>0</v>
      </c>
      <c r="G315" s="143">
        <f t="shared" si="57"/>
        <v>0</v>
      </c>
      <c r="H315" s="143">
        <f t="shared" si="58"/>
        <v>0</v>
      </c>
      <c r="I315" s="143">
        <f t="shared" si="59"/>
        <v>0.37291666666715173</v>
      </c>
      <c r="J315" s="144" t="s">
        <v>52</v>
      </c>
      <c r="K315" s="145" t="s">
        <v>929</v>
      </c>
      <c r="L315" s="146" t="s">
        <v>877</v>
      </c>
    </row>
    <row r="316" spans="1:12" ht="12.75">
      <c r="A316" s="159" t="s">
        <v>134</v>
      </c>
      <c r="B316" s="156">
        <v>101632</v>
      </c>
      <c r="C316" s="66" t="s">
        <v>135</v>
      </c>
      <c r="D316" s="45">
        <v>42763.973611111112</v>
      </c>
      <c r="E316" s="45">
        <v>42764.254861111112</v>
      </c>
      <c r="F316" s="143">
        <f t="shared" si="56"/>
        <v>0</v>
      </c>
      <c r="G316" s="143">
        <f t="shared" si="57"/>
        <v>0</v>
      </c>
      <c r="H316" s="143">
        <f t="shared" si="58"/>
        <v>0</v>
      </c>
      <c r="I316" s="143">
        <f t="shared" si="59"/>
        <v>0.28125</v>
      </c>
      <c r="J316" s="144" t="s">
        <v>52</v>
      </c>
      <c r="K316" s="145" t="s">
        <v>929</v>
      </c>
      <c r="L316" s="146" t="s">
        <v>878</v>
      </c>
    </row>
    <row r="317" spans="1:12" ht="12.75">
      <c r="A317" s="159" t="s">
        <v>134</v>
      </c>
      <c r="B317" s="156">
        <v>101647</v>
      </c>
      <c r="C317" s="66" t="s">
        <v>135</v>
      </c>
      <c r="D317" s="45">
        <v>42764.974999999999</v>
      </c>
      <c r="E317" s="45">
        <v>42765.292361111111</v>
      </c>
      <c r="F317" s="143">
        <f t="shared" si="56"/>
        <v>0</v>
      </c>
      <c r="G317" s="143">
        <f t="shared" si="57"/>
        <v>0</v>
      </c>
      <c r="H317" s="143">
        <f t="shared" si="58"/>
        <v>0</v>
      </c>
      <c r="I317" s="143">
        <f t="shared" si="59"/>
        <v>0.31736111111240461</v>
      </c>
      <c r="J317" s="144" t="s">
        <v>52</v>
      </c>
      <c r="K317" s="145" t="s">
        <v>930</v>
      </c>
      <c r="L317" s="146" t="s">
        <v>880</v>
      </c>
    </row>
    <row r="318" spans="1:12" ht="12.75">
      <c r="A318" s="159" t="s">
        <v>134</v>
      </c>
      <c r="B318" s="156">
        <v>101665</v>
      </c>
      <c r="C318" s="66" t="s">
        <v>135</v>
      </c>
      <c r="D318" s="45">
        <v>42765.925000000003</v>
      </c>
      <c r="E318" s="45">
        <v>42766.231944444444</v>
      </c>
      <c r="F318" s="143">
        <f t="shared" si="56"/>
        <v>0</v>
      </c>
      <c r="G318" s="143">
        <f t="shared" si="57"/>
        <v>0</v>
      </c>
      <c r="H318" s="143">
        <f t="shared" si="58"/>
        <v>0</v>
      </c>
      <c r="I318" s="143">
        <f t="shared" si="59"/>
        <v>0.30694444444088731</v>
      </c>
      <c r="J318" s="144" t="s">
        <v>52</v>
      </c>
      <c r="K318" s="145" t="s">
        <v>930</v>
      </c>
      <c r="L318" s="146" t="s">
        <v>881</v>
      </c>
    </row>
    <row r="319" spans="1:12" ht="12.75">
      <c r="A319" s="147"/>
      <c r="B319" s="148"/>
      <c r="C319" s="149" t="s">
        <v>607</v>
      </c>
      <c r="D319" s="150"/>
      <c r="E319" s="150"/>
      <c r="F319" s="151">
        <f>SUBTOTAL(9,F296:F318)</f>
        <v>0</v>
      </c>
      <c r="G319" s="151">
        <f>SUBTOTAL(9,G296:G318)</f>
        <v>0</v>
      </c>
      <c r="H319" s="151">
        <f>SUBTOTAL(9,H296:H318)</f>
        <v>0</v>
      </c>
      <c r="I319" s="151">
        <f>SUBTOTAL(9,I296:I318)</f>
        <v>9.8097222222058917</v>
      </c>
      <c r="J319" s="152"/>
      <c r="K319" s="153"/>
      <c r="L319" s="154"/>
    </row>
    <row r="320" spans="1:12" ht="38.25">
      <c r="A320" s="159" t="s">
        <v>142</v>
      </c>
      <c r="B320" s="156">
        <v>101464</v>
      </c>
      <c r="C320" s="66" t="s">
        <v>143</v>
      </c>
      <c r="D320" s="45">
        <v>42758.75277777778</v>
      </c>
      <c r="E320" s="45">
        <v>42759.62777777778</v>
      </c>
      <c r="F320" s="143">
        <f>IF(RIGHT(J320)="T",(+E320-D320),0)</f>
        <v>0</v>
      </c>
      <c r="G320" s="143">
        <f>IF(RIGHT(J320)="U",(+E320-D320),0)</f>
        <v>0</v>
      </c>
      <c r="H320" s="143">
        <f>IF(RIGHT(J320)="C",(+E320-D320),0)</f>
        <v>0</v>
      </c>
      <c r="I320" s="143">
        <f>IF(RIGHT(J320)="D",(+E320-D320),0)</f>
        <v>0.875</v>
      </c>
      <c r="J320" s="144" t="s">
        <v>491</v>
      </c>
      <c r="K320" s="145" t="s">
        <v>936</v>
      </c>
      <c r="L320" s="146"/>
    </row>
    <row r="321" spans="1:12" ht="12.75">
      <c r="A321" s="147"/>
      <c r="B321" s="148"/>
      <c r="C321" s="149" t="s">
        <v>937</v>
      </c>
      <c r="D321" s="150"/>
      <c r="E321" s="150"/>
      <c r="F321" s="151">
        <f>SUBTOTAL(9,F320:F320)</f>
        <v>0</v>
      </c>
      <c r="G321" s="151">
        <f>SUBTOTAL(9,G320:G320)</f>
        <v>0</v>
      </c>
      <c r="H321" s="151">
        <f>SUBTOTAL(9,H320:H320)</f>
        <v>0</v>
      </c>
      <c r="I321" s="151">
        <f>SUBTOTAL(9,I320:I320)</f>
        <v>0.875</v>
      </c>
      <c r="J321" s="152"/>
      <c r="K321" s="153"/>
      <c r="L321" s="154"/>
    </row>
    <row r="322" spans="1:12" ht="25.5">
      <c r="A322" s="159" t="s">
        <v>144</v>
      </c>
      <c r="B322" s="156">
        <v>101158</v>
      </c>
      <c r="C322" s="66" t="s">
        <v>145</v>
      </c>
      <c r="D322" s="45">
        <v>42743.022916666669</v>
      </c>
      <c r="E322" s="45">
        <v>42743.363194444442</v>
      </c>
      <c r="F322" s="143">
        <f>IF(RIGHT(J322)="T",(+E322-D322),0)</f>
        <v>0</v>
      </c>
      <c r="G322" s="143">
        <f>IF(RIGHT(J322)="U",(+E322-D322),0)</f>
        <v>0</v>
      </c>
      <c r="H322" s="143">
        <f>IF(RIGHT(J322)="C",(+E322-D322),0)</f>
        <v>0</v>
      </c>
      <c r="I322" s="143">
        <f>IF(RIGHT(J322)="D",(+E322-D322),0)</f>
        <v>0.34027777777373558</v>
      </c>
      <c r="J322" s="144" t="s">
        <v>52</v>
      </c>
      <c r="K322" s="145" t="s">
        <v>938</v>
      </c>
      <c r="L322" s="146" t="s">
        <v>939</v>
      </c>
    </row>
    <row r="323" spans="1:12" ht="12.75">
      <c r="A323" s="159" t="s">
        <v>144</v>
      </c>
      <c r="B323" s="156">
        <v>101623</v>
      </c>
      <c r="C323" s="66" t="s">
        <v>145</v>
      </c>
      <c r="D323" s="45">
        <v>42763.501388888886</v>
      </c>
      <c r="E323" s="45">
        <v>42763.631249999999</v>
      </c>
      <c r="F323" s="143">
        <f>IF(RIGHT(J323)="T",(+E323-D323),0)</f>
        <v>0.12986111111240461</v>
      </c>
      <c r="G323" s="143">
        <f>IF(RIGHT(J323)="U",(+E323-D323),0)</f>
        <v>0</v>
      </c>
      <c r="H323" s="143">
        <f>IF(RIGHT(J323)="C",(+E323-D323),0)</f>
        <v>0</v>
      </c>
      <c r="I323" s="143">
        <f>IF(RIGHT(J323)="D",(+E323-D323),0)</f>
        <v>0</v>
      </c>
      <c r="J323" s="144" t="s">
        <v>490</v>
      </c>
      <c r="K323" s="145" t="s">
        <v>940</v>
      </c>
      <c r="L323" s="146" t="s">
        <v>941</v>
      </c>
    </row>
    <row r="324" spans="1:12" ht="25.5">
      <c r="A324" s="147"/>
      <c r="B324" s="148"/>
      <c r="C324" s="149" t="s">
        <v>942</v>
      </c>
      <c r="D324" s="150"/>
      <c r="E324" s="150"/>
      <c r="F324" s="151">
        <f>SUBTOTAL(9,F322:F323)</f>
        <v>0.12986111111240461</v>
      </c>
      <c r="G324" s="151">
        <f>SUBTOTAL(9,G322:G323)</f>
        <v>0</v>
      </c>
      <c r="H324" s="151">
        <f>SUBTOTAL(9,H322:H323)</f>
        <v>0</v>
      </c>
      <c r="I324" s="151">
        <f>SUBTOTAL(9,I322:I323)</f>
        <v>0.34027777777373558</v>
      </c>
      <c r="J324" s="152"/>
      <c r="K324" s="153"/>
      <c r="L324" s="154"/>
    </row>
    <row r="325" spans="1:12" ht="25.5">
      <c r="A325" s="159" t="s">
        <v>146</v>
      </c>
      <c r="B325" s="156">
        <v>101159</v>
      </c>
      <c r="C325" s="66" t="s">
        <v>147</v>
      </c>
      <c r="D325" s="45">
        <v>42743.022916666669</v>
      </c>
      <c r="E325" s="45">
        <v>42743.368055555555</v>
      </c>
      <c r="F325" s="143">
        <f>IF(RIGHT(J325)="T",(+E325-D325),0)</f>
        <v>0</v>
      </c>
      <c r="G325" s="143">
        <f>IF(RIGHT(J325)="U",(+E325-D325),0)</f>
        <v>0</v>
      </c>
      <c r="H325" s="143">
        <f>IF(RIGHT(J325)="C",(+E325-D325),0)</f>
        <v>0</v>
      </c>
      <c r="I325" s="143">
        <f>IF(RIGHT(J325)="D",(+E325-D325),0)</f>
        <v>0.34513888888614019</v>
      </c>
      <c r="J325" s="144" t="s">
        <v>52</v>
      </c>
      <c r="K325" s="145" t="s">
        <v>938</v>
      </c>
      <c r="L325" s="146" t="s">
        <v>939</v>
      </c>
    </row>
    <row r="326" spans="1:12" ht="25.5">
      <c r="A326" s="147"/>
      <c r="B326" s="148"/>
      <c r="C326" s="149" t="s">
        <v>608</v>
      </c>
      <c r="D326" s="150"/>
      <c r="E326" s="150"/>
      <c r="F326" s="151">
        <f>SUBTOTAL(9,F325:F325)</f>
        <v>0</v>
      </c>
      <c r="G326" s="151">
        <f>SUBTOTAL(9,G325:G325)</f>
        <v>0</v>
      </c>
      <c r="H326" s="151">
        <f>SUBTOTAL(9,H325:H325)</f>
        <v>0</v>
      </c>
      <c r="I326" s="151">
        <f>SUBTOTAL(9,I325:I325)</f>
        <v>0.34513888888614019</v>
      </c>
      <c r="J326" s="152"/>
      <c r="K326" s="153"/>
      <c r="L326" s="154"/>
    </row>
    <row r="327" spans="1:12" ht="25.5">
      <c r="A327" s="159" t="s">
        <v>154</v>
      </c>
      <c r="B327" s="156">
        <v>101594</v>
      </c>
      <c r="C327" s="66" t="s">
        <v>155</v>
      </c>
      <c r="D327" s="45">
        <v>42762.157638888886</v>
      </c>
      <c r="E327" s="45">
        <v>42762.161111111112</v>
      </c>
      <c r="F327" s="143">
        <f>IF(RIGHT(J327)="T",(+E327-D327),0)</f>
        <v>0</v>
      </c>
      <c r="G327" s="143">
        <f>IF(RIGHT(J327)="U",(+E327-D327),0)</f>
        <v>0</v>
      </c>
      <c r="H327" s="143">
        <f>IF(RIGHT(J327)="C",(+E327-D327),0)</f>
        <v>3.4722222262644209E-3</v>
      </c>
      <c r="I327" s="143">
        <f>IF(RIGHT(J327)="D",(+E327-D327),0)</f>
        <v>0</v>
      </c>
      <c r="J327" s="144" t="s">
        <v>489</v>
      </c>
      <c r="K327" s="145" t="s">
        <v>943</v>
      </c>
      <c r="L327" s="146"/>
    </row>
    <row r="328" spans="1:12" ht="12.75">
      <c r="A328" s="159" t="s">
        <v>154</v>
      </c>
      <c r="B328" s="156">
        <v>101595</v>
      </c>
      <c r="C328" s="66" t="s">
        <v>155</v>
      </c>
      <c r="D328" s="45">
        <v>42762.161111111112</v>
      </c>
      <c r="E328" s="45">
        <v>42762.52847222222</v>
      </c>
      <c r="F328" s="143">
        <f>IF(RIGHT(J328)="T",(+E328-D328),0)</f>
        <v>0</v>
      </c>
      <c r="G328" s="143">
        <f>IF(RIGHT(J328)="U",(+E328-D328),0)</f>
        <v>0</v>
      </c>
      <c r="H328" s="143">
        <f>IF(RIGHT(J328)="C",(+E328-D328),0)</f>
        <v>0</v>
      </c>
      <c r="I328" s="143">
        <f>IF(RIGHT(J328)="D",(+E328-D328),0)</f>
        <v>0.36736111110803904</v>
      </c>
      <c r="J328" s="144" t="s">
        <v>52</v>
      </c>
      <c r="K328" s="145" t="s">
        <v>856</v>
      </c>
      <c r="L328" s="146" t="s">
        <v>944</v>
      </c>
    </row>
    <row r="329" spans="1:12" ht="12.75">
      <c r="A329" s="159" t="s">
        <v>154</v>
      </c>
      <c r="B329" s="156">
        <v>101604</v>
      </c>
      <c r="C329" s="66" t="s">
        <v>155</v>
      </c>
      <c r="D329" s="45">
        <v>42762.52847222222</v>
      </c>
      <c r="E329" s="45">
        <v>42762.811111111114</v>
      </c>
      <c r="F329" s="143">
        <f>IF(RIGHT(J329)="T",(+E329-D329),0)</f>
        <v>0</v>
      </c>
      <c r="G329" s="143">
        <f>IF(RIGHT(J329)="U",(+E329-D329),0)</f>
        <v>0</v>
      </c>
      <c r="H329" s="143">
        <f>IF(RIGHT(J329)="C",(+E329-D329),0)</f>
        <v>0</v>
      </c>
      <c r="I329" s="143">
        <f>IF(RIGHT(J329)="D",(+E329-D329),0)</f>
        <v>0.28263888889341615</v>
      </c>
      <c r="J329" s="144" t="s">
        <v>491</v>
      </c>
      <c r="K329" s="145" t="s">
        <v>862</v>
      </c>
      <c r="L329" s="146" t="s">
        <v>863</v>
      </c>
    </row>
    <row r="330" spans="1:12" ht="12.75">
      <c r="A330" s="147"/>
      <c r="B330" s="148"/>
      <c r="C330" s="149" t="s">
        <v>612</v>
      </c>
      <c r="D330" s="150"/>
      <c r="E330" s="150"/>
      <c r="F330" s="151">
        <f>SUBTOTAL(9,F327:F329)</f>
        <v>0</v>
      </c>
      <c r="G330" s="151">
        <f>SUBTOTAL(9,G327:G329)</f>
        <v>0</v>
      </c>
      <c r="H330" s="151">
        <f>SUBTOTAL(9,H327:H329)</f>
        <v>3.4722222262644209E-3</v>
      </c>
      <c r="I330" s="151">
        <f>SUBTOTAL(9,I327:I329)</f>
        <v>0.65000000000145519</v>
      </c>
      <c r="J330" s="152"/>
      <c r="K330" s="153"/>
      <c r="L330" s="154"/>
    </row>
    <row r="331" spans="1:12" ht="12.75">
      <c r="A331" s="159" t="s">
        <v>455</v>
      </c>
      <c r="B331" s="156">
        <v>101328</v>
      </c>
      <c r="C331" s="66" t="s">
        <v>456</v>
      </c>
      <c r="D331" s="45">
        <v>42751.612500000003</v>
      </c>
      <c r="E331" s="45">
        <v>42751.631944444445</v>
      </c>
      <c r="F331" s="143">
        <f>IF(RIGHT(J331)="T",(+E331-D331),0)</f>
        <v>1.9444444442342501E-2</v>
      </c>
      <c r="G331" s="143">
        <f>IF(RIGHT(J331)="U",(+E331-D331),0)</f>
        <v>0</v>
      </c>
      <c r="H331" s="143">
        <f>IF(RIGHT(J331)="C",(+E331-D331),0)</f>
        <v>0</v>
      </c>
      <c r="I331" s="143">
        <f>IF(RIGHT(J331)="D",(+E331-D331),0)</f>
        <v>0</v>
      </c>
      <c r="J331" s="144" t="s">
        <v>490</v>
      </c>
      <c r="K331" s="145" t="s">
        <v>945</v>
      </c>
      <c r="L331" s="146" t="s">
        <v>946</v>
      </c>
    </row>
    <row r="332" spans="1:12" ht="25.5">
      <c r="A332" s="147"/>
      <c r="B332" s="148"/>
      <c r="C332" s="149" t="s">
        <v>947</v>
      </c>
      <c r="D332" s="150"/>
      <c r="E332" s="150"/>
      <c r="F332" s="151">
        <f>SUBTOTAL(9,F331:F331)</f>
        <v>1.9444444442342501E-2</v>
      </c>
      <c r="G332" s="151">
        <f>SUBTOTAL(9,G331:G331)</f>
        <v>0</v>
      </c>
      <c r="H332" s="151">
        <f>SUBTOTAL(9,H331:H331)</f>
        <v>0</v>
      </c>
      <c r="I332" s="151">
        <f>SUBTOTAL(9,I331:I331)</f>
        <v>0</v>
      </c>
      <c r="J332" s="152"/>
      <c r="K332" s="153"/>
      <c r="L332" s="154"/>
    </row>
    <row r="333" spans="1:12" ht="25.5">
      <c r="A333" s="159" t="s">
        <v>156</v>
      </c>
      <c r="B333" s="156">
        <v>101123</v>
      </c>
      <c r="C333" s="66" t="s">
        <v>157</v>
      </c>
      <c r="D333" s="45">
        <v>42742.008333333331</v>
      </c>
      <c r="E333" s="45">
        <v>42742.426388888889</v>
      </c>
      <c r="F333" s="143">
        <f>IF(RIGHT(J333)="T",(+E333-D333),0)</f>
        <v>0</v>
      </c>
      <c r="G333" s="143">
        <f>IF(RIGHT(J333)="U",(+E333-D333),0)</f>
        <v>0</v>
      </c>
      <c r="H333" s="143">
        <f>IF(RIGHT(J333)="C",(+E333-D333),0)</f>
        <v>0</v>
      </c>
      <c r="I333" s="143">
        <f>IF(RIGHT(J333)="D",(+E333-D333),0)</f>
        <v>0.4180555555576575</v>
      </c>
      <c r="J333" s="144" t="s">
        <v>52</v>
      </c>
      <c r="K333" s="145" t="s">
        <v>843</v>
      </c>
      <c r="L333" s="146" t="s">
        <v>844</v>
      </c>
    </row>
    <row r="334" spans="1:12" ht="25.5">
      <c r="A334" s="159" t="s">
        <v>156</v>
      </c>
      <c r="B334" s="156">
        <v>101460</v>
      </c>
      <c r="C334" s="66" t="s">
        <v>157</v>
      </c>
      <c r="D334" s="45">
        <v>42758.381944444445</v>
      </c>
      <c r="E334" s="45">
        <v>42758.637499999997</v>
      </c>
      <c r="F334" s="143">
        <f>IF(RIGHT(J334)="T",(+E334-D334),0)</f>
        <v>0.25555555555183673</v>
      </c>
      <c r="G334" s="143">
        <f>IF(RIGHT(J334)="U",(+E334-D334),0)</f>
        <v>0</v>
      </c>
      <c r="H334" s="143">
        <f>IF(RIGHT(J334)="C",(+E334-D334),0)</f>
        <v>0</v>
      </c>
      <c r="I334" s="143">
        <f>IF(RIGHT(J334)="D",(+E334-D334),0)</f>
        <v>0</v>
      </c>
      <c r="J334" s="144" t="s">
        <v>490</v>
      </c>
      <c r="K334" s="145" t="s">
        <v>948</v>
      </c>
      <c r="L334" s="146" t="s">
        <v>949</v>
      </c>
    </row>
    <row r="335" spans="1:12" ht="25.5">
      <c r="A335" s="147"/>
      <c r="B335" s="148"/>
      <c r="C335" s="149" t="s">
        <v>950</v>
      </c>
      <c r="D335" s="150"/>
      <c r="E335" s="150"/>
      <c r="F335" s="151">
        <f>SUBTOTAL(9,F333:F334)</f>
        <v>0.25555555555183673</v>
      </c>
      <c r="G335" s="151">
        <f>SUBTOTAL(9,G333:G334)</f>
        <v>0</v>
      </c>
      <c r="H335" s="151">
        <f>SUBTOTAL(9,H333:H334)</f>
        <v>0</v>
      </c>
      <c r="I335" s="151">
        <f>SUBTOTAL(9,I333:I334)</f>
        <v>0.4180555555576575</v>
      </c>
      <c r="J335" s="152"/>
      <c r="K335" s="153"/>
      <c r="L335" s="154"/>
    </row>
    <row r="336" spans="1:12" ht="12.75">
      <c r="A336" s="159" t="s">
        <v>158</v>
      </c>
      <c r="B336" s="156">
        <v>101510</v>
      </c>
      <c r="C336" s="66" t="s">
        <v>159</v>
      </c>
      <c r="D336" s="45">
        <v>42760.386805555558</v>
      </c>
      <c r="E336" s="45">
        <v>42760.729861111111</v>
      </c>
      <c r="F336" s="143">
        <f>IF(RIGHT(J336)="T",(+E336-D336),0)</f>
        <v>0.34305555555329192</v>
      </c>
      <c r="G336" s="143">
        <f>IF(RIGHT(J336)="U",(+E336-D336),0)</f>
        <v>0</v>
      </c>
      <c r="H336" s="143">
        <f>IF(RIGHT(J336)="C",(+E336-D336),0)</f>
        <v>0</v>
      </c>
      <c r="I336" s="143">
        <f>IF(RIGHT(J336)="D",(+E336-D336),0)</f>
        <v>0</v>
      </c>
      <c r="J336" s="144" t="s">
        <v>490</v>
      </c>
      <c r="K336" s="145" t="s">
        <v>535</v>
      </c>
      <c r="L336" s="146" t="s">
        <v>589</v>
      </c>
    </row>
    <row r="337" spans="1:12" ht="25.5">
      <c r="A337" s="147"/>
      <c r="B337" s="148"/>
      <c r="C337" s="149" t="s">
        <v>616</v>
      </c>
      <c r="D337" s="150"/>
      <c r="E337" s="150"/>
      <c r="F337" s="151">
        <f>SUBTOTAL(9,F336:F336)</f>
        <v>0.34305555555329192</v>
      </c>
      <c r="G337" s="151">
        <f>SUBTOTAL(9,G336:G336)</f>
        <v>0</v>
      </c>
      <c r="H337" s="151">
        <f>SUBTOTAL(9,H336:H336)</f>
        <v>0</v>
      </c>
      <c r="I337" s="151">
        <f>SUBTOTAL(9,I336:I336)</f>
        <v>0</v>
      </c>
      <c r="J337" s="152"/>
      <c r="K337" s="153"/>
      <c r="L337" s="154"/>
    </row>
    <row r="338" spans="1:12" ht="25.5">
      <c r="A338" s="159" t="s">
        <v>162</v>
      </c>
      <c r="B338" s="156">
        <v>101367</v>
      </c>
      <c r="C338" s="66" t="s">
        <v>163</v>
      </c>
      <c r="D338" s="45">
        <v>42753.359027777777</v>
      </c>
      <c r="E338" s="45">
        <v>42753.873611111114</v>
      </c>
      <c r="F338" s="143">
        <f>IF(RIGHT(J338)="T",(+E338-D338),0)</f>
        <v>0</v>
      </c>
      <c r="G338" s="143">
        <f>IF(RIGHT(J338)="U",(+E338-D338),0)</f>
        <v>0</v>
      </c>
      <c r="H338" s="143">
        <f>IF(RIGHT(J338)="C",(+E338-D338),0)</f>
        <v>0</v>
      </c>
      <c r="I338" s="143">
        <f>IF(RIGHT(J338)="D",(+E338-D338),0)</f>
        <v>0.51458333333721384</v>
      </c>
      <c r="J338" s="144" t="s">
        <v>491</v>
      </c>
      <c r="K338" s="145" t="s">
        <v>951</v>
      </c>
      <c r="L338" s="146" t="s">
        <v>601</v>
      </c>
    </row>
    <row r="339" spans="1:12" ht="12.75">
      <c r="A339" s="147"/>
      <c r="B339" s="148"/>
      <c r="C339" s="149" t="s">
        <v>609</v>
      </c>
      <c r="D339" s="150"/>
      <c r="E339" s="150"/>
      <c r="F339" s="151">
        <f>SUBTOTAL(9,F338:F338)</f>
        <v>0</v>
      </c>
      <c r="G339" s="151">
        <f>SUBTOTAL(9,G338:G338)</f>
        <v>0</v>
      </c>
      <c r="H339" s="151">
        <f>SUBTOTAL(9,H338:H338)</f>
        <v>0</v>
      </c>
      <c r="I339" s="151">
        <f>SUBTOTAL(9,I338:I338)</f>
        <v>0.51458333333721384</v>
      </c>
      <c r="J339" s="152"/>
      <c r="K339" s="153"/>
      <c r="L339" s="154"/>
    </row>
    <row r="340" spans="1:12" ht="12.75">
      <c r="A340" s="159" t="s">
        <v>166</v>
      </c>
      <c r="B340" s="156">
        <v>101241</v>
      </c>
      <c r="C340" s="66" t="s">
        <v>952</v>
      </c>
      <c r="D340" s="45">
        <v>42747.385416666664</v>
      </c>
      <c r="E340" s="45">
        <v>42747.782638888886</v>
      </c>
      <c r="F340" s="143">
        <f>IF(RIGHT(J340)="T",(+E340-D340),0)</f>
        <v>0.39722222222189885</v>
      </c>
      <c r="G340" s="143">
        <f>IF(RIGHT(J340)="U",(+E340-D340),0)</f>
        <v>0</v>
      </c>
      <c r="H340" s="143">
        <f>IF(RIGHT(J340)="C",(+E340-D340),0)</f>
        <v>0</v>
      </c>
      <c r="I340" s="143">
        <f>IF(RIGHT(J340)="D",(+E340-D340),0)</f>
        <v>0</v>
      </c>
      <c r="J340" s="144" t="s">
        <v>490</v>
      </c>
      <c r="K340" s="145" t="s">
        <v>841</v>
      </c>
      <c r="L340" s="146" t="s">
        <v>953</v>
      </c>
    </row>
    <row r="341" spans="1:12" ht="12.75">
      <c r="A341" s="147"/>
      <c r="B341" s="148"/>
      <c r="C341" s="149" t="s">
        <v>954</v>
      </c>
      <c r="D341" s="150"/>
      <c r="E341" s="150"/>
      <c r="F341" s="151">
        <f>SUBTOTAL(9,F340:F340)</f>
        <v>0.39722222222189885</v>
      </c>
      <c r="G341" s="151">
        <f>SUBTOTAL(9,G340:G340)</f>
        <v>0</v>
      </c>
      <c r="H341" s="151">
        <f>SUBTOTAL(9,H340:H340)</f>
        <v>0</v>
      </c>
      <c r="I341" s="151">
        <f>SUBTOTAL(9,I340:I340)</f>
        <v>0</v>
      </c>
      <c r="J341" s="152"/>
      <c r="K341" s="153"/>
      <c r="L341" s="154"/>
    </row>
    <row r="342" spans="1:12" ht="12.75">
      <c r="A342" s="159" t="s">
        <v>168</v>
      </c>
      <c r="B342" s="156">
        <v>101221</v>
      </c>
      <c r="C342" s="66" t="s">
        <v>169</v>
      </c>
      <c r="D342" s="45">
        <v>42746.422222222223</v>
      </c>
      <c r="E342" s="45">
        <v>42746.793055555558</v>
      </c>
      <c r="F342" s="143">
        <f>IF(RIGHT(J342)="T",(+E342-D342),0)</f>
        <v>0.37083333333430346</v>
      </c>
      <c r="G342" s="143">
        <f>IF(RIGHT(J342)="U",(+E342-D342),0)</f>
        <v>0</v>
      </c>
      <c r="H342" s="143">
        <f>IF(RIGHT(J342)="C",(+E342-D342),0)</f>
        <v>0</v>
      </c>
      <c r="I342" s="143">
        <f>IF(RIGHT(J342)="D",(+E342-D342),0)</f>
        <v>0</v>
      </c>
      <c r="J342" s="144" t="s">
        <v>490</v>
      </c>
      <c r="K342" s="145" t="s">
        <v>841</v>
      </c>
      <c r="L342" s="146" t="s">
        <v>955</v>
      </c>
    </row>
    <row r="343" spans="1:12" ht="25.5">
      <c r="A343" s="147"/>
      <c r="B343" s="148"/>
      <c r="C343" s="149" t="s">
        <v>956</v>
      </c>
      <c r="D343" s="150"/>
      <c r="E343" s="150"/>
      <c r="F343" s="151">
        <f>SUBTOTAL(9,F342:F342)</f>
        <v>0.37083333333430346</v>
      </c>
      <c r="G343" s="151">
        <f>SUBTOTAL(9,G342:G342)</f>
        <v>0</v>
      </c>
      <c r="H343" s="151">
        <f>SUBTOTAL(9,H342:H342)</f>
        <v>0</v>
      </c>
      <c r="I343" s="151">
        <f>SUBTOTAL(9,I342:I342)</f>
        <v>0</v>
      </c>
      <c r="J343" s="152"/>
      <c r="K343" s="153"/>
      <c r="L343" s="154"/>
    </row>
    <row r="344" spans="1:12" ht="12.75">
      <c r="A344" s="159" t="s">
        <v>170</v>
      </c>
      <c r="B344" s="156">
        <v>101058</v>
      </c>
      <c r="C344" s="66" t="s">
        <v>171</v>
      </c>
      <c r="D344" s="45">
        <v>42738.402083333334</v>
      </c>
      <c r="E344" s="45">
        <v>42738.776388888888</v>
      </c>
      <c r="F344" s="143">
        <f>IF(RIGHT(J344)="T",(+E344-D344),0)</f>
        <v>0.37430555555329192</v>
      </c>
      <c r="G344" s="143">
        <f>IF(RIGHT(J344)="U",(+E344-D344),0)</f>
        <v>0</v>
      </c>
      <c r="H344" s="143">
        <f>IF(RIGHT(J344)="C",(+E344-D344),0)</f>
        <v>0</v>
      </c>
      <c r="I344" s="143">
        <f>IF(RIGHT(J344)="D",(+E344-D344),0)</f>
        <v>0</v>
      </c>
      <c r="J344" s="144" t="s">
        <v>490</v>
      </c>
      <c r="K344" s="145" t="s">
        <v>957</v>
      </c>
      <c r="L344" s="146" t="s">
        <v>958</v>
      </c>
    </row>
    <row r="345" spans="1:12" ht="25.5">
      <c r="A345" s="159" t="s">
        <v>170</v>
      </c>
      <c r="B345" s="156">
        <v>101060</v>
      </c>
      <c r="C345" s="66" t="s">
        <v>171</v>
      </c>
      <c r="D345" s="45">
        <v>42738.776388888888</v>
      </c>
      <c r="E345" s="45">
        <v>42738.890277777777</v>
      </c>
      <c r="F345" s="143">
        <f>IF(RIGHT(J345)="T",(+E345-D345),0)</f>
        <v>0</v>
      </c>
      <c r="G345" s="143">
        <f>IF(RIGHT(J345)="U",(+E345-D345),0)</f>
        <v>0</v>
      </c>
      <c r="H345" s="143">
        <f>IF(RIGHT(J345)="C",(+E345-D345),0)</f>
        <v>0</v>
      </c>
      <c r="I345" s="143">
        <f>IF(RIGHT(J345)="D",(+E345-D345),0)</f>
        <v>0.11388888888905058</v>
      </c>
      <c r="J345" s="144" t="s">
        <v>493</v>
      </c>
      <c r="K345" s="145" t="s">
        <v>959</v>
      </c>
      <c r="L345" s="146" t="s">
        <v>958</v>
      </c>
    </row>
    <row r="346" spans="1:12" ht="12.75">
      <c r="A346" s="159" t="s">
        <v>170</v>
      </c>
      <c r="B346" s="156">
        <v>101076</v>
      </c>
      <c r="C346" s="66" t="s">
        <v>171</v>
      </c>
      <c r="D346" s="45">
        <v>42739.404861111114</v>
      </c>
      <c r="E346" s="45">
        <v>42739.76666666667</v>
      </c>
      <c r="F346" s="143">
        <f>IF(RIGHT(J346)="T",(+E346-D346),0)</f>
        <v>0.36180555555620231</v>
      </c>
      <c r="G346" s="143">
        <f>IF(RIGHT(J346)="U",(+E346-D346),0)</f>
        <v>0</v>
      </c>
      <c r="H346" s="143">
        <f>IF(RIGHT(J346)="C",(+E346-D346),0)</f>
        <v>0</v>
      </c>
      <c r="I346" s="143">
        <f>IF(RIGHT(J346)="D",(+E346-D346),0)</f>
        <v>0</v>
      </c>
      <c r="J346" s="144" t="s">
        <v>490</v>
      </c>
      <c r="K346" s="145" t="s">
        <v>957</v>
      </c>
      <c r="L346" s="146" t="s">
        <v>960</v>
      </c>
    </row>
    <row r="347" spans="1:12" ht="12.75">
      <c r="A347" s="147"/>
      <c r="B347" s="148"/>
      <c r="C347" s="149" t="s">
        <v>961</v>
      </c>
      <c r="D347" s="150"/>
      <c r="E347" s="150"/>
      <c r="F347" s="151">
        <f>SUBTOTAL(9,F344:F346)</f>
        <v>0.73611111110949423</v>
      </c>
      <c r="G347" s="151">
        <f>SUBTOTAL(9,G344:G346)</f>
        <v>0</v>
      </c>
      <c r="H347" s="151">
        <f>SUBTOTAL(9,H344:H346)</f>
        <v>0</v>
      </c>
      <c r="I347" s="151">
        <f>SUBTOTAL(9,I344:I346)</f>
        <v>0.11388888888905058</v>
      </c>
      <c r="J347" s="152"/>
      <c r="K347" s="153"/>
      <c r="L347" s="154"/>
    </row>
    <row r="348" spans="1:12" ht="12.75">
      <c r="A348" s="159" t="s">
        <v>172</v>
      </c>
      <c r="B348" s="156">
        <v>101093</v>
      </c>
      <c r="C348" s="66" t="s">
        <v>173</v>
      </c>
      <c r="D348" s="45">
        <v>42740.34375</v>
      </c>
      <c r="E348" s="45">
        <v>42740.781944444447</v>
      </c>
      <c r="F348" s="143">
        <f>IF(RIGHT(J348)="T",(+E348-D348),0)</f>
        <v>0.43819444444670808</v>
      </c>
      <c r="G348" s="143">
        <f>IF(RIGHT(J348)="U",(+E348-D348),0)</f>
        <v>0</v>
      </c>
      <c r="H348" s="143">
        <f>IF(RIGHT(J348)="C",(+E348-D348),0)</f>
        <v>0</v>
      </c>
      <c r="I348" s="143">
        <f>IF(RIGHT(J348)="D",(+E348-D348),0)</f>
        <v>0</v>
      </c>
      <c r="J348" s="144" t="s">
        <v>490</v>
      </c>
      <c r="K348" s="145" t="s">
        <v>957</v>
      </c>
      <c r="L348" s="146" t="s">
        <v>962</v>
      </c>
    </row>
    <row r="349" spans="1:12" ht="12.75">
      <c r="A349" s="159" t="s">
        <v>172</v>
      </c>
      <c r="B349" s="156">
        <v>101108</v>
      </c>
      <c r="C349" s="66" t="s">
        <v>173</v>
      </c>
      <c r="D349" s="45">
        <v>42740.34375</v>
      </c>
      <c r="E349" s="45">
        <v>42740.781944444447</v>
      </c>
      <c r="F349" s="143">
        <f>IF(RIGHT(J349)="T",(+E349-D349),0)</f>
        <v>0.43819444444670808</v>
      </c>
      <c r="G349" s="143">
        <f>IF(RIGHT(J349)="U",(+E349-D349),0)</f>
        <v>0</v>
      </c>
      <c r="H349" s="143">
        <f>IF(RIGHT(J349)="C",(+E349-D349),0)</f>
        <v>0</v>
      </c>
      <c r="I349" s="143">
        <f>IF(RIGHT(J349)="D",(+E349-D349),0)</f>
        <v>0</v>
      </c>
      <c r="J349" s="144" t="s">
        <v>490</v>
      </c>
      <c r="K349" s="145" t="s">
        <v>957</v>
      </c>
      <c r="L349" s="146" t="s">
        <v>963</v>
      </c>
    </row>
    <row r="350" spans="1:12" ht="12.75">
      <c r="A350" s="147"/>
      <c r="B350" s="148"/>
      <c r="C350" s="149" t="s">
        <v>964</v>
      </c>
      <c r="D350" s="150"/>
      <c r="E350" s="150"/>
      <c r="F350" s="151">
        <f>SUBTOTAL(9,F348:F349)</f>
        <v>0.87638888889341615</v>
      </c>
      <c r="G350" s="151">
        <f>SUBTOTAL(9,G348:G349)</f>
        <v>0</v>
      </c>
      <c r="H350" s="151">
        <f>SUBTOTAL(9,H348:H349)</f>
        <v>0</v>
      </c>
      <c r="I350" s="151">
        <f>SUBTOTAL(9,I348:I349)</f>
        <v>0</v>
      </c>
      <c r="J350" s="152"/>
      <c r="K350" s="153"/>
      <c r="L350" s="154"/>
    </row>
    <row r="351" spans="1:12" ht="25.5">
      <c r="A351" s="159" t="s">
        <v>174</v>
      </c>
      <c r="B351" s="156">
        <v>101028</v>
      </c>
      <c r="C351" s="66" t="s">
        <v>175</v>
      </c>
      <c r="D351" s="45">
        <v>42737.010416666664</v>
      </c>
      <c r="E351" s="45">
        <v>42737.090277777781</v>
      </c>
      <c r="F351" s="143">
        <f>IF(RIGHT(J351)="T",(+E351-D351),0)</f>
        <v>0</v>
      </c>
      <c r="G351" s="143">
        <f>IF(RIGHT(J351)="U",(+E351-D351),0)</f>
        <v>0</v>
      </c>
      <c r="H351" s="143">
        <f>IF(RIGHT(J351)="C",(+E351-D351),0)</f>
        <v>7.9861111116770189E-2</v>
      </c>
      <c r="I351" s="143">
        <f>IF(RIGHT(J351)="D",(+E351-D351),0)</f>
        <v>0</v>
      </c>
      <c r="J351" s="144" t="s">
        <v>753</v>
      </c>
      <c r="K351" s="145" t="s">
        <v>965</v>
      </c>
      <c r="L351" s="146"/>
    </row>
    <row r="352" spans="1:12" ht="12.75">
      <c r="A352" s="159" t="s">
        <v>174</v>
      </c>
      <c r="B352" s="156">
        <v>101465</v>
      </c>
      <c r="C352" s="66" t="s">
        <v>175</v>
      </c>
      <c r="D352" s="45">
        <v>42758.714583333334</v>
      </c>
      <c r="E352" s="45">
        <v>42758.826388888891</v>
      </c>
      <c r="F352" s="143">
        <f>IF(RIGHT(J352)="T",(+E352-D352),0)</f>
        <v>0.11180555555620231</v>
      </c>
      <c r="G352" s="143">
        <f>IF(RIGHT(J352)="U",(+E352-D352),0)</f>
        <v>0</v>
      </c>
      <c r="H352" s="143">
        <f>IF(RIGHT(J352)="C",(+E352-D352),0)</f>
        <v>0</v>
      </c>
      <c r="I352" s="143">
        <f>IF(RIGHT(J352)="D",(+E352-D352),0)</f>
        <v>0</v>
      </c>
      <c r="J352" s="144" t="s">
        <v>490</v>
      </c>
      <c r="K352" s="145" t="s">
        <v>966</v>
      </c>
      <c r="L352" s="146" t="s">
        <v>967</v>
      </c>
    </row>
    <row r="353" spans="1:12" ht="12.75">
      <c r="A353" s="147"/>
      <c r="B353" s="148"/>
      <c r="C353" s="149" t="s">
        <v>610</v>
      </c>
      <c r="D353" s="150"/>
      <c r="E353" s="150"/>
      <c r="F353" s="151">
        <f>SUBTOTAL(9,F351:F352)</f>
        <v>0.11180555555620231</v>
      </c>
      <c r="G353" s="151">
        <f>SUBTOTAL(9,G351:G352)</f>
        <v>0</v>
      </c>
      <c r="H353" s="151">
        <f>SUBTOTAL(9,H351:H352)</f>
        <v>7.9861111116770189E-2</v>
      </c>
      <c r="I353" s="151">
        <f>SUBTOTAL(9,I351:I352)</f>
        <v>0</v>
      </c>
      <c r="J353" s="152"/>
      <c r="K353" s="153"/>
      <c r="L353" s="154"/>
    </row>
    <row r="354" spans="1:12" ht="25.5">
      <c r="A354" s="159" t="s">
        <v>178</v>
      </c>
      <c r="B354" s="156">
        <v>101138</v>
      </c>
      <c r="C354" s="66" t="s">
        <v>179</v>
      </c>
      <c r="D354" s="45">
        <v>42742.44027777778</v>
      </c>
      <c r="E354" s="45">
        <v>42742.760416666664</v>
      </c>
      <c r="F354" s="143">
        <f>IF(RIGHT(J354)="T",(+E354-D354),0)</f>
        <v>0.320138888884685</v>
      </c>
      <c r="G354" s="143">
        <f>IF(RIGHT(J354)="U",(+E354-D354),0)</f>
        <v>0</v>
      </c>
      <c r="H354" s="143">
        <f>IF(RIGHT(J354)="C",(+E354-D354),0)</f>
        <v>0</v>
      </c>
      <c r="I354" s="143">
        <f>IF(RIGHT(J354)="D",(+E354-D354),0)</f>
        <v>0</v>
      </c>
      <c r="J354" s="144" t="s">
        <v>490</v>
      </c>
      <c r="K354" s="145" t="s">
        <v>968</v>
      </c>
      <c r="L354" s="146" t="s">
        <v>969</v>
      </c>
    </row>
    <row r="355" spans="1:12" ht="12.75">
      <c r="A355" s="159" t="s">
        <v>178</v>
      </c>
      <c r="B355" s="156">
        <v>101142</v>
      </c>
      <c r="C355" s="66" t="s">
        <v>179</v>
      </c>
      <c r="D355" s="45">
        <v>42742.760416666664</v>
      </c>
      <c r="E355" s="45">
        <v>42742.897222222222</v>
      </c>
      <c r="F355" s="143">
        <f>IF(RIGHT(J355)="T",(+E355-D355),0)</f>
        <v>0</v>
      </c>
      <c r="G355" s="143">
        <f>IF(RIGHT(J355)="U",(+E355-D355),0)</f>
        <v>0</v>
      </c>
      <c r="H355" s="143">
        <f>IF(RIGHT(J355)="C",(+E355-D355),0)</f>
        <v>0</v>
      </c>
      <c r="I355" s="143">
        <f>IF(RIGHT(J355)="D",(+E355-D355),0)</f>
        <v>0.1368055555576575</v>
      </c>
      <c r="J355" s="144" t="s">
        <v>491</v>
      </c>
      <c r="K355" s="145" t="s">
        <v>970</v>
      </c>
      <c r="L355" s="146" t="s">
        <v>969</v>
      </c>
    </row>
    <row r="356" spans="1:12" ht="25.5">
      <c r="A356" s="159" t="s">
        <v>178</v>
      </c>
      <c r="B356" s="156">
        <v>101163</v>
      </c>
      <c r="C356" s="66" t="s">
        <v>179</v>
      </c>
      <c r="D356" s="45">
        <v>42743.398611111108</v>
      </c>
      <c r="E356" s="45">
        <v>42743.807638888888</v>
      </c>
      <c r="F356" s="143">
        <f>IF(RIGHT(J356)="T",(+E356-D356),0)</f>
        <v>0.40902777777955635</v>
      </c>
      <c r="G356" s="143">
        <f>IF(RIGHT(J356)="U",(+E356-D356),0)</f>
        <v>0</v>
      </c>
      <c r="H356" s="143">
        <f>IF(RIGHT(J356)="C",(+E356-D356),0)</f>
        <v>0</v>
      </c>
      <c r="I356" s="143">
        <f>IF(RIGHT(J356)="D",(+E356-D356),0)</f>
        <v>0</v>
      </c>
      <c r="J356" s="144" t="s">
        <v>490</v>
      </c>
      <c r="K356" s="145" t="s">
        <v>971</v>
      </c>
      <c r="L356" s="146" t="s">
        <v>972</v>
      </c>
    </row>
    <row r="357" spans="1:12" ht="12.75">
      <c r="A357" s="147"/>
      <c r="B357" s="148"/>
      <c r="C357" s="149" t="s">
        <v>973</v>
      </c>
      <c r="D357" s="150"/>
      <c r="E357" s="150"/>
      <c r="F357" s="151">
        <f>SUBTOTAL(9,F354:F356)</f>
        <v>0.72916666666424135</v>
      </c>
      <c r="G357" s="151">
        <f>SUBTOTAL(9,G354:G356)</f>
        <v>0</v>
      </c>
      <c r="H357" s="151">
        <f>SUBTOTAL(9,H354:H356)</f>
        <v>0</v>
      </c>
      <c r="I357" s="151">
        <f>SUBTOTAL(9,I354:I356)</f>
        <v>0.1368055555576575</v>
      </c>
      <c r="J357" s="152"/>
      <c r="K357" s="153"/>
      <c r="L357" s="154"/>
    </row>
    <row r="358" spans="1:12" ht="25.5">
      <c r="A358" s="159" t="s">
        <v>182</v>
      </c>
      <c r="B358" s="156">
        <v>101029</v>
      </c>
      <c r="C358" s="66" t="s">
        <v>183</v>
      </c>
      <c r="D358" s="45">
        <v>42737.022916666669</v>
      </c>
      <c r="E358" s="45">
        <v>42737.04791666667</v>
      </c>
      <c r="F358" s="143">
        <f>IF(RIGHT(J358)="T",(+E358-D358),0)</f>
        <v>0</v>
      </c>
      <c r="G358" s="143">
        <f>IF(RIGHT(J358)="U",(+E358-D358),0)</f>
        <v>0</v>
      </c>
      <c r="H358" s="143">
        <f>IF(RIGHT(J358)="C",(+E358-D358),0)</f>
        <v>2.5000000001455192E-2</v>
      </c>
      <c r="I358" s="143">
        <f>IF(RIGHT(J358)="D",(+E358-D358),0)</f>
        <v>0</v>
      </c>
      <c r="J358" s="144" t="s">
        <v>753</v>
      </c>
      <c r="K358" s="145" t="s">
        <v>974</v>
      </c>
      <c r="L358" s="146"/>
    </row>
    <row r="359" spans="1:12" ht="25.5">
      <c r="A359" s="159" t="s">
        <v>182</v>
      </c>
      <c r="B359" s="156">
        <v>101186</v>
      </c>
      <c r="C359" s="66" t="s">
        <v>183</v>
      </c>
      <c r="D359" s="45">
        <v>42744.316666666666</v>
      </c>
      <c r="E359" s="45">
        <v>42744.386805555558</v>
      </c>
      <c r="F359" s="143">
        <f>IF(RIGHT(J359)="T",(+E359-D359),0)</f>
        <v>7.013888889196096E-2</v>
      </c>
      <c r="G359" s="143">
        <f>IF(RIGHT(J359)="U",(+E359-D359),0)</f>
        <v>0</v>
      </c>
      <c r="H359" s="143">
        <f>IF(RIGHT(J359)="C",(+E359-D359),0)</f>
        <v>0</v>
      </c>
      <c r="I359" s="143">
        <f>IF(RIGHT(J359)="D",(+E359-D359),0)</f>
        <v>0</v>
      </c>
      <c r="J359" s="144" t="s">
        <v>495</v>
      </c>
      <c r="K359" s="145" t="s">
        <v>975</v>
      </c>
      <c r="L359" s="146"/>
    </row>
    <row r="360" spans="1:12" ht="38.25">
      <c r="A360" s="159" t="s">
        <v>182</v>
      </c>
      <c r="B360" s="156">
        <v>101191</v>
      </c>
      <c r="C360" s="66" t="s">
        <v>183</v>
      </c>
      <c r="D360" s="45">
        <v>42744.819444444445</v>
      </c>
      <c r="E360" s="45">
        <v>42744.859722222223</v>
      </c>
      <c r="F360" s="143">
        <f>IF(RIGHT(J360)="T",(+E360-D360),0)</f>
        <v>0</v>
      </c>
      <c r="G360" s="143">
        <f>IF(RIGHT(J360)="U",(+E360-D360),0)</f>
        <v>4.0277777778101154E-2</v>
      </c>
      <c r="H360" s="143">
        <f>IF(RIGHT(J360)="C",(+E360-D360),0)</f>
        <v>0</v>
      </c>
      <c r="I360" s="143">
        <f>IF(RIGHT(J360)="D",(+E360-D360),0)</f>
        <v>0</v>
      </c>
      <c r="J360" s="144" t="s">
        <v>492</v>
      </c>
      <c r="K360" s="145" t="s">
        <v>976</v>
      </c>
      <c r="L360" s="146"/>
    </row>
    <row r="361" spans="1:12" ht="12.75">
      <c r="A361" s="159" t="s">
        <v>182</v>
      </c>
      <c r="B361" s="156">
        <v>101205</v>
      </c>
      <c r="C361" s="66" t="s">
        <v>183</v>
      </c>
      <c r="D361" s="45">
        <v>42745.463888888888</v>
      </c>
      <c r="E361" s="45">
        <v>42745.711805555555</v>
      </c>
      <c r="F361" s="143">
        <f>IF(RIGHT(J361)="T",(+E361-D361),0)</f>
        <v>0.24791666666715173</v>
      </c>
      <c r="G361" s="143">
        <f>IF(RIGHT(J361)="U",(+E361-D361),0)</f>
        <v>0</v>
      </c>
      <c r="H361" s="143">
        <f>IF(RIGHT(J361)="C",(+E361-D361),0)</f>
        <v>0</v>
      </c>
      <c r="I361" s="143">
        <f>IF(RIGHT(J361)="D",(+E361-D361),0)</f>
        <v>0</v>
      </c>
      <c r="J361" s="144" t="s">
        <v>488</v>
      </c>
      <c r="K361" s="145" t="s">
        <v>977</v>
      </c>
      <c r="L361" s="146" t="s">
        <v>978</v>
      </c>
    </row>
    <row r="362" spans="1:12" ht="25.5">
      <c r="A362" s="159" t="s">
        <v>182</v>
      </c>
      <c r="B362" s="156">
        <v>101206</v>
      </c>
      <c r="C362" s="66" t="s">
        <v>183</v>
      </c>
      <c r="D362" s="45">
        <v>42745.711805555555</v>
      </c>
      <c r="E362" s="45">
        <v>42745.770138888889</v>
      </c>
      <c r="F362" s="143">
        <f>IF(RIGHT(J362)="T",(+E362-D362),0)</f>
        <v>0</v>
      </c>
      <c r="G362" s="143">
        <f>IF(RIGHT(J362)="U",(+E362-D362),0)</f>
        <v>0</v>
      </c>
      <c r="H362" s="143">
        <f>IF(RIGHT(J362)="C",(+E362-D362),0)</f>
        <v>0</v>
      </c>
      <c r="I362" s="143">
        <f>IF(RIGHT(J362)="D",(+E362-D362),0)</f>
        <v>5.8333333334303461E-2</v>
      </c>
      <c r="J362" s="144" t="s">
        <v>491</v>
      </c>
      <c r="K362" s="145" t="s">
        <v>979</v>
      </c>
      <c r="L362" s="146" t="s">
        <v>978</v>
      </c>
    </row>
    <row r="363" spans="1:12" ht="12.75">
      <c r="A363" s="147"/>
      <c r="B363" s="148"/>
      <c r="C363" s="149" t="s">
        <v>611</v>
      </c>
      <c r="D363" s="150"/>
      <c r="E363" s="150"/>
      <c r="F363" s="151">
        <f>SUBTOTAL(9,F358:F362)</f>
        <v>0.31805555555911269</v>
      </c>
      <c r="G363" s="151">
        <f>SUBTOTAL(9,G358:G362)</f>
        <v>4.0277777778101154E-2</v>
      </c>
      <c r="H363" s="151">
        <f>SUBTOTAL(9,H358:H362)</f>
        <v>2.5000000001455192E-2</v>
      </c>
      <c r="I363" s="151">
        <f>SUBTOTAL(9,I358:I362)</f>
        <v>5.8333333334303461E-2</v>
      </c>
      <c r="J363" s="152"/>
      <c r="K363" s="153"/>
      <c r="L363" s="154"/>
    </row>
    <row r="364" spans="1:12" ht="12.75">
      <c r="A364" s="159" t="s">
        <v>186</v>
      </c>
      <c r="B364" s="156">
        <v>101384</v>
      </c>
      <c r="C364" s="66" t="s">
        <v>187</v>
      </c>
      <c r="D364" s="45">
        <v>42754.444444444445</v>
      </c>
      <c r="E364" s="45">
        <v>42754.95416666667</v>
      </c>
      <c r="F364" s="143">
        <f>IF(RIGHT(J364)="T",(+E364-D364),0)</f>
        <v>0</v>
      </c>
      <c r="G364" s="143">
        <f>IF(RIGHT(J364)="U",(+E364-D364),0)</f>
        <v>0</v>
      </c>
      <c r="H364" s="143">
        <f>IF(RIGHT(J364)="C",(+E364-D364),0)</f>
        <v>0</v>
      </c>
      <c r="I364" s="143">
        <f>IF(RIGHT(J364)="D",(+E364-D364),0)</f>
        <v>0.50972222222480923</v>
      </c>
      <c r="J364" s="144" t="s">
        <v>980</v>
      </c>
      <c r="K364" s="145" t="s">
        <v>981</v>
      </c>
      <c r="L364" s="146" t="s">
        <v>982</v>
      </c>
    </row>
    <row r="365" spans="1:12" ht="12.75">
      <c r="A365" s="147"/>
      <c r="B365" s="148"/>
      <c r="C365" s="149" t="s">
        <v>627</v>
      </c>
      <c r="D365" s="150"/>
      <c r="E365" s="150"/>
      <c r="F365" s="151">
        <f>SUBTOTAL(9,F364:F364)</f>
        <v>0</v>
      </c>
      <c r="G365" s="151">
        <f>SUBTOTAL(9,G364:G364)</f>
        <v>0</v>
      </c>
      <c r="H365" s="151">
        <f>SUBTOTAL(9,H364:H364)</f>
        <v>0</v>
      </c>
      <c r="I365" s="151">
        <f>SUBTOTAL(9,I364:I364)</f>
        <v>0.50972222222480923</v>
      </c>
      <c r="J365" s="152"/>
      <c r="K365" s="153"/>
      <c r="L365" s="154"/>
    </row>
    <row r="366" spans="1:12" ht="12.75">
      <c r="A366" s="159" t="s">
        <v>623</v>
      </c>
      <c r="B366" s="156">
        <v>101009</v>
      </c>
      <c r="C366" s="66" t="s">
        <v>543</v>
      </c>
      <c r="D366" s="45">
        <v>42736.361111111109</v>
      </c>
      <c r="E366" s="45">
        <v>42738.535416666666</v>
      </c>
      <c r="F366" s="143">
        <f t="shared" ref="F366:F371" si="60">IF(RIGHT(J366)="T",(+E366-D366),0)</f>
        <v>0</v>
      </c>
      <c r="G366" s="143">
        <f t="shared" ref="G366:G371" si="61">IF(RIGHT(J366)="U",(+E366-D366),0)</f>
        <v>0</v>
      </c>
      <c r="H366" s="143">
        <f t="shared" ref="H366:H371" si="62">IF(RIGHT(J366)="C",(+E366-D366),0)</f>
        <v>0</v>
      </c>
      <c r="I366" s="143">
        <f t="shared" ref="I366:I371" si="63">IF(RIGHT(J366)="D",(+E366-D366),0)</f>
        <v>2.1743055555562023</v>
      </c>
      <c r="J366" s="144" t="s">
        <v>518</v>
      </c>
      <c r="K366" s="145" t="s">
        <v>983</v>
      </c>
      <c r="L366" s="146" t="s">
        <v>984</v>
      </c>
    </row>
    <row r="367" spans="1:12" ht="12.75">
      <c r="A367" s="159" t="s">
        <v>623</v>
      </c>
      <c r="B367" s="156">
        <v>101095</v>
      </c>
      <c r="C367" s="66" t="s">
        <v>543</v>
      </c>
      <c r="D367" s="45">
        <v>42740.534722222219</v>
      </c>
      <c r="E367" s="45">
        <v>42740.558333333334</v>
      </c>
      <c r="F367" s="143">
        <f t="shared" si="60"/>
        <v>0</v>
      </c>
      <c r="G367" s="143">
        <f t="shared" si="61"/>
        <v>0</v>
      </c>
      <c r="H367" s="143">
        <f t="shared" si="62"/>
        <v>0</v>
      </c>
      <c r="I367" s="143">
        <f t="shared" si="63"/>
        <v>0</v>
      </c>
      <c r="J367" s="144" t="s">
        <v>985</v>
      </c>
      <c r="K367" s="145" t="s">
        <v>986</v>
      </c>
      <c r="L367" s="146"/>
    </row>
    <row r="368" spans="1:12" ht="12.75">
      <c r="A368" s="159" t="s">
        <v>623</v>
      </c>
      <c r="B368" s="156">
        <v>101223</v>
      </c>
      <c r="C368" s="66" t="s">
        <v>543</v>
      </c>
      <c r="D368" s="45">
        <v>42746.585416666669</v>
      </c>
      <c r="E368" s="45">
        <v>42752.370833333334</v>
      </c>
      <c r="F368" s="143">
        <f t="shared" si="60"/>
        <v>0</v>
      </c>
      <c r="G368" s="143">
        <f t="shared" si="61"/>
        <v>0</v>
      </c>
      <c r="H368" s="143">
        <f t="shared" si="62"/>
        <v>0</v>
      </c>
      <c r="I368" s="143">
        <f t="shared" si="63"/>
        <v>5.7854166666656965</v>
      </c>
      <c r="J368" s="144" t="s">
        <v>518</v>
      </c>
      <c r="K368" s="145" t="s">
        <v>987</v>
      </c>
      <c r="L368" s="146" t="s">
        <v>988</v>
      </c>
    </row>
    <row r="369" spans="1:12" ht="12.75">
      <c r="A369" s="159" t="s">
        <v>623</v>
      </c>
      <c r="B369" s="156">
        <v>101457</v>
      </c>
      <c r="C369" s="66" t="s">
        <v>543</v>
      </c>
      <c r="D369" s="45">
        <v>42758.052083333336</v>
      </c>
      <c r="E369" s="45">
        <v>42758.1</v>
      </c>
      <c r="F369" s="143">
        <f t="shared" si="60"/>
        <v>4.7916666662786156E-2</v>
      </c>
      <c r="G369" s="143">
        <f t="shared" si="61"/>
        <v>0</v>
      </c>
      <c r="H369" s="143">
        <f t="shared" si="62"/>
        <v>0</v>
      </c>
      <c r="I369" s="143">
        <f t="shared" si="63"/>
        <v>0</v>
      </c>
      <c r="J369" s="144" t="s">
        <v>495</v>
      </c>
      <c r="K369" s="145" t="s">
        <v>989</v>
      </c>
      <c r="L369" s="146"/>
    </row>
    <row r="370" spans="1:12" ht="12.75">
      <c r="A370" s="159" t="s">
        <v>623</v>
      </c>
      <c r="B370" s="156">
        <v>101598</v>
      </c>
      <c r="C370" s="66" t="s">
        <v>543</v>
      </c>
      <c r="D370" s="45">
        <v>42762.282638888886</v>
      </c>
      <c r="E370" s="45">
        <v>42762.299305555556</v>
      </c>
      <c r="F370" s="143">
        <f t="shared" si="60"/>
        <v>1.6666666670062114E-2</v>
      </c>
      <c r="G370" s="143">
        <f t="shared" si="61"/>
        <v>0</v>
      </c>
      <c r="H370" s="143">
        <f t="shared" si="62"/>
        <v>0</v>
      </c>
      <c r="I370" s="143">
        <f t="shared" si="63"/>
        <v>0</v>
      </c>
      <c r="J370" s="144" t="s">
        <v>495</v>
      </c>
      <c r="K370" s="145" t="s">
        <v>990</v>
      </c>
      <c r="L370" s="146"/>
    </row>
    <row r="371" spans="1:12" ht="12.75">
      <c r="A371" s="159" t="s">
        <v>623</v>
      </c>
      <c r="B371" s="156">
        <v>101621</v>
      </c>
      <c r="C371" s="66" t="s">
        <v>543</v>
      </c>
      <c r="D371" s="45">
        <v>42763.482638888891</v>
      </c>
      <c r="E371" s="45">
        <v>42763.73541666667</v>
      </c>
      <c r="F371" s="143">
        <f t="shared" si="60"/>
        <v>0.25277777777955635</v>
      </c>
      <c r="G371" s="143">
        <f t="shared" si="61"/>
        <v>0</v>
      </c>
      <c r="H371" s="143">
        <f t="shared" si="62"/>
        <v>0</v>
      </c>
      <c r="I371" s="143">
        <f t="shared" si="63"/>
        <v>0</v>
      </c>
      <c r="J371" s="144" t="s">
        <v>490</v>
      </c>
      <c r="K371" s="145" t="s">
        <v>991</v>
      </c>
      <c r="L371" s="146" t="s">
        <v>992</v>
      </c>
    </row>
    <row r="372" spans="1:12" ht="25.5">
      <c r="A372" s="147"/>
      <c r="B372" s="148"/>
      <c r="C372" s="149" t="s">
        <v>624</v>
      </c>
      <c r="D372" s="150"/>
      <c r="E372" s="150"/>
      <c r="F372" s="151">
        <f>SUBTOTAL(9,F366:F371)</f>
        <v>0.31736111111240461</v>
      </c>
      <c r="G372" s="151">
        <f>SUBTOTAL(9,G366:G371)</f>
        <v>0</v>
      </c>
      <c r="H372" s="151">
        <f>SUBTOTAL(9,H366:H371)</f>
        <v>0</v>
      </c>
      <c r="I372" s="151">
        <f>SUBTOTAL(9,I366:I371)</f>
        <v>7.9597222222218988</v>
      </c>
      <c r="J372" s="152"/>
      <c r="K372" s="153"/>
      <c r="L372" s="154"/>
    </row>
    <row r="373" spans="1:12" ht="12.75">
      <c r="A373" s="159" t="s">
        <v>625</v>
      </c>
      <c r="B373" s="156">
        <v>101011</v>
      </c>
      <c r="C373" s="66" t="s">
        <v>561</v>
      </c>
      <c r="D373" s="45">
        <v>42736.386805555558</v>
      </c>
      <c r="E373" s="45">
        <v>42746.779166666667</v>
      </c>
      <c r="F373" s="143">
        <f>IF(RIGHT(J373)="T",(+E373-D373),0)</f>
        <v>0</v>
      </c>
      <c r="G373" s="143">
        <f>IF(RIGHT(J373)="U",(+E373-D373),0)</f>
        <v>0</v>
      </c>
      <c r="H373" s="143">
        <f>IF(RIGHT(J373)="C",(+E373-D373),0)</f>
        <v>0</v>
      </c>
      <c r="I373" s="143">
        <f>IF(RIGHT(J373)="D",(+E373-D373),0)</f>
        <v>10.392361111109494</v>
      </c>
      <c r="J373" s="144" t="s">
        <v>518</v>
      </c>
      <c r="K373" s="145" t="s">
        <v>983</v>
      </c>
      <c r="L373" s="146" t="s">
        <v>993</v>
      </c>
    </row>
    <row r="374" spans="1:12" ht="38.25">
      <c r="A374" s="159" t="s">
        <v>625</v>
      </c>
      <c r="B374" s="156">
        <v>101326</v>
      </c>
      <c r="C374" s="66" t="s">
        <v>561</v>
      </c>
      <c r="D374" s="45">
        <v>42751.357638888891</v>
      </c>
      <c r="E374" s="45">
        <v>42751.368055555555</v>
      </c>
      <c r="F374" s="143">
        <f>IF(RIGHT(J374)="T",(+E374-D374),0)</f>
        <v>0</v>
      </c>
      <c r="G374" s="143">
        <f>IF(RIGHT(J374)="U",(+E374-D374),0)</f>
        <v>1.0416666664241347E-2</v>
      </c>
      <c r="H374" s="143">
        <f>IF(RIGHT(J374)="C",(+E374-D374),0)</f>
        <v>0</v>
      </c>
      <c r="I374" s="143">
        <f>IF(RIGHT(J374)="D",(+E374-D374),0)</f>
        <v>0</v>
      </c>
      <c r="J374" s="144" t="s">
        <v>492</v>
      </c>
      <c r="K374" s="145" t="s">
        <v>994</v>
      </c>
      <c r="L374" s="146"/>
    </row>
    <row r="375" spans="1:12" ht="25.5">
      <c r="A375" s="159" t="s">
        <v>625</v>
      </c>
      <c r="B375" s="156">
        <v>101329</v>
      </c>
      <c r="C375" s="66" t="s">
        <v>561</v>
      </c>
      <c r="D375" s="45">
        <v>42751.706944444442</v>
      </c>
      <c r="E375" s="45">
        <v>42757.470138888886</v>
      </c>
      <c r="F375" s="143">
        <f>IF(RIGHT(J375)="T",(+E375-D375),0)</f>
        <v>0</v>
      </c>
      <c r="G375" s="143">
        <f>IF(RIGHT(J375)="U",(+E375-D375),0)</f>
        <v>0</v>
      </c>
      <c r="H375" s="143">
        <f>IF(RIGHT(J375)="C",(+E375-D375),0)</f>
        <v>0</v>
      </c>
      <c r="I375" s="143">
        <f>IF(RIGHT(J375)="D",(+E375-D375),0)</f>
        <v>5.7631944444437977</v>
      </c>
      <c r="J375" s="144" t="s">
        <v>493</v>
      </c>
      <c r="K375" s="145" t="s">
        <v>995</v>
      </c>
      <c r="L375" s="146" t="s">
        <v>996</v>
      </c>
    </row>
    <row r="376" spans="1:12" ht="25.5">
      <c r="A376" s="159" t="s">
        <v>625</v>
      </c>
      <c r="B376" s="156">
        <v>101599</v>
      </c>
      <c r="C376" s="66" t="s">
        <v>561</v>
      </c>
      <c r="D376" s="45">
        <v>42762.282638888886</v>
      </c>
      <c r="E376" s="45">
        <v>42762.495833333334</v>
      </c>
      <c r="F376" s="143">
        <f>IF(RIGHT(J376)="T",(+E376-D376),0)</f>
        <v>0</v>
      </c>
      <c r="G376" s="143">
        <f>IF(RIGHT(J376)="U",(+E376-D376),0)</f>
        <v>0.21319444444816327</v>
      </c>
      <c r="H376" s="143">
        <f>IF(RIGHT(J376)="C",(+E376-D376),0)</f>
        <v>0</v>
      </c>
      <c r="I376" s="143">
        <f>IF(RIGHT(J376)="D",(+E376-D376),0)</f>
        <v>0</v>
      </c>
      <c r="J376" s="144" t="s">
        <v>492</v>
      </c>
      <c r="K376" s="145" t="s">
        <v>997</v>
      </c>
      <c r="L376" s="146"/>
    </row>
    <row r="377" spans="1:12" ht="25.5">
      <c r="A377" s="147"/>
      <c r="B377" s="148"/>
      <c r="C377" s="149" t="s">
        <v>626</v>
      </c>
      <c r="D377" s="150"/>
      <c r="E377" s="150"/>
      <c r="F377" s="151">
        <f>SUBTOTAL(9,F373:F376)</f>
        <v>0</v>
      </c>
      <c r="G377" s="151">
        <f>SUBTOTAL(9,G373:G376)</f>
        <v>0.22361111111240461</v>
      </c>
      <c r="H377" s="151">
        <f>SUBTOTAL(9,H373:H376)</f>
        <v>0</v>
      </c>
      <c r="I377" s="151">
        <f>SUBTOTAL(9,I373:I376)</f>
        <v>16.155555555553292</v>
      </c>
      <c r="J377" s="152"/>
      <c r="K377" s="153"/>
      <c r="L377" s="154"/>
    </row>
    <row r="378" spans="1:12" ht="25.5">
      <c r="A378" s="159" t="s">
        <v>998</v>
      </c>
      <c r="B378" s="156">
        <v>101403</v>
      </c>
      <c r="C378" s="66" t="s">
        <v>999</v>
      </c>
      <c r="D378" s="45">
        <v>42755.393750000003</v>
      </c>
      <c r="E378" s="45">
        <v>42755.652777777781</v>
      </c>
      <c r="F378" s="143">
        <f>IF(RIGHT(J378)="T",(+E378-D378),0)</f>
        <v>0.25902777777810115</v>
      </c>
      <c r="G378" s="143">
        <f>IF(RIGHT(J378)="U",(+E378-D378),0)</f>
        <v>0</v>
      </c>
      <c r="H378" s="143">
        <f>IF(RIGHT(J378)="C",(+E378-D378),0)</f>
        <v>0</v>
      </c>
      <c r="I378" s="143">
        <f>IF(RIGHT(J378)="D",(+E378-D378),0)</f>
        <v>0</v>
      </c>
      <c r="J378" s="144" t="s">
        <v>488</v>
      </c>
      <c r="K378" s="145" t="s">
        <v>1000</v>
      </c>
      <c r="L378" s="146" t="s">
        <v>1001</v>
      </c>
    </row>
    <row r="379" spans="1:12" ht="12.75">
      <c r="A379" s="159" t="s">
        <v>998</v>
      </c>
      <c r="B379" s="156">
        <v>101511</v>
      </c>
      <c r="C379" s="66" t="s">
        <v>999</v>
      </c>
      <c r="D379" s="45">
        <v>42760.387499999997</v>
      </c>
      <c r="E379" s="45">
        <v>42760.796527777777</v>
      </c>
      <c r="F379" s="143">
        <f>IF(RIGHT(J379)="T",(+E379-D379),0)</f>
        <v>0.40902777777955635</v>
      </c>
      <c r="G379" s="143">
        <f>IF(RIGHT(J379)="U",(+E379-D379),0)</f>
        <v>0</v>
      </c>
      <c r="H379" s="143">
        <f>IF(RIGHT(J379)="C",(+E379-D379),0)</f>
        <v>0</v>
      </c>
      <c r="I379" s="143">
        <f>IF(RIGHT(J379)="D",(+E379-D379),0)</f>
        <v>0</v>
      </c>
      <c r="J379" s="144" t="s">
        <v>488</v>
      </c>
      <c r="K379" s="145" t="s">
        <v>1002</v>
      </c>
      <c r="L379" s="146" t="s">
        <v>1003</v>
      </c>
    </row>
    <row r="380" spans="1:12" ht="25.5">
      <c r="A380" s="147"/>
      <c r="B380" s="148"/>
      <c r="C380" s="149" t="s">
        <v>1004</v>
      </c>
      <c r="D380" s="150"/>
      <c r="E380" s="150"/>
      <c r="F380" s="151">
        <f>SUBTOTAL(9,F378:F379)</f>
        <v>0.6680555555576575</v>
      </c>
      <c r="G380" s="151">
        <f>SUBTOTAL(9,G378:G379)</f>
        <v>0</v>
      </c>
      <c r="H380" s="151">
        <f>SUBTOTAL(9,H378:H379)</f>
        <v>0</v>
      </c>
      <c r="I380" s="151">
        <f>SUBTOTAL(9,I378:I379)</f>
        <v>0</v>
      </c>
      <c r="J380" s="152"/>
      <c r="K380" s="153"/>
      <c r="L380" s="154"/>
    </row>
    <row r="381" spans="1:12" ht="12.75">
      <c r="A381" s="159" t="s">
        <v>202</v>
      </c>
      <c r="B381" s="156">
        <v>101271</v>
      </c>
      <c r="C381" s="66" t="s">
        <v>203</v>
      </c>
      <c r="D381" s="45">
        <v>42748.504861111112</v>
      </c>
      <c r="E381" s="45">
        <v>42748.643750000003</v>
      </c>
      <c r="F381" s="143">
        <f>IF(RIGHT(J381)="T",(+E381-D381),0)</f>
        <v>0</v>
      </c>
      <c r="G381" s="143">
        <f>IF(RIGHT(J381)="U",(+E381-D381),0)</f>
        <v>0</v>
      </c>
      <c r="H381" s="143">
        <f>IF(RIGHT(J381)="C",(+E381-D381),0)</f>
        <v>0</v>
      </c>
      <c r="I381" s="143">
        <f>IF(RIGHT(J381)="D",(+E381-D381),0)</f>
        <v>0.13888888889050577</v>
      </c>
      <c r="J381" s="144" t="s">
        <v>493</v>
      </c>
      <c r="K381" s="145" t="s">
        <v>1005</v>
      </c>
      <c r="L381" s="146" t="s">
        <v>1006</v>
      </c>
    </row>
    <row r="382" spans="1:12" ht="12.75">
      <c r="A382" s="147"/>
      <c r="B382" s="148"/>
      <c r="C382" s="149" t="s">
        <v>628</v>
      </c>
      <c r="D382" s="150"/>
      <c r="E382" s="150"/>
      <c r="F382" s="151">
        <f>SUBTOTAL(9,F381:F381)</f>
        <v>0</v>
      </c>
      <c r="G382" s="151">
        <f>SUBTOTAL(9,G381:G381)</f>
        <v>0</v>
      </c>
      <c r="H382" s="151">
        <f>SUBTOTAL(9,H381:H381)</f>
        <v>0</v>
      </c>
      <c r="I382" s="151">
        <f>SUBTOTAL(9,I381:I381)</f>
        <v>0.13888888889050577</v>
      </c>
      <c r="J382" s="152"/>
      <c r="K382" s="153"/>
      <c r="L382" s="154"/>
    </row>
    <row r="383" spans="1:12" ht="25.5">
      <c r="A383" s="159" t="s">
        <v>204</v>
      </c>
      <c r="B383" s="156">
        <v>101128</v>
      </c>
      <c r="C383" s="66" t="s">
        <v>205</v>
      </c>
      <c r="D383" s="45">
        <v>42742.043749999997</v>
      </c>
      <c r="E383" s="45">
        <v>42742.306250000001</v>
      </c>
      <c r="F383" s="143">
        <f>IF(RIGHT(J383)="T",(+E383-D383),0)</f>
        <v>0</v>
      </c>
      <c r="G383" s="143">
        <f>IF(RIGHT(J383)="U",(+E383-D383),0)</f>
        <v>0</v>
      </c>
      <c r="H383" s="143">
        <f>IF(RIGHT(J383)="C",(+E383-D383),0)</f>
        <v>0.26250000000436557</v>
      </c>
      <c r="I383" s="143">
        <f>IF(RIGHT(J383)="D",(+E383-D383),0)</f>
        <v>0</v>
      </c>
      <c r="J383" s="144" t="s">
        <v>489</v>
      </c>
      <c r="K383" s="145" t="s">
        <v>1007</v>
      </c>
      <c r="L383" s="146"/>
    </row>
    <row r="384" spans="1:12" ht="25.5">
      <c r="A384" s="159" t="s">
        <v>204</v>
      </c>
      <c r="B384" s="156">
        <v>101561</v>
      </c>
      <c r="C384" s="66" t="s">
        <v>205</v>
      </c>
      <c r="D384" s="45">
        <v>42761.938888888886</v>
      </c>
      <c r="E384" s="45">
        <v>42761.942361111112</v>
      </c>
      <c r="F384" s="143">
        <f>IF(RIGHT(J384)="T",(+E384-D384),0)</f>
        <v>0</v>
      </c>
      <c r="G384" s="143">
        <f>IF(RIGHT(J384)="U",(+E384-D384),0)</f>
        <v>0</v>
      </c>
      <c r="H384" s="143">
        <f>IF(RIGHT(J384)="C",(+E384-D384),0)</f>
        <v>3.4722222262644209E-3</v>
      </c>
      <c r="I384" s="143">
        <f>IF(RIGHT(J384)="D",(+E384-D384),0)</f>
        <v>0</v>
      </c>
      <c r="J384" s="144" t="s">
        <v>489</v>
      </c>
      <c r="K384" s="145" t="s">
        <v>1008</v>
      </c>
      <c r="L384" s="146"/>
    </row>
    <row r="385" spans="1:12" ht="12.75">
      <c r="A385" s="159" t="s">
        <v>204</v>
      </c>
      <c r="B385" s="156">
        <v>101562</v>
      </c>
      <c r="C385" s="66" t="s">
        <v>205</v>
      </c>
      <c r="D385" s="45">
        <v>42761.942361111112</v>
      </c>
      <c r="E385" s="45">
        <v>42762.336111111108</v>
      </c>
      <c r="F385" s="143">
        <f>IF(RIGHT(J385)="T",(+E385-D385),0)</f>
        <v>0</v>
      </c>
      <c r="G385" s="143">
        <f>IF(RIGHT(J385)="U",(+E385-D385),0)</f>
        <v>0</v>
      </c>
      <c r="H385" s="143">
        <f>IF(RIGHT(J385)="C",(+E385-D385),0)</f>
        <v>0</v>
      </c>
      <c r="I385" s="143">
        <f>IF(RIGHT(J385)="D",(+E385-D385),0)</f>
        <v>0.39374999999563443</v>
      </c>
      <c r="J385" s="144" t="s">
        <v>52</v>
      </c>
      <c r="K385" s="145" t="s">
        <v>856</v>
      </c>
      <c r="L385" s="146" t="s">
        <v>1009</v>
      </c>
    </row>
    <row r="386" spans="1:12" ht="25.5">
      <c r="A386" s="147"/>
      <c r="B386" s="148"/>
      <c r="C386" s="149" t="s">
        <v>630</v>
      </c>
      <c r="D386" s="150"/>
      <c r="E386" s="150"/>
      <c r="F386" s="151">
        <f>SUBTOTAL(9,F383:F385)</f>
        <v>0</v>
      </c>
      <c r="G386" s="151">
        <f>SUBTOTAL(9,G383:G385)</f>
        <v>0</v>
      </c>
      <c r="H386" s="151">
        <f>SUBTOTAL(9,H383:H385)</f>
        <v>0.26597222223063</v>
      </c>
      <c r="I386" s="151">
        <f>SUBTOTAL(9,I383:I385)</f>
        <v>0.39374999999563443</v>
      </c>
      <c r="J386" s="152"/>
      <c r="K386" s="153"/>
      <c r="L386" s="154"/>
    </row>
    <row r="387" spans="1:12" ht="12.75">
      <c r="A387" s="159" t="s">
        <v>197</v>
      </c>
      <c r="B387" s="156">
        <v>101622</v>
      </c>
      <c r="C387" s="66" t="s">
        <v>206</v>
      </c>
      <c r="D387" s="45">
        <v>42763.484722222223</v>
      </c>
      <c r="E387" s="45">
        <v>42763.689583333333</v>
      </c>
      <c r="F387" s="143">
        <f>IF(RIGHT(J387)="T",(+E387-D387),0)</f>
        <v>0</v>
      </c>
      <c r="G387" s="143">
        <f>IF(RIGHT(J387)="U",(+E387-D387),0)</f>
        <v>0</v>
      </c>
      <c r="H387" s="143">
        <f>IF(RIGHT(J387)="C",(+E387-D387),0)</f>
        <v>0</v>
      </c>
      <c r="I387" s="143">
        <f>IF(RIGHT(J387)="D",(+E387-D387),0)</f>
        <v>0.20486111110949423</v>
      </c>
      <c r="J387" s="144" t="s">
        <v>493</v>
      </c>
      <c r="K387" s="145" t="s">
        <v>1010</v>
      </c>
      <c r="L387" s="146" t="s">
        <v>1011</v>
      </c>
    </row>
    <row r="388" spans="1:12" ht="25.5">
      <c r="A388" s="147"/>
      <c r="B388" s="148"/>
      <c r="C388" s="149" t="s">
        <v>1012</v>
      </c>
      <c r="D388" s="150"/>
      <c r="E388" s="150"/>
      <c r="F388" s="151">
        <f>SUBTOTAL(9,F387:F387)</f>
        <v>0</v>
      </c>
      <c r="G388" s="151">
        <f>SUBTOTAL(9,G387:G387)</f>
        <v>0</v>
      </c>
      <c r="H388" s="151">
        <f>SUBTOTAL(9,H387:H387)</f>
        <v>0</v>
      </c>
      <c r="I388" s="151">
        <f>SUBTOTAL(9,I387:I387)</f>
        <v>0.20486111110949423</v>
      </c>
      <c r="J388" s="152"/>
      <c r="K388" s="153"/>
      <c r="L388" s="154"/>
    </row>
    <row r="389" spans="1:12" ht="25.5">
      <c r="A389" s="159" t="s">
        <v>207</v>
      </c>
      <c r="B389" s="156">
        <v>101327</v>
      </c>
      <c r="C389" s="66" t="s">
        <v>208</v>
      </c>
      <c r="D389" s="45">
        <v>42751.37222222222</v>
      </c>
      <c r="E389" s="45">
        <v>42751.629861111112</v>
      </c>
      <c r="F389" s="143">
        <f>IF(RIGHT(J389)="T",(+E389-D389),0)</f>
        <v>0</v>
      </c>
      <c r="G389" s="143">
        <f>IF(RIGHT(J389)="U",(+E389-D389),0)</f>
        <v>0</v>
      </c>
      <c r="H389" s="143">
        <f>IF(RIGHT(J389)="C",(+E389-D389),0)</f>
        <v>0</v>
      </c>
      <c r="I389" s="143">
        <f>IF(RIGHT(J389)="D",(+E389-D389),0)</f>
        <v>0.25763888889196096</v>
      </c>
      <c r="J389" s="144" t="s">
        <v>491</v>
      </c>
      <c r="K389" s="145" t="s">
        <v>1013</v>
      </c>
      <c r="L389" s="146"/>
    </row>
    <row r="390" spans="1:12" ht="25.5">
      <c r="A390" s="147"/>
      <c r="B390" s="148"/>
      <c r="C390" s="149" t="s">
        <v>1014</v>
      </c>
      <c r="D390" s="150"/>
      <c r="E390" s="150"/>
      <c r="F390" s="151">
        <f>SUBTOTAL(9,F389:F389)</f>
        <v>0</v>
      </c>
      <c r="G390" s="151">
        <f>SUBTOTAL(9,G389:G389)</f>
        <v>0</v>
      </c>
      <c r="H390" s="151">
        <f>SUBTOTAL(9,H389:H389)</f>
        <v>0</v>
      </c>
      <c r="I390" s="151">
        <f>SUBTOTAL(9,I389:I389)</f>
        <v>0.25763888889196096</v>
      </c>
      <c r="J390" s="152"/>
      <c r="K390" s="153"/>
      <c r="L390" s="154"/>
    </row>
    <row r="391" spans="1:12" ht="12.75">
      <c r="A391" s="159" t="s">
        <v>209</v>
      </c>
      <c r="B391" s="156">
        <v>101140</v>
      </c>
      <c r="C391" s="66" t="s">
        <v>210</v>
      </c>
      <c r="D391" s="45">
        <v>42742.518055555556</v>
      </c>
      <c r="E391" s="45">
        <v>42742.709722222222</v>
      </c>
      <c r="F391" s="143">
        <f>IF(RIGHT(J391)="T",(+E391-D391),0)</f>
        <v>0</v>
      </c>
      <c r="G391" s="143">
        <f>IF(RIGHT(J391)="U",(+E391-D391),0)</f>
        <v>0</v>
      </c>
      <c r="H391" s="143">
        <f>IF(RIGHT(J391)="C",(+E391-D391),0)</f>
        <v>0</v>
      </c>
      <c r="I391" s="143">
        <f>IF(RIGHT(J391)="D",(+E391-D391),0)</f>
        <v>0.19166666666569654</v>
      </c>
      <c r="J391" s="144" t="s">
        <v>493</v>
      </c>
      <c r="K391" s="145" t="s">
        <v>1015</v>
      </c>
      <c r="L391" s="146" t="s">
        <v>1016</v>
      </c>
    </row>
    <row r="392" spans="1:12" ht="25.5">
      <c r="A392" s="147"/>
      <c r="B392" s="148"/>
      <c r="C392" s="149" t="s">
        <v>1017</v>
      </c>
      <c r="D392" s="150"/>
      <c r="E392" s="150"/>
      <c r="F392" s="151">
        <f>SUBTOTAL(9,F391:F391)</f>
        <v>0</v>
      </c>
      <c r="G392" s="151">
        <f>SUBTOTAL(9,G391:G391)</f>
        <v>0</v>
      </c>
      <c r="H392" s="151">
        <f>SUBTOTAL(9,H391:H391)</f>
        <v>0</v>
      </c>
      <c r="I392" s="151">
        <f>SUBTOTAL(9,I391:I391)</f>
        <v>0.19166666666569654</v>
      </c>
      <c r="J392" s="152"/>
      <c r="K392" s="153"/>
      <c r="L392" s="154"/>
    </row>
    <row r="393" spans="1:12" ht="25.5">
      <c r="A393" s="159" t="s">
        <v>211</v>
      </c>
      <c r="B393" s="156">
        <v>101013</v>
      </c>
      <c r="C393" s="66" t="s">
        <v>212</v>
      </c>
      <c r="D393" s="45">
        <v>42736.583333333336</v>
      </c>
      <c r="E393" s="45">
        <v>42736.654166666667</v>
      </c>
      <c r="F393" s="143">
        <f>IF(RIGHT(J393)="T",(+E393-D393),0)</f>
        <v>0</v>
      </c>
      <c r="G393" s="143">
        <f>IF(RIGHT(J393)="U",(+E393-D393),0)</f>
        <v>7.0833333331393078E-2</v>
      </c>
      <c r="H393" s="143">
        <f>IF(RIGHT(J393)="C",(+E393-D393),0)</f>
        <v>0</v>
      </c>
      <c r="I393" s="143">
        <f>IF(RIGHT(J393)="D",(+E393-D393),0)</f>
        <v>0</v>
      </c>
      <c r="J393" s="144" t="s">
        <v>492</v>
      </c>
      <c r="K393" s="145" t="s">
        <v>1018</v>
      </c>
      <c r="L393" s="146"/>
    </row>
    <row r="394" spans="1:12" ht="25.5">
      <c r="A394" s="159" t="s">
        <v>211</v>
      </c>
      <c r="B394" s="156">
        <v>101139</v>
      </c>
      <c r="C394" s="66" t="s">
        <v>212</v>
      </c>
      <c r="D394" s="45">
        <v>42742.459027777775</v>
      </c>
      <c r="E394" s="45">
        <v>42742.575694444444</v>
      </c>
      <c r="F394" s="143">
        <f>IF(RIGHT(J394)="T",(+E394-D394),0)</f>
        <v>0</v>
      </c>
      <c r="G394" s="143">
        <f>IF(RIGHT(J394)="U",(+E394-D394),0)</f>
        <v>0</v>
      </c>
      <c r="H394" s="143">
        <f>IF(RIGHT(J394)="C",(+E394-D394),0)</f>
        <v>0</v>
      </c>
      <c r="I394" s="143">
        <f>IF(RIGHT(J394)="D",(+E394-D394),0)</f>
        <v>0.11666666666860692</v>
      </c>
      <c r="J394" s="144" t="s">
        <v>493</v>
      </c>
      <c r="K394" s="145" t="s">
        <v>1019</v>
      </c>
      <c r="L394" s="146" t="s">
        <v>1020</v>
      </c>
    </row>
    <row r="395" spans="1:12" ht="25.5">
      <c r="A395" s="147"/>
      <c r="B395" s="148"/>
      <c r="C395" s="149" t="s">
        <v>635</v>
      </c>
      <c r="D395" s="150"/>
      <c r="E395" s="150"/>
      <c r="F395" s="151">
        <f>SUBTOTAL(9,F393:F394)</f>
        <v>0</v>
      </c>
      <c r="G395" s="151">
        <f>SUBTOTAL(9,G393:G394)</f>
        <v>7.0833333331393078E-2</v>
      </c>
      <c r="H395" s="151">
        <f>SUBTOTAL(9,H393:H394)</f>
        <v>0</v>
      </c>
      <c r="I395" s="151">
        <f>SUBTOTAL(9,I393:I394)</f>
        <v>0.11666666666860692</v>
      </c>
      <c r="J395" s="152"/>
      <c r="K395" s="153"/>
      <c r="L395" s="154"/>
    </row>
    <row r="396" spans="1:12" ht="25.5">
      <c r="A396" s="159" t="s">
        <v>213</v>
      </c>
      <c r="B396" s="156">
        <v>101251</v>
      </c>
      <c r="C396" s="66" t="s">
        <v>214</v>
      </c>
      <c r="D396" s="45">
        <v>42747.726388888892</v>
      </c>
      <c r="E396" s="45">
        <v>42747.855555555558</v>
      </c>
      <c r="F396" s="143">
        <f>IF(RIGHT(J396)="T",(+E396-D396),0)</f>
        <v>0</v>
      </c>
      <c r="G396" s="143">
        <f>IF(RIGHT(J396)="U",(+E396-D396),0)</f>
        <v>0</v>
      </c>
      <c r="H396" s="143">
        <f>IF(RIGHT(J396)="C",(+E396-D396),0)</f>
        <v>0</v>
      </c>
      <c r="I396" s="143">
        <f>IF(RIGHT(J396)="D",(+E396-D396),0)</f>
        <v>0.12916666666569654</v>
      </c>
      <c r="J396" s="144" t="s">
        <v>491</v>
      </c>
      <c r="K396" s="145" t="s">
        <v>1021</v>
      </c>
      <c r="L396" s="146" t="s">
        <v>1022</v>
      </c>
    </row>
    <row r="397" spans="1:12" ht="25.5">
      <c r="A397" s="159" t="s">
        <v>213</v>
      </c>
      <c r="B397" s="156">
        <v>101371</v>
      </c>
      <c r="C397" s="66" t="s">
        <v>214</v>
      </c>
      <c r="D397" s="45">
        <v>42753.541666666664</v>
      </c>
      <c r="E397" s="45">
        <v>42753.78125</v>
      </c>
      <c r="F397" s="143">
        <f>IF(RIGHT(J397)="T",(+E397-D397),0)</f>
        <v>0</v>
      </c>
      <c r="G397" s="143">
        <f>IF(RIGHT(J397)="U",(+E397-D397),0)</f>
        <v>0</v>
      </c>
      <c r="H397" s="143">
        <f>IF(RIGHT(J397)="C",(+E397-D397),0)</f>
        <v>0</v>
      </c>
      <c r="I397" s="143">
        <f>IF(RIGHT(J397)="D",(+E397-D397),0)</f>
        <v>0.23958333333575865</v>
      </c>
      <c r="J397" s="144" t="s">
        <v>487</v>
      </c>
      <c r="K397" s="145" t="s">
        <v>1023</v>
      </c>
      <c r="L397" s="146" t="s">
        <v>1024</v>
      </c>
    </row>
    <row r="398" spans="1:12" ht="25.5">
      <c r="A398" s="159" t="s">
        <v>213</v>
      </c>
      <c r="B398" s="156">
        <v>101385</v>
      </c>
      <c r="C398" s="66" t="s">
        <v>214</v>
      </c>
      <c r="D398" s="45">
        <v>42754.555555555555</v>
      </c>
      <c r="E398" s="45">
        <v>42754.813194444447</v>
      </c>
      <c r="F398" s="143">
        <f>IF(RIGHT(J398)="T",(+E398-D398),0)</f>
        <v>0</v>
      </c>
      <c r="G398" s="143">
        <f>IF(RIGHT(J398)="U",(+E398-D398),0)</f>
        <v>0</v>
      </c>
      <c r="H398" s="143">
        <f>IF(RIGHT(J398)="C",(+E398-D398),0)</f>
        <v>0</v>
      </c>
      <c r="I398" s="143">
        <f>IF(RIGHT(J398)="D",(+E398-D398),0)</f>
        <v>0.25763888889196096</v>
      </c>
      <c r="J398" s="144" t="s">
        <v>487</v>
      </c>
      <c r="K398" s="145" t="s">
        <v>1023</v>
      </c>
      <c r="L398" s="146" t="s">
        <v>1025</v>
      </c>
    </row>
    <row r="399" spans="1:12" ht="25.5">
      <c r="A399" s="159" t="s">
        <v>213</v>
      </c>
      <c r="B399" s="156">
        <v>101407</v>
      </c>
      <c r="C399" s="66" t="s">
        <v>214</v>
      </c>
      <c r="D399" s="45">
        <v>42755.558333333334</v>
      </c>
      <c r="E399" s="45">
        <v>42755.80972222222</v>
      </c>
      <c r="F399" s="143">
        <f>IF(RIGHT(J399)="T",(+E399-D399),0)</f>
        <v>0</v>
      </c>
      <c r="G399" s="143">
        <f>IF(RIGHT(J399)="U",(+E399-D399),0)</f>
        <v>0</v>
      </c>
      <c r="H399" s="143">
        <f>IF(RIGHT(J399)="C",(+E399-D399),0)</f>
        <v>0</v>
      </c>
      <c r="I399" s="143">
        <f>IF(RIGHT(J399)="D",(+E399-D399),0)</f>
        <v>0.25138888888614019</v>
      </c>
      <c r="J399" s="144" t="s">
        <v>487</v>
      </c>
      <c r="K399" s="145" t="s">
        <v>1023</v>
      </c>
      <c r="L399" s="146" t="s">
        <v>1026</v>
      </c>
    </row>
    <row r="400" spans="1:12" ht="12.75">
      <c r="A400" s="147"/>
      <c r="B400" s="148"/>
      <c r="C400" s="149" t="s">
        <v>631</v>
      </c>
      <c r="D400" s="150"/>
      <c r="E400" s="150"/>
      <c r="F400" s="151">
        <f>SUBTOTAL(9,F396:F399)</f>
        <v>0</v>
      </c>
      <c r="G400" s="151">
        <f>SUBTOTAL(9,G396:G399)</f>
        <v>0</v>
      </c>
      <c r="H400" s="151">
        <f>SUBTOTAL(9,H396:H399)</f>
        <v>0</v>
      </c>
      <c r="I400" s="151">
        <f>SUBTOTAL(9,I396:I399)</f>
        <v>0.87777777777955635</v>
      </c>
      <c r="J400" s="152"/>
      <c r="K400" s="153"/>
      <c r="L400" s="154"/>
    </row>
    <row r="401" spans="1:12" ht="25.5">
      <c r="A401" s="159" t="s">
        <v>217</v>
      </c>
      <c r="B401" s="156">
        <v>101586</v>
      </c>
      <c r="C401" s="66" t="s">
        <v>218</v>
      </c>
      <c r="D401" s="45">
        <v>42762.148611111108</v>
      </c>
      <c r="E401" s="45">
        <v>42762.22152777778</v>
      </c>
      <c r="F401" s="143">
        <f>IF(RIGHT(J401)="T",(+E401-D401),0)</f>
        <v>7.2916666671517305E-2</v>
      </c>
      <c r="G401" s="143">
        <f>IF(RIGHT(J401)="U",(+E401-D401),0)</f>
        <v>0</v>
      </c>
      <c r="H401" s="143">
        <f>IF(RIGHT(J401)="C",(+E401-D401),0)</f>
        <v>0</v>
      </c>
      <c r="I401" s="143">
        <f>IF(RIGHT(J401)="D",(+E401-D401),0)</f>
        <v>0</v>
      </c>
      <c r="J401" s="144" t="s">
        <v>504</v>
      </c>
      <c r="K401" s="145" t="s">
        <v>1027</v>
      </c>
      <c r="L401" s="146"/>
    </row>
    <row r="402" spans="1:12" ht="12.75">
      <c r="A402" s="147"/>
      <c r="B402" s="148"/>
      <c r="C402" s="149" t="s">
        <v>632</v>
      </c>
      <c r="D402" s="150"/>
      <c r="E402" s="150"/>
      <c r="F402" s="151">
        <f>SUBTOTAL(9,F401:F401)</f>
        <v>7.2916666671517305E-2</v>
      </c>
      <c r="G402" s="151">
        <f>SUBTOTAL(9,G401:G401)</f>
        <v>0</v>
      </c>
      <c r="H402" s="151">
        <f>SUBTOTAL(9,H401:H401)</f>
        <v>0</v>
      </c>
      <c r="I402" s="151">
        <f>SUBTOTAL(9,I401:I401)</f>
        <v>0</v>
      </c>
      <c r="J402" s="152"/>
      <c r="K402" s="153"/>
      <c r="L402" s="154"/>
    </row>
    <row r="403" spans="1:12" ht="25.5">
      <c r="A403" s="159" t="s">
        <v>229</v>
      </c>
      <c r="B403" s="156">
        <v>101190</v>
      </c>
      <c r="C403" s="66" t="s">
        <v>230</v>
      </c>
      <c r="D403" s="45">
        <v>42744.649305555555</v>
      </c>
      <c r="E403" s="45">
        <v>42744.709027777775</v>
      </c>
      <c r="F403" s="143">
        <f>IF(RIGHT(J403)="T",(+E403-D403),0)</f>
        <v>0</v>
      </c>
      <c r="G403" s="143">
        <f>IF(RIGHT(J403)="U",(+E403-D403),0)</f>
        <v>5.9722222220443655E-2</v>
      </c>
      <c r="H403" s="143">
        <f>IF(RIGHT(J403)="C",(+E403-D403),0)</f>
        <v>0</v>
      </c>
      <c r="I403" s="143">
        <f>IF(RIGHT(J403)="D",(+E403-D403),0)</f>
        <v>0</v>
      </c>
      <c r="J403" s="144" t="s">
        <v>492</v>
      </c>
      <c r="K403" s="145" t="s">
        <v>1028</v>
      </c>
      <c r="L403" s="146"/>
    </row>
    <row r="404" spans="1:12" ht="25.5">
      <c r="A404" s="147"/>
      <c r="B404" s="148"/>
      <c r="C404" s="149" t="s">
        <v>633</v>
      </c>
      <c r="D404" s="150"/>
      <c r="E404" s="150"/>
      <c r="F404" s="151">
        <f>SUBTOTAL(9,F403:F403)</f>
        <v>0</v>
      </c>
      <c r="G404" s="151">
        <f>SUBTOTAL(9,G403:G403)</f>
        <v>5.9722222220443655E-2</v>
      </c>
      <c r="H404" s="151">
        <f>SUBTOTAL(9,H403:H403)</f>
        <v>0</v>
      </c>
      <c r="I404" s="151">
        <f>SUBTOTAL(9,I403:I403)</f>
        <v>0</v>
      </c>
      <c r="J404" s="152"/>
      <c r="K404" s="153"/>
      <c r="L404" s="154"/>
    </row>
    <row r="405" spans="1:12" ht="38.25">
      <c r="A405" s="159" t="s">
        <v>233</v>
      </c>
      <c r="B405" s="156">
        <v>101054</v>
      </c>
      <c r="C405" s="66" t="s">
        <v>234</v>
      </c>
      <c r="D405" s="45">
        <v>42738.159722222219</v>
      </c>
      <c r="E405" s="45">
        <v>42738.21597222222</v>
      </c>
      <c r="F405" s="143">
        <f>IF(RIGHT(J405)="T",(+E405-D405),0)</f>
        <v>0</v>
      </c>
      <c r="G405" s="143">
        <f>IF(RIGHT(J405)="U",(+E405-D405),0)</f>
        <v>5.6250000001455192E-2</v>
      </c>
      <c r="H405" s="143">
        <f>IF(RIGHT(J405)="C",(+E405-D405),0)</f>
        <v>0</v>
      </c>
      <c r="I405" s="143">
        <f>IF(RIGHT(J405)="D",(+E405-D405),0)</f>
        <v>0</v>
      </c>
      <c r="J405" s="144" t="s">
        <v>492</v>
      </c>
      <c r="K405" s="145" t="s">
        <v>1029</v>
      </c>
      <c r="L405" s="146"/>
    </row>
    <row r="406" spans="1:12" ht="12.75">
      <c r="A406" s="147"/>
      <c r="B406" s="148"/>
      <c r="C406" s="149" t="s">
        <v>634</v>
      </c>
      <c r="D406" s="150"/>
      <c r="E406" s="150"/>
      <c r="F406" s="151">
        <f>SUBTOTAL(9,F405:F405)</f>
        <v>0</v>
      </c>
      <c r="G406" s="151">
        <f>SUBTOTAL(9,G405:G405)</f>
        <v>5.6250000001455192E-2</v>
      </c>
      <c r="H406" s="151">
        <f>SUBTOTAL(9,H405:H405)</f>
        <v>0</v>
      </c>
      <c r="I406" s="151">
        <f>SUBTOTAL(9,I405:I405)</f>
        <v>0</v>
      </c>
      <c r="J406" s="152"/>
      <c r="K406" s="153"/>
      <c r="L406" s="154"/>
    </row>
    <row r="407" spans="1:12" ht="25.5">
      <c r="A407" s="159" t="s">
        <v>237</v>
      </c>
      <c r="B407" s="156">
        <v>101600</v>
      </c>
      <c r="C407" s="66" t="s">
        <v>238</v>
      </c>
      <c r="D407" s="45">
        <v>42762.15625</v>
      </c>
      <c r="E407" s="45">
        <v>42762.300694444442</v>
      </c>
      <c r="F407" s="143">
        <f>IF(RIGHT(J407)="T",(+E407-D407),0)</f>
        <v>0</v>
      </c>
      <c r="G407" s="143">
        <f>IF(RIGHT(J407)="U",(+E407-D407),0)</f>
        <v>0</v>
      </c>
      <c r="H407" s="143">
        <f>IF(RIGHT(J407)="C",(+E407-D407),0)</f>
        <v>0.1444444444423425</v>
      </c>
      <c r="I407" s="143">
        <f>IF(RIGHT(J407)="D",(+E407-D407),0)</f>
        <v>0</v>
      </c>
      <c r="J407" s="144" t="s">
        <v>489</v>
      </c>
      <c r="K407" s="145" t="s">
        <v>1030</v>
      </c>
      <c r="L407" s="146"/>
    </row>
    <row r="408" spans="1:12" ht="12.75">
      <c r="A408" s="147"/>
      <c r="B408" s="148"/>
      <c r="C408" s="149" t="s">
        <v>1031</v>
      </c>
      <c r="D408" s="150"/>
      <c r="E408" s="150"/>
      <c r="F408" s="151">
        <f>SUBTOTAL(9,F407:F407)</f>
        <v>0</v>
      </c>
      <c r="G408" s="151">
        <f>SUBTOTAL(9,G407:G407)</f>
        <v>0</v>
      </c>
      <c r="H408" s="151">
        <f>SUBTOTAL(9,H407:H407)</f>
        <v>0.1444444444423425</v>
      </c>
      <c r="I408" s="151">
        <f>SUBTOTAL(9,I407:I407)</f>
        <v>0</v>
      </c>
      <c r="J408" s="152"/>
      <c r="K408" s="153"/>
      <c r="L408" s="154"/>
    </row>
    <row r="409" spans="1:12" ht="12.75">
      <c r="A409" s="159" t="s">
        <v>311</v>
      </c>
      <c r="B409" s="156">
        <v>101583</v>
      </c>
      <c r="C409" s="66" t="s">
        <v>1032</v>
      </c>
      <c r="D409" s="45">
        <v>42762.105555555558</v>
      </c>
      <c r="E409" s="45">
        <v>42762.383333333331</v>
      </c>
      <c r="F409" s="143">
        <f>IF(RIGHT(J409)="T",(+E409-D409),0)</f>
        <v>0</v>
      </c>
      <c r="G409" s="143">
        <f>IF(RIGHT(J409)="U",(+E409-D409),0)</f>
        <v>0</v>
      </c>
      <c r="H409" s="143">
        <f>IF(RIGHT(J409)="C",(+E409-D409),0)</f>
        <v>0.27777777777373558</v>
      </c>
      <c r="I409" s="143">
        <f>IF(RIGHT(J409)="D",(+E409-D409),0)</f>
        <v>0</v>
      </c>
      <c r="J409" s="144" t="s">
        <v>1033</v>
      </c>
      <c r="K409" s="145" t="s">
        <v>1034</v>
      </c>
      <c r="L409" s="146"/>
    </row>
    <row r="410" spans="1:12" ht="25.5">
      <c r="A410" s="147"/>
      <c r="B410" s="148"/>
      <c r="C410" s="149" t="s">
        <v>1035</v>
      </c>
      <c r="D410" s="150"/>
      <c r="E410" s="150"/>
      <c r="F410" s="151">
        <f>SUBTOTAL(9,F409:F409)</f>
        <v>0</v>
      </c>
      <c r="G410" s="151">
        <f>SUBTOTAL(9,G409:G409)</f>
        <v>0</v>
      </c>
      <c r="H410" s="151">
        <f>SUBTOTAL(9,H409:H409)</f>
        <v>0.27777777777373558</v>
      </c>
      <c r="I410" s="151">
        <f>SUBTOTAL(9,I409:I409)</f>
        <v>0</v>
      </c>
      <c r="J410" s="152"/>
      <c r="K410" s="153"/>
      <c r="L410" s="154"/>
    </row>
    <row r="411" spans="1:12" ht="12.75">
      <c r="A411" s="159" t="s">
        <v>313</v>
      </c>
      <c r="B411" s="156">
        <v>101585</v>
      </c>
      <c r="C411" s="66" t="s">
        <v>1036</v>
      </c>
      <c r="D411" s="45">
        <v>42762.138888888891</v>
      </c>
      <c r="E411" s="45">
        <v>42762.383333333331</v>
      </c>
      <c r="F411" s="143">
        <f>IF(RIGHT(J411)="T",(+E411-D411),0)</f>
        <v>0</v>
      </c>
      <c r="G411" s="143">
        <f>IF(RIGHT(J411)="U",(+E411-D411),0)</f>
        <v>0</v>
      </c>
      <c r="H411" s="143">
        <f>IF(RIGHT(J411)="C",(+E411-D411),0)</f>
        <v>0.24444444444088731</v>
      </c>
      <c r="I411" s="143">
        <f>IF(RIGHT(J411)="D",(+E411-D411),0)</f>
        <v>0</v>
      </c>
      <c r="J411" s="144" t="s">
        <v>1033</v>
      </c>
      <c r="K411" s="145" t="s">
        <v>1034</v>
      </c>
      <c r="L411" s="146"/>
    </row>
    <row r="412" spans="1:12" ht="25.5">
      <c r="A412" s="147"/>
      <c r="B412" s="148"/>
      <c r="C412" s="149" t="s">
        <v>1037</v>
      </c>
      <c r="D412" s="150"/>
      <c r="E412" s="150"/>
      <c r="F412" s="151">
        <f>SUBTOTAL(9,F411:F411)</f>
        <v>0</v>
      </c>
      <c r="G412" s="151">
        <f>SUBTOTAL(9,G411:G411)</f>
        <v>0</v>
      </c>
      <c r="H412" s="151">
        <f>SUBTOTAL(9,H411:H411)</f>
        <v>0.24444444444088731</v>
      </c>
      <c r="I412" s="151">
        <f>SUBTOTAL(9,I411:I411)</f>
        <v>0</v>
      </c>
      <c r="J412" s="152"/>
      <c r="K412" s="153"/>
      <c r="L412" s="154"/>
    </row>
    <row r="413" spans="1:12" ht="25.5">
      <c r="A413" s="159" t="s">
        <v>280</v>
      </c>
      <c r="B413" s="156">
        <v>101222</v>
      </c>
      <c r="C413" s="66" t="s">
        <v>281</v>
      </c>
      <c r="D413" s="45">
        <v>42746.555555555555</v>
      </c>
      <c r="E413" s="45">
        <v>42746.609027777777</v>
      </c>
      <c r="F413" s="143">
        <f>IF(RIGHT(J413)="T",(+E413-D413),0)</f>
        <v>0</v>
      </c>
      <c r="G413" s="143">
        <f>IF(RIGHT(J413)="U",(+E413-D413),0)</f>
        <v>0</v>
      </c>
      <c r="H413" s="143">
        <f>IF(RIGHT(J413)="C",(+E413-D413),0)</f>
        <v>0</v>
      </c>
      <c r="I413" s="143">
        <f>IF(RIGHT(J413)="D",(+E413-D413),0)</f>
        <v>5.3472222221898846E-2</v>
      </c>
      <c r="J413" s="144" t="s">
        <v>52</v>
      </c>
      <c r="K413" s="145" t="s">
        <v>1038</v>
      </c>
      <c r="L413" s="146" t="s">
        <v>1039</v>
      </c>
    </row>
    <row r="414" spans="1:12" ht="25.5">
      <c r="A414" s="147"/>
      <c r="B414" s="148"/>
      <c r="C414" s="149" t="s">
        <v>1040</v>
      </c>
      <c r="D414" s="150"/>
      <c r="E414" s="150"/>
      <c r="F414" s="151">
        <f>SUBTOTAL(9,F413:F413)</f>
        <v>0</v>
      </c>
      <c r="G414" s="151">
        <f>SUBTOTAL(9,G413:G413)</f>
        <v>0</v>
      </c>
      <c r="H414" s="151">
        <f>SUBTOTAL(9,H413:H413)</f>
        <v>0</v>
      </c>
      <c r="I414" s="151">
        <f>SUBTOTAL(9,I413:I413)</f>
        <v>5.3472222221898846E-2</v>
      </c>
      <c r="J414" s="152"/>
      <c r="K414" s="153"/>
      <c r="L414" s="154"/>
    </row>
    <row r="415" spans="1:12" ht="25.5">
      <c r="A415" s="159" t="s">
        <v>282</v>
      </c>
      <c r="B415" s="156">
        <v>101224</v>
      </c>
      <c r="C415" s="66" t="s">
        <v>283</v>
      </c>
      <c r="D415" s="45">
        <v>42746.61041666667</v>
      </c>
      <c r="E415" s="45">
        <v>42746.619444444441</v>
      </c>
      <c r="F415" s="143">
        <f>IF(RIGHT(J415)="T",(+E415-D415),0)</f>
        <v>0</v>
      </c>
      <c r="G415" s="143">
        <f>IF(RIGHT(J415)="U",(+E415-D415),0)</f>
        <v>0</v>
      </c>
      <c r="H415" s="143">
        <f>IF(RIGHT(J415)="C",(+E415-D415),0)</f>
        <v>0</v>
      </c>
      <c r="I415" s="143">
        <f>IF(RIGHT(J415)="D",(+E415-D415),0)</f>
        <v>9.0277777708251961E-3</v>
      </c>
      <c r="J415" s="144" t="s">
        <v>52</v>
      </c>
      <c r="K415" s="145" t="s">
        <v>1038</v>
      </c>
      <c r="L415" s="146" t="s">
        <v>1039</v>
      </c>
    </row>
    <row r="416" spans="1:12" ht="25.5">
      <c r="A416" s="147"/>
      <c r="B416" s="148"/>
      <c r="C416" s="149" t="s">
        <v>1041</v>
      </c>
      <c r="D416" s="150"/>
      <c r="E416" s="150"/>
      <c r="F416" s="151">
        <f>SUBTOTAL(9,F415:F415)</f>
        <v>0</v>
      </c>
      <c r="G416" s="151">
        <f>SUBTOTAL(9,G415:G415)</f>
        <v>0</v>
      </c>
      <c r="H416" s="151">
        <f>SUBTOTAL(9,H415:H415)</f>
        <v>0</v>
      </c>
      <c r="I416" s="151">
        <f>SUBTOTAL(9,I415:I415)</f>
        <v>9.0277777708251961E-3</v>
      </c>
      <c r="J416" s="152"/>
      <c r="K416" s="153"/>
      <c r="L416" s="154"/>
    </row>
    <row r="417" spans="1:12" ht="25.5">
      <c r="A417" s="159" t="s">
        <v>465</v>
      </c>
      <c r="B417" s="156">
        <v>101225</v>
      </c>
      <c r="C417" s="66" t="s">
        <v>466</v>
      </c>
      <c r="D417" s="45">
        <v>42746.621527777781</v>
      </c>
      <c r="E417" s="45">
        <v>42746.631944444445</v>
      </c>
      <c r="F417" s="143">
        <f>IF(RIGHT(J417)="T",(+E417-D417),0)</f>
        <v>0</v>
      </c>
      <c r="G417" s="143">
        <f>IF(RIGHT(J417)="U",(+E417-D417),0)</f>
        <v>0</v>
      </c>
      <c r="H417" s="143">
        <f>IF(RIGHT(J417)="C",(+E417-D417),0)</f>
        <v>0</v>
      </c>
      <c r="I417" s="143">
        <f>IF(RIGHT(J417)="D",(+E417-D417),0)</f>
        <v>1.0416666664241347E-2</v>
      </c>
      <c r="J417" s="144" t="s">
        <v>52</v>
      </c>
      <c r="K417" s="145" t="s">
        <v>1038</v>
      </c>
      <c r="L417" s="146" t="s">
        <v>1039</v>
      </c>
    </row>
    <row r="418" spans="1:12" ht="25.5">
      <c r="A418" s="147"/>
      <c r="B418" s="148"/>
      <c r="C418" s="149" t="s">
        <v>1042</v>
      </c>
      <c r="D418" s="150"/>
      <c r="E418" s="150"/>
      <c r="F418" s="151">
        <f>SUBTOTAL(9,F417:F417)</f>
        <v>0</v>
      </c>
      <c r="G418" s="151">
        <f>SUBTOTAL(9,G417:G417)</f>
        <v>0</v>
      </c>
      <c r="H418" s="151">
        <f>SUBTOTAL(9,H417:H417)</f>
        <v>0</v>
      </c>
      <c r="I418" s="151">
        <f>SUBTOTAL(9,I417:I417)</f>
        <v>1.0416666664241347E-2</v>
      </c>
      <c r="J418" s="152"/>
      <c r="K418" s="153"/>
      <c r="L418" s="154"/>
    </row>
    <row r="419" spans="1:12" ht="38.25">
      <c r="A419" s="159" t="s">
        <v>302</v>
      </c>
      <c r="B419" s="156">
        <v>101085</v>
      </c>
      <c r="C419" s="66" t="s">
        <v>303</v>
      </c>
      <c r="D419" s="45">
        <v>42739.879166666666</v>
      </c>
      <c r="E419" s="45">
        <v>42739.904166666667</v>
      </c>
      <c r="F419" s="143">
        <f>IF(RIGHT(J419)="T",(+E419-D419),0)</f>
        <v>0</v>
      </c>
      <c r="G419" s="143">
        <f>IF(RIGHT(J419)="U",(+E419-D419),0)</f>
        <v>0</v>
      </c>
      <c r="H419" s="143">
        <f>IF(RIGHT(J419)="C",(+E419-D419),0)</f>
        <v>0</v>
      </c>
      <c r="I419" s="143">
        <f>IF(RIGHT(J419)="D",(+E419-D419),0)</f>
        <v>0</v>
      </c>
      <c r="J419" s="144" t="s">
        <v>1043</v>
      </c>
      <c r="K419" s="145" t="s">
        <v>1044</v>
      </c>
      <c r="L419" s="146"/>
    </row>
    <row r="420" spans="1:12" ht="12.75">
      <c r="A420" s="147"/>
      <c r="B420" s="148"/>
      <c r="C420" s="149" t="s">
        <v>1045</v>
      </c>
      <c r="D420" s="150"/>
      <c r="E420" s="150"/>
      <c r="F420" s="151">
        <f>SUBTOTAL(9,F419:F419)</f>
        <v>0</v>
      </c>
      <c r="G420" s="151">
        <f>SUBTOTAL(9,G419:G419)</f>
        <v>0</v>
      </c>
      <c r="H420" s="151">
        <f>SUBTOTAL(9,H419:H419)</f>
        <v>0</v>
      </c>
      <c r="I420" s="151">
        <f>SUBTOTAL(9,I419:I419)</f>
        <v>0</v>
      </c>
      <c r="J420" s="152"/>
      <c r="K420" s="153"/>
      <c r="L420" s="154"/>
    </row>
    <row r="421" spans="1:12" ht="25.5">
      <c r="A421" s="159" t="s">
        <v>457</v>
      </c>
      <c r="B421" s="156">
        <v>101243</v>
      </c>
      <c r="C421" s="66" t="s">
        <v>1046</v>
      </c>
      <c r="D421" s="45">
        <v>42747.449305555558</v>
      </c>
      <c r="E421" s="45">
        <v>42747.493750000001</v>
      </c>
      <c r="F421" s="143">
        <f>IF(RIGHT(J421)="T",(+E421-D421),0)</f>
        <v>0</v>
      </c>
      <c r="G421" s="143">
        <f>IF(RIGHT(J421)="U",(+E421-D421),0)</f>
        <v>0</v>
      </c>
      <c r="H421" s="143">
        <f>IF(RIGHT(J421)="C",(+E421-D421),0)</f>
        <v>0</v>
      </c>
      <c r="I421" s="143">
        <f>IF(RIGHT(J421)="D",(+E421-D421),0)</f>
        <v>4.4444444443797693E-2</v>
      </c>
      <c r="J421" s="144" t="s">
        <v>52</v>
      </c>
      <c r="K421" s="145" t="s">
        <v>1038</v>
      </c>
      <c r="L421" s="146" t="s">
        <v>1047</v>
      </c>
    </row>
    <row r="422" spans="1:12" ht="12.75">
      <c r="A422" s="147"/>
      <c r="B422" s="148"/>
      <c r="C422" s="149" t="s">
        <v>1048</v>
      </c>
      <c r="D422" s="150"/>
      <c r="E422" s="150"/>
      <c r="F422" s="151">
        <f>SUBTOTAL(9,F421:F421)</f>
        <v>0</v>
      </c>
      <c r="G422" s="151">
        <f>SUBTOTAL(9,G421:G421)</f>
        <v>0</v>
      </c>
      <c r="H422" s="151">
        <f>SUBTOTAL(9,H421:H421)</f>
        <v>0</v>
      </c>
      <c r="I422" s="151">
        <f>SUBTOTAL(9,I421:I421)</f>
        <v>4.4444444443797693E-2</v>
      </c>
      <c r="J422" s="152"/>
      <c r="K422" s="153"/>
      <c r="L422" s="154"/>
    </row>
    <row r="423" spans="1:12" ht="25.5">
      <c r="A423" s="159" t="s">
        <v>471</v>
      </c>
      <c r="B423" s="156">
        <v>101246</v>
      </c>
      <c r="C423" s="66" t="s">
        <v>1049</v>
      </c>
      <c r="D423" s="45">
        <v>42747.498611111114</v>
      </c>
      <c r="E423" s="45">
        <v>42747.521527777775</v>
      </c>
      <c r="F423" s="143">
        <f>IF(RIGHT(J423)="T",(+E423-D423),0)</f>
        <v>0</v>
      </c>
      <c r="G423" s="143">
        <f>IF(RIGHT(J423)="U",(+E423-D423),0)</f>
        <v>0</v>
      </c>
      <c r="H423" s="143">
        <f>IF(RIGHT(J423)="C",(+E423-D423),0)</f>
        <v>0</v>
      </c>
      <c r="I423" s="143">
        <f>IF(RIGHT(J423)="D",(+E423-D423),0)</f>
        <v>2.2916666661330964E-2</v>
      </c>
      <c r="J423" s="144" t="s">
        <v>52</v>
      </c>
      <c r="K423" s="145" t="s">
        <v>1038</v>
      </c>
      <c r="L423" s="146" t="s">
        <v>1050</v>
      </c>
    </row>
    <row r="424" spans="1:12" ht="25.5">
      <c r="A424" s="147"/>
      <c r="B424" s="148"/>
      <c r="C424" s="149" t="s">
        <v>1051</v>
      </c>
      <c r="D424" s="150"/>
      <c r="E424" s="150"/>
      <c r="F424" s="151">
        <f>SUBTOTAL(9,F423:F423)</f>
        <v>0</v>
      </c>
      <c r="G424" s="151">
        <f>SUBTOTAL(9,G423:G423)</f>
        <v>0</v>
      </c>
      <c r="H424" s="151">
        <f>SUBTOTAL(9,H423:H423)</f>
        <v>0</v>
      </c>
      <c r="I424" s="151">
        <f>SUBTOTAL(9,I423:I423)</f>
        <v>2.2916666661330964E-2</v>
      </c>
      <c r="J424" s="152"/>
      <c r="K424" s="153"/>
      <c r="L424" s="154"/>
    </row>
    <row r="425" spans="1:12" ht="12.75">
      <c r="A425" s="159" t="s">
        <v>507</v>
      </c>
      <c r="B425" s="156">
        <v>101173</v>
      </c>
      <c r="C425" s="66" t="s">
        <v>508</v>
      </c>
      <c r="D425" s="45">
        <v>42743.7</v>
      </c>
      <c r="E425" s="45">
        <v>42743.799305555556</v>
      </c>
      <c r="F425" s="143">
        <f>IF(RIGHT(J425)="T",(+E425-D425),0)</f>
        <v>9.930555555911269E-2</v>
      </c>
      <c r="G425" s="143">
        <f>IF(RIGHT(J425)="U",(+E425-D425),0)</f>
        <v>0</v>
      </c>
      <c r="H425" s="143">
        <f>IF(RIGHT(J425)="C",(+E425-D425),0)</f>
        <v>0</v>
      </c>
      <c r="I425" s="143">
        <f>IF(RIGHT(J425)="D",(+E425-D425),0)</f>
        <v>0</v>
      </c>
      <c r="J425" s="144" t="s">
        <v>494</v>
      </c>
      <c r="K425" s="145" t="s">
        <v>1052</v>
      </c>
      <c r="L425" s="146"/>
    </row>
    <row r="426" spans="1:12" ht="25.5">
      <c r="A426" s="147"/>
      <c r="B426" s="148"/>
      <c r="C426" s="149" t="s">
        <v>1053</v>
      </c>
      <c r="D426" s="150"/>
      <c r="E426" s="150"/>
      <c r="F426" s="151">
        <f>SUBTOTAL(9,F425:F425)</f>
        <v>9.930555555911269E-2</v>
      </c>
      <c r="G426" s="151">
        <f>SUBTOTAL(9,G425:G425)</f>
        <v>0</v>
      </c>
      <c r="H426" s="151">
        <f>SUBTOTAL(9,H425:H425)</f>
        <v>0</v>
      </c>
      <c r="I426" s="151">
        <f>SUBTOTAL(9,I425:I425)</f>
        <v>0</v>
      </c>
      <c r="J426" s="152"/>
      <c r="K426" s="153"/>
      <c r="L426" s="154"/>
    </row>
    <row r="427" spans="1:12" ht="12.75">
      <c r="A427" s="159" t="s">
        <v>1054</v>
      </c>
      <c r="B427" s="156">
        <v>101352</v>
      </c>
      <c r="C427" s="66" t="s">
        <v>509</v>
      </c>
      <c r="D427" s="45">
        <v>42752.702777777777</v>
      </c>
      <c r="E427" s="45">
        <v>42752.711111111108</v>
      </c>
      <c r="F427" s="143">
        <f>IF(RIGHT(J427)="T",(+E427-D427),0)</f>
        <v>8.333333331393078E-3</v>
      </c>
      <c r="G427" s="143">
        <f>IF(RIGHT(J427)="U",(+E427-D427),0)</f>
        <v>0</v>
      </c>
      <c r="H427" s="143">
        <f>IF(RIGHT(J427)="C",(+E427-D427),0)</f>
        <v>0</v>
      </c>
      <c r="I427" s="143">
        <f>IF(RIGHT(J427)="D",(+E427-D427),0)</f>
        <v>0</v>
      </c>
      <c r="J427" s="144" t="s">
        <v>488</v>
      </c>
      <c r="K427" s="145" t="s">
        <v>1055</v>
      </c>
      <c r="L427" s="146" t="s">
        <v>1056</v>
      </c>
    </row>
    <row r="428" spans="1:12" ht="25.5">
      <c r="A428" s="147"/>
      <c r="B428" s="148"/>
      <c r="C428" s="149" t="s">
        <v>1057</v>
      </c>
      <c r="D428" s="150"/>
      <c r="E428" s="150"/>
      <c r="F428" s="151">
        <f>SUBTOTAL(9,F427:F427)</f>
        <v>8.333333331393078E-3</v>
      </c>
      <c r="G428" s="151">
        <f>SUBTOTAL(9,G427:G427)</f>
        <v>0</v>
      </c>
      <c r="H428" s="151">
        <f>SUBTOTAL(9,H427:H427)</f>
        <v>0</v>
      </c>
      <c r="I428" s="151">
        <f>SUBTOTAL(9,I427:I427)</f>
        <v>0</v>
      </c>
      <c r="J428" s="152"/>
      <c r="K428" s="153"/>
      <c r="L428" s="154"/>
    </row>
    <row r="429" spans="1:12" ht="12.75">
      <c r="A429" s="159" t="s">
        <v>273</v>
      </c>
      <c r="B429" s="156">
        <v>101269</v>
      </c>
      <c r="C429" s="66" t="s">
        <v>1058</v>
      </c>
      <c r="D429" s="45">
        <v>42748.397222222222</v>
      </c>
      <c r="E429" s="45">
        <v>42748.663194444445</v>
      </c>
      <c r="F429" s="143">
        <f>IF(RIGHT(J429)="T",(+E429-D429),0)</f>
        <v>0</v>
      </c>
      <c r="G429" s="143">
        <f>IF(RIGHT(J429)="U",(+E429-D429),0)</f>
        <v>0</v>
      </c>
      <c r="H429" s="143">
        <f>IF(RIGHT(J429)="C",(+E429-D429),0)</f>
        <v>0</v>
      </c>
      <c r="I429" s="143">
        <f>IF(RIGHT(J429)="D",(+E429-D429),0)</f>
        <v>0.26597222222335404</v>
      </c>
      <c r="J429" s="144" t="s">
        <v>980</v>
      </c>
      <c r="K429" s="145" t="s">
        <v>1059</v>
      </c>
      <c r="L429" s="146" t="s">
        <v>1060</v>
      </c>
    </row>
    <row r="430" spans="1:12" ht="25.5">
      <c r="A430" s="147"/>
      <c r="B430" s="148"/>
      <c r="C430" s="149" t="s">
        <v>1061</v>
      </c>
      <c r="D430" s="150"/>
      <c r="E430" s="150"/>
      <c r="F430" s="151">
        <f>SUBTOTAL(9,F429:F429)</f>
        <v>0</v>
      </c>
      <c r="G430" s="151">
        <f>SUBTOTAL(9,G429:G429)</f>
        <v>0</v>
      </c>
      <c r="H430" s="151">
        <f>SUBTOTAL(9,H429:H429)</f>
        <v>0</v>
      </c>
      <c r="I430" s="151">
        <f>SUBTOTAL(9,I429:I429)</f>
        <v>0.26597222222335404</v>
      </c>
      <c r="J430" s="152"/>
      <c r="K430" s="153"/>
      <c r="L430" s="154"/>
    </row>
    <row r="431" spans="1:12" ht="25.5">
      <c r="A431" s="159" t="s">
        <v>636</v>
      </c>
      <c r="B431" s="156">
        <v>101428</v>
      </c>
      <c r="C431" s="66" t="s">
        <v>483</v>
      </c>
      <c r="D431" s="45">
        <v>42756.510416666664</v>
      </c>
      <c r="E431" s="45">
        <v>42756.564583333333</v>
      </c>
      <c r="F431" s="143">
        <f>IF(RIGHT(J431)="T",(+E431-D431),0)</f>
        <v>5.4166666668606922E-2</v>
      </c>
      <c r="G431" s="143">
        <f>IF(RIGHT(J431)="U",(+E431-D431),0)</f>
        <v>0</v>
      </c>
      <c r="H431" s="143">
        <f>IF(RIGHT(J431)="C",(+E431-D431),0)</f>
        <v>0</v>
      </c>
      <c r="I431" s="143">
        <f>IF(RIGHT(J431)="D",(+E431-D431),0)</f>
        <v>0</v>
      </c>
      <c r="J431" s="144" t="s">
        <v>488</v>
      </c>
      <c r="K431" s="145" t="s">
        <v>1062</v>
      </c>
      <c r="L431" s="146" t="s">
        <v>1063</v>
      </c>
    </row>
    <row r="432" spans="1:12" ht="25.5">
      <c r="A432" s="147"/>
      <c r="B432" s="148"/>
      <c r="C432" s="149" t="s">
        <v>1064</v>
      </c>
      <c r="D432" s="150"/>
      <c r="E432" s="150"/>
      <c r="F432" s="151">
        <f>SUBTOTAL(9,F431:F431)</f>
        <v>5.4166666668606922E-2</v>
      </c>
      <c r="G432" s="151">
        <f>SUBTOTAL(9,G431:G431)</f>
        <v>0</v>
      </c>
      <c r="H432" s="151">
        <f>SUBTOTAL(9,H431:H431)</f>
        <v>0</v>
      </c>
      <c r="I432" s="151">
        <f>SUBTOTAL(9,I431:I431)</f>
        <v>0</v>
      </c>
      <c r="J432" s="152"/>
      <c r="K432" s="153"/>
      <c r="L432" s="154"/>
    </row>
    <row r="433" spans="1:12" ht="12.75">
      <c r="A433" s="159" t="s">
        <v>390</v>
      </c>
      <c r="B433" s="160" t="s">
        <v>646</v>
      </c>
      <c r="C433" s="161" t="s">
        <v>1065</v>
      </c>
      <c r="D433" s="45">
        <v>42736.429166666669</v>
      </c>
      <c r="E433" s="45">
        <v>42736.829861111109</v>
      </c>
      <c r="F433" s="143">
        <f>IF(RIGHT(J433)="T",(+E433-D433),0)</f>
        <v>0</v>
      </c>
      <c r="G433" s="143">
        <f>IF(RIGHT(J433)="U",(+E433-D433),0)</f>
        <v>0</v>
      </c>
      <c r="H433" s="143">
        <f>IF(RIGHT(J433)="C",(+E433-D433),0)</f>
        <v>0</v>
      </c>
      <c r="I433" s="143">
        <f>IF(RIGHT(J433)="D",(+E433-D433),0)</f>
        <v>0.40069444444088731</v>
      </c>
      <c r="J433" s="162" t="s">
        <v>1066</v>
      </c>
      <c r="K433" s="163" t="s">
        <v>1067</v>
      </c>
      <c r="L433" s="164"/>
    </row>
    <row r="434" spans="1:12" ht="12.75">
      <c r="A434" s="159" t="s">
        <v>390</v>
      </c>
      <c r="B434" s="160" t="s">
        <v>646</v>
      </c>
      <c r="C434" s="161" t="s">
        <v>1065</v>
      </c>
      <c r="D434" s="45">
        <v>42739.423611111109</v>
      </c>
      <c r="E434" s="45">
        <v>42739.888888888891</v>
      </c>
      <c r="F434" s="143">
        <f>IF(RIGHT(J434)="T",(+E434-D434),0)</f>
        <v>0</v>
      </c>
      <c r="G434" s="143">
        <f>IF(RIGHT(J434)="U",(+E434-D434),0)</f>
        <v>0</v>
      </c>
      <c r="H434" s="143">
        <f>IF(RIGHT(J434)="C",(+E434-D434),0)</f>
        <v>0</v>
      </c>
      <c r="I434" s="143">
        <f>IF(RIGHT(J434)="D",(+E434-D434),0)</f>
        <v>0.46527777778101154</v>
      </c>
      <c r="J434" s="162" t="s">
        <v>1066</v>
      </c>
      <c r="K434" s="163" t="s">
        <v>1067</v>
      </c>
      <c r="L434" s="164"/>
    </row>
    <row r="435" spans="1:12" ht="12.75">
      <c r="A435" s="147"/>
      <c r="B435" s="148"/>
      <c r="C435" s="149" t="s">
        <v>53</v>
      </c>
      <c r="D435" s="150"/>
      <c r="E435" s="150"/>
      <c r="F435" s="151">
        <f>SUBTOTAL(9,F433:F434)</f>
        <v>0</v>
      </c>
      <c r="G435" s="151">
        <f>SUBTOTAL(9,G433:G434)</f>
        <v>0</v>
      </c>
      <c r="H435" s="151">
        <f>SUBTOTAL(9,H433:H434)</f>
        <v>0</v>
      </c>
      <c r="I435" s="151">
        <f>SUBTOTAL(9,I433:I434)</f>
        <v>0.86597222222189885</v>
      </c>
      <c r="J435" s="152"/>
      <c r="K435" s="153"/>
      <c r="L435" s="154"/>
    </row>
    <row r="436" spans="1:12" ht="12.75">
      <c r="A436" s="147"/>
      <c r="B436" s="148"/>
      <c r="C436" s="149"/>
      <c r="D436" s="150"/>
      <c r="E436" s="150"/>
      <c r="F436" s="151"/>
      <c r="G436" s="151"/>
      <c r="H436" s="151"/>
      <c r="I436" s="151"/>
      <c r="J436" s="152"/>
      <c r="K436" s="153"/>
      <c r="L436" s="154"/>
    </row>
    <row r="438" spans="1:12">
      <c r="F438" s="165">
        <f>SUM(F13:F436)/2</f>
        <v>11.324305555550382</v>
      </c>
      <c r="G438" s="165">
        <f>SUM(G13:G436)/2</f>
        <v>0.53263888888614019</v>
      </c>
      <c r="H438" s="165">
        <f>SUM(H13:H436)/2</f>
        <v>2.1118055555489263</v>
      </c>
      <c r="I438" s="165">
        <f>SUM(I13:I436)/2</f>
        <v>307.8687499999869</v>
      </c>
    </row>
  </sheetData>
  <autoFilter ref="A12:K12"/>
  <mergeCells count="13">
    <mergeCell ref="L8:L11"/>
    <mergeCell ref="A1:K1"/>
    <mergeCell ref="A2:K2"/>
    <mergeCell ref="A3:K3"/>
    <mergeCell ref="B6:J6"/>
    <mergeCell ref="A8:A11"/>
    <mergeCell ref="B8:B11"/>
    <mergeCell ref="C8:C11"/>
    <mergeCell ref="F8:I8"/>
    <mergeCell ref="J8:J11"/>
    <mergeCell ref="K8:K11"/>
    <mergeCell ref="D9:D11"/>
    <mergeCell ref="E9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SOP DATA NR3 January-17</vt:lpstr>
      <vt:lpstr>Sheet1</vt:lpstr>
      <vt:lpstr>'SOP DATA NR3 January-17'!Print_Area</vt:lpstr>
      <vt:lpstr>'SOP DATA NR3 January-17'!Print_Titles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cp:lastPrinted>2017-05-03T08:59:10Z</cp:lastPrinted>
  <dcterms:created xsi:type="dcterms:W3CDTF">2014-12-12T12:59:27Z</dcterms:created>
  <dcterms:modified xsi:type="dcterms:W3CDTF">2017-05-03T08:59:53Z</dcterms:modified>
</cp:coreProperties>
</file>