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3 Oct-16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NR3 Oct-16'!$A$9:$AA$757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  <definedName name="_xlnm.Print_Area" localSheetId="0">'SOP DATA NR3 Oct-16'!$A$1:$AA$757</definedName>
    <definedName name="_xlnm.Print_Titles" localSheetId="0">'SOP DATA NR3 Oct-16'!$5:$8</definedName>
  </definedNames>
  <calcPr calcId="125725"/>
</workbook>
</file>

<file path=xl/calcChain.xml><?xml version="1.0" encoding="utf-8"?>
<calcChain xmlns="http://schemas.openxmlformats.org/spreadsheetml/2006/main">
  <c r="O522" i="1"/>
  <c r="N522"/>
  <c r="M522"/>
  <c r="L522"/>
  <c r="L461"/>
  <c r="M461"/>
  <c r="N461"/>
  <c r="O461"/>
  <c r="L462"/>
  <c r="M462"/>
  <c r="N462"/>
  <c r="O462"/>
  <c r="O460"/>
  <c r="N460"/>
  <c r="M460"/>
  <c r="L460"/>
  <c r="L457"/>
  <c r="M457"/>
  <c r="N457"/>
  <c r="O457"/>
  <c r="L458"/>
  <c r="M458"/>
  <c r="N458"/>
  <c r="O458"/>
  <c r="L434"/>
  <c r="M434"/>
  <c r="N434"/>
  <c r="O434"/>
  <c r="L435"/>
  <c r="M435"/>
  <c r="N435"/>
  <c r="O435"/>
  <c r="L436"/>
  <c r="M436"/>
  <c r="N436"/>
  <c r="O436"/>
  <c r="L437"/>
  <c r="M437"/>
  <c r="N437"/>
  <c r="O437"/>
  <c r="L365"/>
  <c r="M365"/>
  <c r="N365"/>
  <c r="O365"/>
  <c r="L366"/>
  <c r="M366"/>
  <c r="N366"/>
  <c r="O366"/>
  <c r="L367"/>
  <c r="M367"/>
  <c r="N367"/>
  <c r="O367"/>
  <c r="L368"/>
  <c r="M368"/>
  <c r="N368"/>
  <c r="O368"/>
  <c r="O286"/>
  <c r="N286"/>
  <c r="M286"/>
  <c r="L286"/>
  <c r="L98"/>
  <c r="M98"/>
  <c r="N98"/>
  <c r="O98"/>
  <c r="L99"/>
  <c r="M99"/>
  <c r="N99"/>
  <c r="O99"/>
  <c r="L15"/>
  <c r="M15"/>
  <c r="N15"/>
  <c r="O15"/>
  <c r="L16"/>
  <c r="M16"/>
  <c r="N16"/>
  <c r="O16"/>
  <c r="L17"/>
  <c r="M17"/>
  <c r="N17"/>
  <c r="O17"/>
  <c r="L18"/>
  <c r="M18"/>
  <c r="N18"/>
  <c r="O18"/>
  <c r="L19"/>
  <c r="M19"/>
  <c r="N19"/>
  <c r="O19"/>
  <c r="L20"/>
  <c r="M20"/>
  <c r="N20"/>
  <c r="O20"/>
  <c r="L21"/>
  <c r="M21"/>
  <c r="N21"/>
  <c r="O21"/>
  <c r="L22"/>
  <c r="M22"/>
  <c r="N22"/>
  <c r="O22"/>
  <c r="L23"/>
  <c r="M23"/>
  <c r="N23"/>
  <c r="O23"/>
  <c r="L24"/>
  <c r="M24"/>
  <c r="N24"/>
  <c r="O24"/>
  <c r="L25"/>
  <c r="M25"/>
  <c r="N25"/>
  <c r="O25"/>
  <c r="L26"/>
  <c r="M26"/>
  <c r="N26"/>
  <c r="O26"/>
  <c r="L27"/>
  <c r="M27"/>
  <c r="N27"/>
  <c r="O27"/>
  <c r="L602"/>
  <c r="M602"/>
  <c r="N602"/>
  <c r="O602"/>
  <c r="L603"/>
  <c r="M603"/>
  <c r="N603"/>
  <c r="O603"/>
  <c r="L595"/>
  <c r="M595"/>
  <c r="N595"/>
  <c r="L596"/>
  <c r="M596"/>
  <c r="N596"/>
  <c r="L597"/>
  <c r="M597"/>
  <c r="N597"/>
  <c r="L632"/>
  <c r="M632"/>
  <c r="N632"/>
  <c r="O632"/>
  <c r="L633"/>
  <c r="M633"/>
  <c r="N633"/>
  <c r="O633"/>
  <c r="J227" i="2"/>
  <c r="J228" s="1"/>
  <c r="I227"/>
  <c r="I228" s="1"/>
  <c r="H227"/>
  <c r="H228" s="1"/>
  <c r="G227"/>
  <c r="G228" s="1"/>
  <c r="J225"/>
  <c r="J226" s="1"/>
  <c r="I225"/>
  <c r="I226" s="1"/>
  <c r="H225"/>
  <c r="H226" s="1"/>
  <c r="G225"/>
  <c r="G226" s="1"/>
  <c r="J223"/>
  <c r="J224" s="1"/>
  <c r="I223"/>
  <c r="I224" s="1"/>
  <c r="H223"/>
  <c r="H224" s="1"/>
  <c r="G223"/>
  <c r="G224" s="1"/>
  <c r="J221"/>
  <c r="J222" s="1"/>
  <c r="I221"/>
  <c r="I222" s="1"/>
  <c r="H221"/>
  <c r="H222" s="1"/>
  <c r="G221"/>
  <c r="G222" s="1"/>
  <c r="J219"/>
  <c r="J220" s="1"/>
  <c r="I219"/>
  <c r="I220" s="1"/>
  <c r="H219"/>
  <c r="H220" s="1"/>
  <c r="G219"/>
  <c r="G220" s="1"/>
  <c r="J217"/>
  <c r="J218" s="1"/>
  <c r="I217"/>
  <c r="I218" s="1"/>
  <c r="H217"/>
  <c r="H218" s="1"/>
  <c r="G217"/>
  <c r="G218" s="1"/>
  <c r="J215"/>
  <c r="J216" s="1"/>
  <c r="I215"/>
  <c r="I216" s="1"/>
  <c r="H215"/>
  <c r="H216" s="1"/>
  <c r="G215"/>
  <c r="G216" s="1"/>
  <c r="J213"/>
  <c r="J214" s="1"/>
  <c r="I213"/>
  <c r="I214" s="1"/>
  <c r="H213"/>
  <c r="H214" s="1"/>
  <c r="G213"/>
  <c r="G214" s="1"/>
  <c r="J211"/>
  <c r="J212" s="1"/>
  <c r="I211"/>
  <c r="I212" s="1"/>
  <c r="H211"/>
  <c r="H212" s="1"/>
  <c r="G211"/>
  <c r="G212" s="1"/>
  <c r="J209"/>
  <c r="J210" s="1"/>
  <c r="I209"/>
  <c r="I210" s="1"/>
  <c r="H209"/>
  <c r="H210" s="1"/>
  <c r="G209"/>
  <c r="G210" s="1"/>
  <c r="J207"/>
  <c r="I207"/>
  <c r="H207"/>
  <c r="G207"/>
  <c r="J206"/>
  <c r="I206"/>
  <c r="H206"/>
  <c r="G206"/>
  <c r="J205"/>
  <c r="J208" s="1"/>
  <c r="I205"/>
  <c r="I208" s="1"/>
  <c r="H205"/>
  <c r="H208" s="1"/>
  <c r="G205"/>
  <c r="G208" s="1"/>
  <c r="J203"/>
  <c r="J204" s="1"/>
  <c r="I203"/>
  <c r="I204" s="1"/>
  <c r="H203"/>
  <c r="H204" s="1"/>
  <c r="G203"/>
  <c r="G204" s="1"/>
  <c r="J201"/>
  <c r="I201"/>
  <c r="H201"/>
  <c r="G201"/>
  <c r="J200"/>
  <c r="I200"/>
  <c r="H200"/>
  <c r="G200"/>
  <c r="J199"/>
  <c r="I199"/>
  <c r="H199"/>
  <c r="G199"/>
  <c r="J198"/>
  <c r="I198"/>
  <c r="H198"/>
  <c r="G198"/>
  <c r="J197"/>
  <c r="J202" s="1"/>
  <c r="I197"/>
  <c r="I202" s="1"/>
  <c r="H197"/>
  <c r="H202" s="1"/>
  <c r="G197"/>
  <c r="G202" s="1"/>
  <c r="J195"/>
  <c r="I195"/>
  <c r="H195"/>
  <c r="G195"/>
  <c r="J194"/>
  <c r="J196" s="1"/>
  <c r="I194"/>
  <c r="I196" s="1"/>
  <c r="H194"/>
  <c r="H196" s="1"/>
  <c r="G194"/>
  <c r="G196" s="1"/>
  <c r="J192"/>
  <c r="J193" s="1"/>
  <c r="I192"/>
  <c r="I193" s="1"/>
  <c r="H192"/>
  <c r="H193" s="1"/>
  <c r="G192"/>
  <c r="G193" s="1"/>
  <c r="J190"/>
  <c r="J191" s="1"/>
  <c r="I190"/>
  <c r="I191" s="1"/>
  <c r="H190"/>
  <c r="H191" s="1"/>
  <c r="G190"/>
  <c r="G191" s="1"/>
  <c r="J188"/>
  <c r="J189" s="1"/>
  <c r="I188"/>
  <c r="I189" s="1"/>
  <c r="H188"/>
  <c r="H189" s="1"/>
  <c r="G188"/>
  <c r="G189" s="1"/>
  <c r="J186"/>
  <c r="J187" s="1"/>
  <c r="I186"/>
  <c r="I187" s="1"/>
  <c r="H186"/>
  <c r="H187" s="1"/>
  <c r="G186"/>
  <c r="G187" s="1"/>
  <c r="J184"/>
  <c r="J185" s="1"/>
  <c r="I184"/>
  <c r="I185" s="1"/>
  <c r="H184"/>
  <c r="H185" s="1"/>
  <c r="G184"/>
  <c r="G185" s="1"/>
  <c r="J182"/>
  <c r="I182"/>
  <c r="H182"/>
  <c r="G182"/>
  <c r="J181"/>
  <c r="J183" s="1"/>
  <c r="I181"/>
  <c r="I183" s="1"/>
  <c r="H181"/>
  <c r="H183" s="1"/>
  <c r="G181"/>
  <c r="G183" s="1"/>
  <c r="J179"/>
  <c r="I179"/>
  <c r="H179"/>
  <c r="G179"/>
  <c r="J178"/>
  <c r="I178"/>
  <c r="H178"/>
  <c r="G178"/>
  <c r="J177"/>
  <c r="I177"/>
  <c r="H177"/>
  <c r="G177"/>
  <c r="J176"/>
  <c r="I176"/>
  <c r="H176"/>
  <c r="G176"/>
  <c r="J175"/>
  <c r="J180" s="1"/>
  <c r="I175"/>
  <c r="I180" s="1"/>
  <c r="H175"/>
  <c r="H180" s="1"/>
  <c r="G175"/>
  <c r="G180" s="1"/>
  <c r="J173"/>
  <c r="J174" s="1"/>
  <c r="I173"/>
  <c r="I174" s="1"/>
  <c r="H173"/>
  <c r="H174" s="1"/>
  <c r="G173"/>
  <c r="G174" s="1"/>
  <c r="J171"/>
  <c r="J172" s="1"/>
  <c r="I171"/>
  <c r="I172" s="1"/>
  <c r="H171"/>
  <c r="H172" s="1"/>
  <c r="G171"/>
  <c r="G172" s="1"/>
  <c r="J169"/>
  <c r="J170" s="1"/>
  <c r="I169"/>
  <c r="I170" s="1"/>
  <c r="H169"/>
  <c r="H170" s="1"/>
  <c r="G169"/>
  <c r="G170" s="1"/>
  <c r="J167"/>
  <c r="J168" s="1"/>
  <c r="I167"/>
  <c r="I168" s="1"/>
  <c r="H167"/>
  <c r="H168" s="1"/>
  <c r="G167"/>
  <c r="G168" s="1"/>
  <c r="J165"/>
  <c r="J166" s="1"/>
  <c r="I165"/>
  <c r="I166" s="1"/>
  <c r="H165"/>
  <c r="H166" s="1"/>
  <c r="G165"/>
  <c r="G166" s="1"/>
  <c r="J163"/>
  <c r="J164" s="1"/>
  <c r="I163"/>
  <c r="I164" s="1"/>
  <c r="H163"/>
  <c r="H164" s="1"/>
  <c r="G163"/>
  <c r="G164" s="1"/>
  <c r="J161"/>
  <c r="J162" s="1"/>
  <c r="I161"/>
  <c r="I162" s="1"/>
  <c r="H161"/>
  <c r="H162" s="1"/>
  <c r="G161"/>
  <c r="G162" s="1"/>
  <c r="J159"/>
  <c r="I159"/>
  <c r="H159"/>
  <c r="G159"/>
  <c r="J158"/>
  <c r="I158"/>
  <c r="H158"/>
  <c r="G158"/>
  <c r="J157"/>
  <c r="I157"/>
  <c r="H157"/>
  <c r="G157"/>
  <c r="J156"/>
  <c r="I156"/>
  <c r="H156"/>
  <c r="G156"/>
  <c r="J155"/>
  <c r="I155"/>
  <c r="H155"/>
  <c r="G155"/>
  <c r="J154"/>
  <c r="I154"/>
  <c r="H154"/>
  <c r="G154"/>
  <c r="J153"/>
  <c r="I153"/>
  <c r="H153"/>
  <c r="G153"/>
  <c r="J152"/>
  <c r="I152"/>
  <c r="H152"/>
  <c r="G152"/>
  <c r="J151"/>
  <c r="J160" s="1"/>
  <c r="I151"/>
  <c r="I160" s="1"/>
  <c r="H151"/>
  <c r="H160" s="1"/>
  <c r="G151"/>
  <c r="G160" s="1"/>
  <c r="J149"/>
  <c r="J150" s="1"/>
  <c r="I149"/>
  <c r="I150" s="1"/>
  <c r="H149"/>
  <c r="H150" s="1"/>
  <c r="G149"/>
  <c r="G150" s="1"/>
  <c r="J147"/>
  <c r="J148" s="1"/>
  <c r="I147"/>
  <c r="I148" s="1"/>
  <c r="H147"/>
  <c r="H148" s="1"/>
  <c r="G147"/>
  <c r="G148" s="1"/>
  <c r="J145"/>
  <c r="I145"/>
  <c r="H145"/>
  <c r="G145"/>
  <c r="J144"/>
  <c r="J146" s="1"/>
  <c r="I144"/>
  <c r="I146" s="1"/>
  <c r="H144"/>
  <c r="H146" s="1"/>
  <c r="G144"/>
  <c r="G146" s="1"/>
  <c r="J142"/>
  <c r="I142"/>
  <c r="H142"/>
  <c r="G142"/>
  <c r="J141"/>
  <c r="J143" s="1"/>
  <c r="I141"/>
  <c r="I143" s="1"/>
  <c r="H141"/>
  <c r="H143" s="1"/>
  <c r="G141"/>
  <c r="G143" s="1"/>
  <c r="J139"/>
  <c r="I139"/>
  <c r="H139"/>
  <c r="G139"/>
  <c r="J138"/>
  <c r="I138"/>
  <c r="H138"/>
  <c r="G138"/>
  <c r="J137"/>
  <c r="I137"/>
  <c r="H137"/>
  <c r="G137"/>
  <c r="J136"/>
  <c r="J140" s="1"/>
  <c r="I136"/>
  <c r="I140" s="1"/>
  <c r="H136"/>
  <c r="H140" s="1"/>
  <c r="G136"/>
  <c r="G140" s="1"/>
  <c r="J134"/>
  <c r="J135" s="1"/>
  <c r="I134"/>
  <c r="I135" s="1"/>
  <c r="H134"/>
  <c r="H135" s="1"/>
  <c r="G134"/>
  <c r="G135" s="1"/>
  <c r="J132"/>
  <c r="I132"/>
  <c r="H132"/>
  <c r="G132"/>
  <c r="J131"/>
  <c r="I131"/>
  <c r="H131"/>
  <c r="G131"/>
  <c r="J130"/>
  <c r="I130"/>
  <c r="H130"/>
  <c r="G130"/>
  <c r="J129"/>
  <c r="I129"/>
  <c r="H129"/>
  <c r="G129"/>
  <c r="J128"/>
  <c r="I128"/>
  <c r="H128"/>
  <c r="G128"/>
  <c r="J127"/>
  <c r="J133" s="1"/>
  <c r="I127"/>
  <c r="I133" s="1"/>
  <c r="H127"/>
  <c r="H133" s="1"/>
  <c r="G127"/>
  <c r="G133" s="1"/>
  <c r="J125"/>
  <c r="I125"/>
  <c r="H125"/>
  <c r="G125"/>
  <c r="J124"/>
  <c r="J126" s="1"/>
  <c r="I124"/>
  <c r="I126" s="1"/>
  <c r="H124"/>
  <c r="H126" s="1"/>
  <c r="G124"/>
  <c r="G126" s="1"/>
  <c r="J122"/>
  <c r="J123" s="1"/>
  <c r="I122"/>
  <c r="I123" s="1"/>
  <c r="H122"/>
  <c r="H123" s="1"/>
  <c r="G122"/>
  <c r="G123" s="1"/>
  <c r="J120"/>
  <c r="J121" s="1"/>
  <c r="I120"/>
  <c r="I121" s="1"/>
  <c r="H120"/>
  <c r="H121" s="1"/>
  <c r="G120"/>
  <c r="G121" s="1"/>
  <c r="J118"/>
  <c r="J119" s="1"/>
  <c r="I118"/>
  <c r="I119" s="1"/>
  <c r="H118"/>
  <c r="H119" s="1"/>
  <c r="G118"/>
  <c r="G119" s="1"/>
  <c r="J116"/>
  <c r="J117" s="1"/>
  <c r="I116"/>
  <c r="I117" s="1"/>
  <c r="H116"/>
  <c r="H117" s="1"/>
  <c r="G116"/>
  <c r="G117" s="1"/>
  <c r="J114"/>
  <c r="I114"/>
  <c r="H114"/>
  <c r="G114"/>
  <c r="J113"/>
  <c r="J115" s="1"/>
  <c r="I113"/>
  <c r="I115" s="1"/>
  <c r="H113"/>
  <c r="H115" s="1"/>
  <c r="G113"/>
  <c r="G115" s="1"/>
  <c r="J111"/>
  <c r="J112" s="1"/>
  <c r="I111"/>
  <c r="I112" s="1"/>
  <c r="H111"/>
  <c r="H112" s="1"/>
  <c r="G111"/>
  <c r="G112" s="1"/>
  <c r="J109"/>
  <c r="J110" s="1"/>
  <c r="I109"/>
  <c r="I110" s="1"/>
  <c r="H109"/>
  <c r="H110" s="1"/>
  <c r="G109"/>
  <c r="G110" s="1"/>
  <c r="J107"/>
  <c r="I107"/>
  <c r="H107"/>
  <c r="G107"/>
  <c r="J106"/>
  <c r="I106"/>
  <c r="H106"/>
  <c r="G106"/>
  <c r="J105"/>
  <c r="I105"/>
  <c r="H105"/>
  <c r="G105"/>
  <c r="J104"/>
  <c r="I104"/>
  <c r="H104"/>
  <c r="G104"/>
  <c r="J103"/>
  <c r="I103"/>
  <c r="H103"/>
  <c r="G103"/>
  <c r="J102"/>
  <c r="I102"/>
  <c r="H102"/>
  <c r="G102"/>
  <c r="J101"/>
  <c r="I101"/>
  <c r="H101"/>
  <c r="G101"/>
  <c r="J100"/>
  <c r="I100"/>
  <c r="H100"/>
  <c r="G100"/>
  <c r="J99"/>
  <c r="I99"/>
  <c r="H99"/>
  <c r="G99"/>
  <c r="J98"/>
  <c r="J108" s="1"/>
  <c r="I98"/>
  <c r="I108" s="1"/>
  <c r="H98"/>
  <c r="H108" s="1"/>
  <c r="G98"/>
  <c r="G108" s="1"/>
  <c r="J96"/>
  <c r="I96"/>
  <c r="H96"/>
  <c r="G96"/>
  <c r="J95"/>
  <c r="J97" s="1"/>
  <c r="I95"/>
  <c r="I97" s="1"/>
  <c r="H95"/>
  <c r="H97" s="1"/>
  <c r="G95"/>
  <c r="G97" s="1"/>
  <c r="J93"/>
  <c r="I93"/>
  <c r="H93"/>
  <c r="G93"/>
  <c r="J92"/>
  <c r="J94" s="1"/>
  <c r="I92"/>
  <c r="I94" s="1"/>
  <c r="H92"/>
  <c r="H94" s="1"/>
  <c r="G92"/>
  <c r="G94" s="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84"/>
  <c r="I84"/>
  <c r="H84"/>
  <c r="G84"/>
  <c r="J83"/>
  <c r="J91" s="1"/>
  <c r="I83"/>
  <c r="I91" s="1"/>
  <c r="H83"/>
  <c r="H91" s="1"/>
  <c r="G83"/>
  <c r="G91" s="1"/>
  <c r="J81"/>
  <c r="I81"/>
  <c r="H81"/>
  <c r="G81"/>
  <c r="J80"/>
  <c r="I80"/>
  <c r="H80"/>
  <c r="G80"/>
  <c r="J79"/>
  <c r="I79"/>
  <c r="H79"/>
  <c r="G79"/>
  <c r="J78"/>
  <c r="I78"/>
  <c r="H78"/>
  <c r="G78"/>
  <c r="J77"/>
  <c r="I77"/>
  <c r="H77"/>
  <c r="G77"/>
  <c r="J76"/>
  <c r="I76"/>
  <c r="H76"/>
  <c r="G76"/>
  <c r="J75"/>
  <c r="J82" s="1"/>
  <c r="I75"/>
  <c r="I82" s="1"/>
  <c r="H75"/>
  <c r="H82" s="1"/>
  <c r="G75"/>
  <c r="G82" s="1"/>
  <c r="J73"/>
  <c r="J74" s="1"/>
  <c r="I73"/>
  <c r="I74" s="1"/>
  <c r="H73"/>
  <c r="H74" s="1"/>
  <c r="G73"/>
  <c r="G74" s="1"/>
  <c r="J71"/>
  <c r="J72" s="1"/>
  <c r="I71"/>
  <c r="I72" s="1"/>
  <c r="H71"/>
  <c r="H72" s="1"/>
  <c r="G71"/>
  <c r="G72" s="1"/>
  <c r="J69"/>
  <c r="J70" s="1"/>
  <c r="I69"/>
  <c r="I70" s="1"/>
  <c r="H69"/>
  <c r="H70" s="1"/>
  <c r="G69"/>
  <c r="G70" s="1"/>
  <c r="J67"/>
  <c r="J68" s="1"/>
  <c r="I67"/>
  <c r="I68" s="1"/>
  <c r="H67"/>
  <c r="H68" s="1"/>
  <c r="G67"/>
  <c r="G68" s="1"/>
  <c r="J65"/>
  <c r="J66" s="1"/>
  <c r="I65"/>
  <c r="I66" s="1"/>
  <c r="H65"/>
  <c r="H66" s="1"/>
  <c r="G65"/>
  <c r="G66" s="1"/>
  <c r="J64"/>
  <c r="J63"/>
  <c r="I63"/>
  <c r="H63"/>
  <c r="G63"/>
  <c r="J62"/>
  <c r="I62"/>
  <c r="I64" s="1"/>
  <c r="H62"/>
  <c r="H64" s="1"/>
  <c r="G62"/>
  <c r="G64" s="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8"/>
  <c r="I48"/>
  <c r="H48"/>
  <c r="G48"/>
  <c r="J47"/>
  <c r="I47"/>
  <c r="I61" s="1"/>
  <c r="H47"/>
  <c r="H61" s="1"/>
  <c r="G47"/>
  <c r="G61" s="1"/>
  <c r="J46"/>
  <c r="J45"/>
  <c r="I45"/>
  <c r="H45"/>
  <c r="G45"/>
  <c r="J44"/>
  <c r="I44"/>
  <c r="I46" s="1"/>
  <c r="H44"/>
  <c r="H46" s="1"/>
  <c r="G44"/>
  <c r="G46" s="1"/>
  <c r="J42"/>
  <c r="J43" s="1"/>
  <c r="I42"/>
  <c r="I43" s="1"/>
  <c r="H42"/>
  <c r="H43" s="1"/>
  <c r="G42"/>
  <c r="G43" s="1"/>
  <c r="J40"/>
  <c r="I40"/>
  <c r="H40"/>
  <c r="G40"/>
  <c r="J39"/>
  <c r="I39"/>
  <c r="H39"/>
  <c r="G39"/>
  <c r="J38"/>
  <c r="I38"/>
  <c r="H38"/>
  <c r="G38"/>
  <c r="J37"/>
  <c r="J41" s="1"/>
  <c r="I37"/>
  <c r="I41" s="1"/>
  <c r="H37"/>
  <c r="H41" s="1"/>
  <c r="G37"/>
  <c r="G41" s="1"/>
  <c r="J35"/>
  <c r="I35"/>
  <c r="H35"/>
  <c r="G35"/>
  <c r="J34"/>
  <c r="I34"/>
  <c r="H34"/>
  <c r="G34"/>
  <c r="J33"/>
  <c r="J36" s="1"/>
  <c r="I33"/>
  <c r="I36" s="1"/>
  <c r="H33"/>
  <c r="H36" s="1"/>
  <c r="G33"/>
  <c r="G36" s="1"/>
  <c r="J31"/>
  <c r="I31"/>
  <c r="H31"/>
  <c r="G31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5"/>
  <c r="J32" s="1"/>
  <c r="I25"/>
  <c r="I32" s="1"/>
  <c r="H25"/>
  <c r="H32" s="1"/>
  <c r="G25"/>
  <c r="G32" s="1"/>
  <c r="J23"/>
  <c r="I23"/>
  <c r="H23"/>
  <c r="G23"/>
  <c r="J22"/>
  <c r="I22"/>
  <c r="H22"/>
  <c r="G22"/>
  <c r="J21"/>
  <c r="I21"/>
  <c r="H21"/>
  <c r="G21"/>
  <c r="J20"/>
  <c r="I20"/>
  <c r="H20"/>
  <c r="G20"/>
  <c r="J19"/>
  <c r="J24" s="1"/>
  <c r="I19"/>
  <c r="I24" s="1"/>
  <c r="H19"/>
  <c r="H24" s="1"/>
  <c r="G19"/>
  <c r="G24" s="1"/>
  <c r="J17"/>
  <c r="J18" s="1"/>
  <c r="I17"/>
  <c r="I18" s="1"/>
  <c r="H17"/>
  <c r="H18" s="1"/>
  <c r="G17"/>
  <c r="G18" s="1"/>
  <c r="J15"/>
  <c r="I15"/>
  <c r="H15"/>
  <c r="G15"/>
  <c r="J14"/>
  <c r="I14"/>
  <c r="H14"/>
  <c r="G14"/>
  <c r="J13"/>
  <c r="I13"/>
  <c r="H13"/>
  <c r="G13"/>
  <c r="J61" l="1"/>
  <c r="J16"/>
  <c r="G16"/>
  <c r="G230" s="1"/>
  <c r="H16"/>
  <c r="H230" s="1"/>
  <c r="I16"/>
  <c r="I230" s="1"/>
  <c r="Y540" i="1"/>
  <c r="O564"/>
  <c r="N564"/>
  <c r="M564"/>
  <c r="L564"/>
  <c r="O576"/>
  <c r="O577" s="1"/>
  <c r="N576"/>
  <c r="N577" s="1"/>
  <c r="M576"/>
  <c r="M577" s="1"/>
  <c r="L576"/>
  <c r="L577" s="1"/>
  <c r="L443"/>
  <c r="M443"/>
  <c r="N443"/>
  <c r="O443"/>
  <c r="L444"/>
  <c r="M444"/>
  <c r="N444"/>
  <c r="O444"/>
  <c r="J230" i="2" l="1"/>
  <c r="L350" i="1"/>
  <c r="L352" s="1"/>
  <c r="M350"/>
  <c r="N350"/>
  <c r="O350"/>
  <c r="L351"/>
  <c r="M351"/>
  <c r="N351"/>
  <c r="O351"/>
  <c r="Y352"/>
  <c r="L390"/>
  <c r="M390"/>
  <c r="N390"/>
  <c r="O390"/>
  <c r="L391"/>
  <c r="M391"/>
  <c r="N391"/>
  <c r="O391"/>
  <c r="L392"/>
  <c r="M392"/>
  <c r="N392"/>
  <c r="O392"/>
  <c r="O389"/>
  <c r="N389"/>
  <c r="M389"/>
  <c r="L389"/>
  <c r="L387"/>
  <c r="M387"/>
  <c r="N387"/>
  <c r="O387"/>
  <c r="L377"/>
  <c r="M377"/>
  <c r="N377"/>
  <c r="O377"/>
  <c r="L378"/>
  <c r="M378"/>
  <c r="N378"/>
  <c r="O378"/>
  <c r="L379"/>
  <c r="M379"/>
  <c r="N379"/>
  <c r="O379"/>
  <c r="L380"/>
  <c r="M380"/>
  <c r="N380"/>
  <c r="O380"/>
  <c r="Y381"/>
  <c r="L382"/>
  <c r="M382"/>
  <c r="N382"/>
  <c r="O382"/>
  <c r="L371"/>
  <c r="M371"/>
  <c r="N371"/>
  <c r="O371"/>
  <c r="L372"/>
  <c r="M372"/>
  <c r="N372"/>
  <c r="O372"/>
  <c r="L354"/>
  <c r="M354"/>
  <c r="N354"/>
  <c r="O354"/>
  <c r="L355"/>
  <c r="M355"/>
  <c r="N355"/>
  <c r="O355"/>
  <c r="O319"/>
  <c r="N319"/>
  <c r="M319"/>
  <c r="L319"/>
  <c r="O313"/>
  <c r="N313"/>
  <c r="M313"/>
  <c r="L313"/>
  <c r="L310"/>
  <c r="M310"/>
  <c r="N310"/>
  <c r="O310"/>
  <c r="L311"/>
  <c r="M311"/>
  <c r="N311"/>
  <c r="O311"/>
  <c r="L284"/>
  <c r="M284"/>
  <c r="N284"/>
  <c r="O284"/>
  <c r="O283"/>
  <c r="N283"/>
  <c r="M283"/>
  <c r="L283"/>
  <c r="L280"/>
  <c r="M280"/>
  <c r="N280"/>
  <c r="O280"/>
  <c r="L281"/>
  <c r="M281"/>
  <c r="N281"/>
  <c r="O281"/>
  <c r="O279"/>
  <c r="N279"/>
  <c r="M279"/>
  <c r="L279"/>
  <c r="L269"/>
  <c r="M269"/>
  <c r="N269"/>
  <c r="O269"/>
  <c r="L270"/>
  <c r="M270"/>
  <c r="N270"/>
  <c r="O270"/>
  <c r="L271"/>
  <c r="M271"/>
  <c r="N271"/>
  <c r="O271"/>
  <c r="L272"/>
  <c r="M272"/>
  <c r="N272"/>
  <c r="O272"/>
  <c r="L273"/>
  <c r="M273"/>
  <c r="N273"/>
  <c r="O273"/>
  <c r="L274"/>
  <c r="M274"/>
  <c r="N274"/>
  <c r="O274"/>
  <c r="L275"/>
  <c r="M275"/>
  <c r="N275"/>
  <c r="O275"/>
  <c r="L276"/>
  <c r="M276"/>
  <c r="N276"/>
  <c r="O276"/>
  <c r="L277"/>
  <c r="M277"/>
  <c r="N277"/>
  <c r="O277"/>
  <c r="L245"/>
  <c r="M245"/>
  <c r="N245"/>
  <c r="O245"/>
  <c r="L246"/>
  <c r="M246"/>
  <c r="N246"/>
  <c r="O246"/>
  <c r="L247"/>
  <c r="M247"/>
  <c r="N247"/>
  <c r="O247"/>
  <c r="L248"/>
  <c r="M248"/>
  <c r="N248"/>
  <c r="O248"/>
  <c r="L249"/>
  <c r="M249"/>
  <c r="N249"/>
  <c r="O249"/>
  <c r="L250"/>
  <c r="M250"/>
  <c r="N250"/>
  <c r="O250"/>
  <c r="L251"/>
  <c r="M251"/>
  <c r="N251"/>
  <c r="O251"/>
  <c r="O244"/>
  <c r="N244"/>
  <c r="M244"/>
  <c r="L244"/>
  <c r="L239"/>
  <c r="M239"/>
  <c r="N239"/>
  <c r="O239"/>
  <c r="L240"/>
  <c r="M240"/>
  <c r="N240"/>
  <c r="O240"/>
  <c r="L241"/>
  <c r="M241"/>
  <c r="N241"/>
  <c r="O241"/>
  <c r="L242"/>
  <c r="M242"/>
  <c r="N242"/>
  <c r="O242"/>
  <c r="L236"/>
  <c r="M236"/>
  <c r="N236"/>
  <c r="O236"/>
  <c r="L235"/>
  <c r="M235"/>
  <c r="N235"/>
  <c r="O235"/>
  <c r="L208"/>
  <c r="M208"/>
  <c r="N208"/>
  <c r="O208"/>
  <c r="L209"/>
  <c r="M209"/>
  <c r="N209"/>
  <c r="O209"/>
  <c r="L200"/>
  <c r="M200"/>
  <c r="N200"/>
  <c r="O200"/>
  <c r="L201"/>
  <c r="M201"/>
  <c r="N201"/>
  <c r="O201"/>
  <c r="L179"/>
  <c r="M179"/>
  <c r="N179"/>
  <c r="O179"/>
  <c r="L180"/>
  <c r="M180"/>
  <c r="N180"/>
  <c r="O180"/>
  <c r="L132"/>
  <c r="M132"/>
  <c r="N132"/>
  <c r="O132"/>
  <c r="L112"/>
  <c r="M112"/>
  <c r="N112"/>
  <c r="O112"/>
  <c r="L113"/>
  <c r="M113"/>
  <c r="N113"/>
  <c r="O113"/>
  <c r="L114"/>
  <c r="M114"/>
  <c r="N114"/>
  <c r="O114"/>
  <c r="L115"/>
  <c r="M115"/>
  <c r="N115"/>
  <c r="O115"/>
  <c r="L116"/>
  <c r="M116"/>
  <c r="N116"/>
  <c r="O116"/>
  <c r="L117"/>
  <c r="M117"/>
  <c r="N117"/>
  <c r="O117"/>
  <c r="L102"/>
  <c r="M102"/>
  <c r="N102"/>
  <c r="O102"/>
  <c r="L103"/>
  <c r="M103"/>
  <c r="N103"/>
  <c r="O103"/>
  <c r="L104"/>
  <c r="M104"/>
  <c r="N104"/>
  <c r="O104"/>
  <c r="L105"/>
  <c r="M105"/>
  <c r="N105"/>
  <c r="O105"/>
  <c r="L106"/>
  <c r="M106"/>
  <c r="N106"/>
  <c r="O106"/>
  <c r="L107"/>
  <c r="M107"/>
  <c r="N107"/>
  <c r="O107"/>
  <c r="L108"/>
  <c r="M108"/>
  <c r="N108"/>
  <c r="O108"/>
  <c r="L109"/>
  <c r="M109"/>
  <c r="N109"/>
  <c r="O109"/>
  <c r="O101"/>
  <c r="N101"/>
  <c r="M101"/>
  <c r="L101"/>
  <c r="L94"/>
  <c r="M94"/>
  <c r="N94"/>
  <c r="O94"/>
  <c r="L95"/>
  <c r="M95"/>
  <c r="N95"/>
  <c r="O95"/>
  <c r="L96"/>
  <c r="M96"/>
  <c r="N96"/>
  <c r="O96"/>
  <c r="L97"/>
  <c r="M97"/>
  <c r="N97"/>
  <c r="O97"/>
  <c r="O49"/>
  <c r="N49"/>
  <c r="M49"/>
  <c r="L49"/>
  <c r="L59"/>
  <c r="M59"/>
  <c r="N59"/>
  <c r="O59"/>
  <c r="L60"/>
  <c r="M60"/>
  <c r="N60"/>
  <c r="O60"/>
  <c r="L61"/>
  <c r="M61"/>
  <c r="N61"/>
  <c r="O61"/>
  <c r="L62"/>
  <c r="M62"/>
  <c r="N62"/>
  <c r="O62"/>
  <c r="L63"/>
  <c r="M63"/>
  <c r="N63"/>
  <c r="O63"/>
  <c r="L64"/>
  <c r="M64"/>
  <c r="N64"/>
  <c r="O64"/>
  <c r="L65"/>
  <c r="M65"/>
  <c r="N65"/>
  <c r="O65"/>
  <c r="L66"/>
  <c r="M66"/>
  <c r="N66"/>
  <c r="O66"/>
  <c r="L67"/>
  <c r="M67"/>
  <c r="N67"/>
  <c r="O67"/>
  <c r="L68"/>
  <c r="M68"/>
  <c r="N68"/>
  <c r="O68"/>
  <c r="L69"/>
  <c r="M69"/>
  <c r="N69"/>
  <c r="O69"/>
  <c r="L70"/>
  <c r="M70"/>
  <c r="N70"/>
  <c r="O70"/>
  <c r="L71"/>
  <c r="M71"/>
  <c r="N71"/>
  <c r="O71"/>
  <c r="L72"/>
  <c r="M72"/>
  <c r="N72"/>
  <c r="O72"/>
  <c r="L73"/>
  <c r="M73"/>
  <c r="N73"/>
  <c r="O73"/>
  <c r="L74"/>
  <c r="M74"/>
  <c r="N74"/>
  <c r="O74"/>
  <c r="L75"/>
  <c r="M75"/>
  <c r="N75"/>
  <c r="O75"/>
  <c r="L30"/>
  <c r="M30"/>
  <c r="N30"/>
  <c r="O30"/>
  <c r="L31"/>
  <c r="M31"/>
  <c r="N31"/>
  <c r="O31"/>
  <c r="L32"/>
  <c r="M32"/>
  <c r="N32"/>
  <c r="O32"/>
  <c r="O29"/>
  <c r="N29"/>
  <c r="M29"/>
  <c r="L29"/>
  <c r="L642"/>
  <c r="M642"/>
  <c r="N642"/>
  <c r="O642"/>
  <c r="L643"/>
  <c r="M643"/>
  <c r="N643"/>
  <c r="O643"/>
  <c r="L644"/>
  <c r="M644"/>
  <c r="N644"/>
  <c r="O644"/>
  <c r="L645"/>
  <c r="M645"/>
  <c r="N645"/>
  <c r="O645"/>
  <c r="O641"/>
  <c r="N641"/>
  <c r="M641"/>
  <c r="L641"/>
  <c r="Y646"/>
  <c r="M646" l="1"/>
  <c r="O352"/>
  <c r="L646"/>
  <c r="N352"/>
  <c r="M352"/>
  <c r="O646"/>
  <c r="N646"/>
  <c r="AB11" l="1"/>
  <c r="V646" l="1"/>
  <c r="Z646" s="1"/>
  <c r="AA646" s="1"/>
  <c r="V352"/>
  <c r="Z352" s="1"/>
  <c r="AA352" s="1"/>
  <c r="O134"/>
  <c r="N134"/>
  <c r="M134"/>
  <c r="L134"/>
  <c r="X629"/>
  <c r="P629"/>
  <c r="Q629"/>
  <c r="R629"/>
  <c r="L636"/>
  <c r="M636"/>
  <c r="N636"/>
  <c r="O636"/>
  <c r="L637"/>
  <c r="M637"/>
  <c r="N637"/>
  <c r="O637"/>
  <c r="O635"/>
  <c r="N635"/>
  <c r="M635"/>
  <c r="L635"/>
  <c r="O631"/>
  <c r="N631"/>
  <c r="M631"/>
  <c r="L631"/>
  <c r="L512"/>
  <c r="M512"/>
  <c r="N512"/>
  <c r="O512"/>
  <c r="A593"/>
  <c r="L423"/>
  <c r="M423"/>
  <c r="N423"/>
  <c r="O423"/>
  <c r="L424"/>
  <c r="M424"/>
  <c r="N424"/>
  <c r="O424"/>
  <c r="L425"/>
  <c r="M425"/>
  <c r="N425"/>
  <c r="O425"/>
  <c r="L140"/>
  <c r="M140"/>
  <c r="N140"/>
  <c r="O140"/>
  <c r="O207"/>
  <c r="N207"/>
  <c r="M207"/>
  <c r="L207"/>
  <c r="L361"/>
  <c r="M361"/>
  <c r="N361"/>
  <c r="O361"/>
  <c r="L362"/>
  <c r="M362"/>
  <c r="N362"/>
  <c r="O362"/>
  <c r="O234"/>
  <c r="N234"/>
  <c r="M234"/>
  <c r="L234"/>
  <c r="L229"/>
  <c r="M229"/>
  <c r="N229"/>
  <c r="O229"/>
  <c r="L230"/>
  <c r="M230"/>
  <c r="N230"/>
  <c r="O230"/>
  <c r="L231"/>
  <c r="M231"/>
  <c r="N231"/>
  <c r="O231"/>
  <c r="L232"/>
  <c r="M232"/>
  <c r="N232"/>
  <c r="O232"/>
  <c r="L199"/>
  <c r="M199"/>
  <c r="N199"/>
  <c r="O199"/>
  <c r="L158"/>
  <c r="M158"/>
  <c r="N158"/>
  <c r="O158"/>
  <c r="O157"/>
  <c r="N157"/>
  <c r="M157"/>
  <c r="L157"/>
  <c r="L155"/>
  <c r="M155"/>
  <c r="N155"/>
  <c r="O155"/>
  <c r="L123"/>
  <c r="M123"/>
  <c r="N123"/>
  <c r="O123"/>
  <c r="L124"/>
  <c r="M124"/>
  <c r="N124"/>
  <c r="O124"/>
  <c r="L125"/>
  <c r="M125"/>
  <c r="N125"/>
  <c r="O125"/>
  <c r="L126"/>
  <c r="M126"/>
  <c r="N126"/>
  <c r="O126"/>
  <c r="L127"/>
  <c r="M127"/>
  <c r="N127"/>
  <c r="O127"/>
  <c r="L128"/>
  <c r="M128"/>
  <c r="N128"/>
  <c r="O128"/>
  <c r="L129"/>
  <c r="M129"/>
  <c r="N129"/>
  <c r="O129"/>
  <c r="L130"/>
  <c r="M130"/>
  <c r="N130"/>
  <c r="O130"/>
  <c r="L131"/>
  <c r="M131"/>
  <c r="N131"/>
  <c r="O131"/>
  <c r="N159" l="1"/>
  <c r="O159"/>
  <c r="M159"/>
  <c r="L159"/>
  <c r="L47" l="1"/>
  <c r="M47"/>
  <c r="N47"/>
  <c r="O47"/>
  <c r="L598"/>
  <c r="M598"/>
  <c r="N598"/>
  <c r="O598"/>
  <c r="O597"/>
  <c r="L621"/>
  <c r="M621"/>
  <c r="N621"/>
  <c r="O621"/>
  <c r="L622"/>
  <c r="M622"/>
  <c r="N622"/>
  <c r="O622"/>
  <c r="L623"/>
  <c r="M623"/>
  <c r="N623"/>
  <c r="O623"/>
  <c r="L624"/>
  <c r="M624"/>
  <c r="N624"/>
  <c r="O624"/>
  <c r="L625"/>
  <c r="M625"/>
  <c r="N625"/>
  <c r="O625"/>
  <c r="L626"/>
  <c r="M626"/>
  <c r="N626"/>
  <c r="O626"/>
  <c r="L627"/>
  <c r="M627"/>
  <c r="N627"/>
  <c r="O627"/>
  <c r="O620"/>
  <c r="N620"/>
  <c r="M620"/>
  <c r="L620"/>
  <c r="O169" l="1"/>
  <c r="N169"/>
  <c r="M169"/>
  <c r="L169"/>
  <c r="Y153" l="1"/>
  <c r="O152"/>
  <c r="N152"/>
  <c r="M152"/>
  <c r="L152"/>
  <c r="O151"/>
  <c r="N151"/>
  <c r="M151"/>
  <c r="L151"/>
  <c r="Y150"/>
  <c r="O149"/>
  <c r="N149"/>
  <c r="M149"/>
  <c r="L149"/>
  <c r="O148"/>
  <c r="O150" s="1"/>
  <c r="N148"/>
  <c r="M148"/>
  <c r="L148"/>
  <c r="Y393"/>
  <c r="L393"/>
  <c r="Y349"/>
  <c r="Y346"/>
  <c r="O348"/>
  <c r="N348"/>
  <c r="M348"/>
  <c r="L348"/>
  <c r="O347"/>
  <c r="N347"/>
  <c r="M347"/>
  <c r="L347"/>
  <c r="O345"/>
  <c r="N345"/>
  <c r="M345"/>
  <c r="L345"/>
  <c r="O344"/>
  <c r="N344"/>
  <c r="M344"/>
  <c r="L344"/>
  <c r="Y343"/>
  <c r="O342"/>
  <c r="N342"/>
  <c r="M342"/>
  <c r="L342"/>
  <c r="O341"/>
  <c r="N341"/>
  <c r="M341"/>
  <c r="L341"/>
  <c r="Y336"/>
  <c r="O335"/>
  <c r="N335"/>
  <c r="M335"/>
  <c r="L335"/>
  <c r="O334"/>
  <c r="N334"/>
  <c r="M334"/>
  <c r="L334"/>
  <c r="Y333"/>
  <c r="O332"/>
  <c r="O333" s="1"/>
  <c r="N332"/>
  <c r="N333" s="1"/>
  <c r="M332"/>
  <c r="M333" s="1"/>
  <c r="L332"/>
  <c r="L333" s="1"/>
  <c r="L167"/>
  <c r="M167"/>
  <c r="N167"/>
  <c r="O167"/>
  <c r="Y177"/>
  <c r="Y174"/>
  <c r="Y171"/>
  <c r="O176"/>
  <c r="N176"/>
  <c r="M176"/>
  <c r="L176"/>
  <c r="O175"/>
  <c r="N175"/>
  <c r="M175"/>
  <c r="L175"/>
  <c r="O173"/>
  <c r="N173"/>
  <c r="M173"/>
  <c r="L173"/>
  <c r="O172"/>
  <c r="N172"/>
  <c r="M172"/>
  <c r="L172"/>
  <c r="O170"/>
  <c r="N170"/>
  <c r="N171" s="1"/>
  <c r="M170"/>
  <c r="M171" s="1"/>
  <c r="L170"/>
  <c r="L171" s="1"/>
  <c r="Y168"/>
  <c r="O166"/>
  <c r="N166"/>
  <c r="M166"/>
  <c r="L166"/>
  <c r="Y159"/>
  <c r="Y147"/>
  <c r="Y156"/>
  <c r="O154"/>
  <c r="O156" s="1"/>
  <c r="N154"/>
  <c r="M154"/>
  <c r="M156" s="1"/>
  <c r="L154"/>
  <c r="M343" l="1"/>
  <c r="L153"/>
  <c r="L336"/>
  <c r="L343"/>
  <c r="O343"/>
  <c r="O346"/>
  <c r="M150"/>
  <c r="N153"/>
  <c r="M393"/>
  <c r="M153"/>
  <c r="N174"/>
  <c r="M174"/>
  <c r="N150"/>
  <c r="O153"/>
  <c r="L346"/>
  <c r="L174"/>
  <c r="N349"/>
  <c r="L349"/>
  <c r="O174"/>
  <c r="N177"/>
  <c r="N343"/>
  <c r="M349"/>
  <c r="L177"/>
  <c r="O177"/>
  <c r="N346"/>
  <c r="M177"/>
  <c r="O349"/>
  <c r="L150"/>
  <c r="N156"/>
  <c r="O393"/>
  <c r="M336"/>
  <c r="M346"/>
  <c r="O336"/>
  <c r="L168"/>
  <c r="N393"/>
  <c r="N336"/>
  <c r="O168"/>
  <c r="M168"/>
  <c r="N168"/>
  <c r="L156"/>
  <c r="Y210" l="1"/>
  <c r="L614"/>
  <c r="M614"/>
  <c r="N614"/>
  <c r="O614"/>
  <c r="L615"/>
  <c r="M615"/>
  <c r="N615"/>
  <c r="O615"/>
  <c r="L616"/>
  <c r="M616"/>
  <c r="N616"/>
  <c r="O616"/>
  <c r="L617"/>
  <c r="M617"/>
  <c r="N617"/>
  <c r="O617"/>
  <c r="L618"/>
  <c r="M618"/>
  <c r="N618"/>
  <c r="O618"/>
  <c r="O613"/>
  <c r="N613"/>
  <c r="M613"/>
  <c r="L613"/>
  <c r="L601"/>
  <c r="M601"/>
  <c r="N601"/>
  <c r="O601"/>
  <c r="L610"/>
  <c r="M610"/>
  <c r="N610"/>
  <c r="O610"/>
  <c r="L660"/>
  <c r="M660"/>
  <c r="N660"/>
  <c r="O660"/>
  <c r="L661"/>
  <c r="M661"/>
  <c r="N661"/>
  <c r="O661"/>
  <c r="O558"/>
  <c r="N558"/>
  <c r="M558"/>
  <c r="L558"/>
  <c r="L555"/>
  <c r="M555"/>
  <c r="N555"/>
  <c r="O555"/>
  <c r="L556"/>
  <c r="M556"/>
  <c r="N556"/>
  <c r="O556"/>
  <c r="O554"/>
  <c r="N554"/>
  <c r="M554"/>
  <c r="L554"/>
  <c r="L549"/>
  <c r="M549"/>
  <c r="N549"/>
  <c r="O549"/>
  <c r="L550"/>
  <c r="M550"/>
  <c r="N550"/>
  <c r="O550"/>
  <c r="L551"/>
  <c r="M551"/>
  <c r="N551"/>
  <c r="O551"/>
  <c r="L552"/>
  <c r="M552"/>
  <c r="N552"/>
  <c r="O552"/>
  <c r="O548"/>
  <c r="N548"/>
  <c r="M548"/>
  <c r="L548"/>
  <c r="L546"/>
  <c r="M546"/>
  <c r="N546"/>
  <c r="O546"/>
  <c r="O545"/>
  <c r="N545"/>
  <c r="M545"/>
  <c r="L545"/>
  <c r="O536"/>
  <c r="N536"/>
  <c r="M536"/>
  <c r="L536"/>
  <c r="O535"/>
  <c r="N535"/>
  <c r="M535"/>
  <c r="L535"/>
  <c r="O533"/>
  <c r="N533"/>
  <c r="M533"/>
  <c r="L533"/>
  <c r="O532"/>
  <c r="N532"/>
  <c r="M532"/>
  <c r="L532"/>
  <c r="O531"/>
  <c r="N531"/>
  <c r="M531"/>
  <c r="L531"/>
  <c r="O523"/>
  <c r="N523"/>
  <c r="M523"/>
  <c r="L523"/>
  <c r="O520"/>
  <c r="N520"/>
  <c r="M520"/>
  <c r="L520"/>
  <c r="O519"/>
  <c r="N519"/>
  <c r="M519"/>
  <c r="L519"/>
  <c r="O517"/>
  <c r="N517"/>
  <c r="M517"/>
  <c r="L517"/>
  <c r="L515"/>
  <c r="M515"/>
  <c r="N515"/>
  <c r="O515"/>
  <c r="O514"/>
  <c r="N514"/>
  <c r="M514"/>
  <c r="L514"/>
  <c r="O495"/>
  <c r="N495"/>
  <c r="M495"/>
  <c r="L495"/>
  <c r="L481"/>
  <c r="M481"/>
  <c r="N481"/>
  <c r="O481"/>
  <c r="L482"/>
  <c r="M482"/>
  <c r="N482"/>
  <c r="O482"/>
  <c r="L323"/>
  <c r="M323"/>
  <c r="N323"/>
  <c r="O323"/>
  <c r="L317"/>
  <c r="M317"/>
  <c r="N317"/>
  <c r="O317"/>
  <c r="L299"/>
  <c r="M299"/>
  <c r="N299"/>
  <c r="O299"/>
  <c r="L227"/>
  <c r="M227"/>
  <c r="N227"/>
  <c r="O227"/>
  <c r="L228"/>
  <c r="M228"/>
  <c r="N228"/>
  <c r="O228"/>
  <c r="L222"/>
  <c r="M222"/>
  <c r="N222"/>
  <c r="O222"/>
  <c r="L223"/>
  <c r="M223"/>
  <c r="N223"/>
  <c r="O223"/>
  <c r="L224"/>
  <c r="M224"/>
  <c r="N224"/>
  <c r="O224"/>
  <c r="O210"/>
  <c r="N210"/>
  <c r="M210"/>
  <c r="L210"/>
  <c r="L204"/>
  <c r="M204"/>
  <c r="N204"/>
  <c r="O204"/>
  <c r="O187"/>
  <c r="N187"/>
  <c r="M187"/>
  <c r="L187"/>
  <c r="L188" s="1"/>
  <c r="L111"/>
  <c r="M111"/>
  <c r="L90"/>
  <c r="M90"/>
  <c r="L82"/>
  <c r="M82"/>
  <c r="N82"/>
  <c r="O82"/>
  <c r="L83"/>
  <c r="M83"/>
  <c r="N83"/>
  <c r="O83"/>
  <c r="O81"/>
  <c r="N81"/>
  <c r="M81"/>
  <c r="L81"/>
  <c r="L78"/>
  <c r="M78"/>
  <c r="N78"/>
  <c r="O78"/>
  <c r="O407" l="1"/>
  <c r="N407"/>
  <c r="M407"/>
  <c r="L407"/>
  <c r="O219"/>
  <c r="N219"/>
  <c r="M219"/>
  <c r="L219"/>
  <c r="O218"/>
  <c r="N218"/>
  <c r="M218"/>
  <c r="L218"/>
  <c r="O91"/>
  <c r="N91"/>
  <c r="M91"/>
  <c r="L91"/>
  <c r="V150"/>
  <c r="Z150" s="1"/>
  <c r="AA150" s="1"/>
  <c r="O611"/>
  <c r="N611"/>
  <c r="M611"/>
  <c r="L611"/>
  <c r="O586"/>
  <c r="N586"/>
  <c r="M586"/>
  <c r="L586"/>
  <c r="O585"/>
  <c r="N585"/>
  <c r="M585"/>
  <c r="L585"/>
  <c r="O582"/>
  <c r="N582"/>
  <c r="M582"/>
  <c r="L582"/>
  <c r="O581"/>
  <c r="N581"/>
  <c r="M581"/>
  <c r="L581"/>
  <c r="Y399"/>
  <c r="O398"/>
  <c r="N398"/>
  <c r="M398"/>
  <c r="L398"/>
  <c r="O397"/>
  <c r="N397"/>
  <c r="M397"/>
  <c r="L397"/>
  <c r="Y396"/>
  <c r="O395"/>
  <c r="N395"/>
  <c r="M395"/>
  <c r="L395"/>
  <c r="O394"/>
  <c r="N394"/>
  <c r="M394"/>
  <c r="L394"/>
  <c r="O190"/>
  <c r="N190"/>
  <c r="M190"/>
  <c r="L190"/>
  <c r="O185"/>
  <c r="N185"/>
  <c r="M185"/>
  <c r="L185"/>
  <c r="L186" s="1"/>
  <c r="Y186"/>
  <c r="O137"/>
  <c r="O138" s="1"/>
  <c r="N137"/>
  <c r="N138" s="1"/>
  <c r="M137"/>
  <c r="M138" s="1"/>
  <c r="L137"/>
  <c r="L138" s="1"/>
  <c r="Y138"/>
  <c r="Y84"/>
  <c r="Y80"/>
  <c r="O79"/>
  <c r="N79"/>
  <c r="M79"/>
  <c r="L79"/>
  <c r="O77"/>
  <c r="N77"/>
  <c r="M77"/>
  <c r="L77"/>
  <c r="O44"/>
  <c r="N44"/>
  <c r="M44"/>
  <c r="L44"/>
  <c r="Y76"/>
  <c r="O58"/>
  <c r="N58"/>
  <c r="M58"/>
  <c r="L58"/>
  <c r="O596"/>
  <c r="Y619"/>
  <c r="O511"/>
  <c r="O513" s="1"/>
  <c r="N511"/>
  <c r="N513" s="1"/>
  <c r="M511"/>
  <c r="M513" s="1"/>
  <c r="L511"/>
  <c r="L513" s="1"/>
  <c r="Y513"/>
  <c r="Y553"/>
  <c r="O465"/>
  <c r="N465"/>
  <c r="M465"/>
  <c r="L465"/>
  <c r="O453"/>
  <c r="N453"/>
  <c r="M453"/>
  <c r="L453"/>
  <c r="O428"/>
  <c r="N428"/>
  <c r="M428"/>
  <c r="L428"/>
  <c r="O419"/>
  <c r="N419"/>
  <c r="M419"/>
  <c r="L419"/>
  <c r="O120"/>
  <c r="N120"/>
  <c r="M120"/>
  <c r="L120"/>
  <c r="O41"/>
  <c r="N41"/>
  <c r="M41"/>
  <c r="L41"/>
  <c r="Y42"/>
  <c r="O12"/>
  <c r="N12"/>
  <c r="M12"/>
  <c r="L12"/>
  <c r="N396" l="1"/>
  <c r="V396" s="1"/>
  <c r="V346"/>
  <c r="Z346" s="1"/>
  <c r="AA346" s="1"/>
  <c r="V343"/>
  <c r="Z343" s="1"/>
  <c r="AA343" s="1"/>
  <c r="V349"/>
  <c r="Z349" s="1"/>
  <c r="AA349" s="1"/>
  <c r="V393"/>
  <c r="Z393" s="1"/>
  <c r="AA393" s="1"/>
  <c r="V174"/>
  <c r="Z174" s="1"/>
  <c r="AA174" s="1"/>
  <c r="V177"/>
  <c r="Z177" s="1"/>
  <c r="AA177" s="1"/>
  <c r="V333"/>
  <c r="Z333" s="1"/>
  <c r="AA333" s="1"/>
  <c r="V168"/>
  <c r="Z168" s="1"/>
  <c r="AA168" s="1"/>
  <c r="V336"/>
  <c r="Z336" s="1"/>
  <c r="AA336" s="1"/>
  <c r="V210"/>
  <c r="Z210" s="1"/>
  <c r="AA210" s="1"/>
  <c r="V156"/>
  <c r="Z156" s="1"/>
  <c r="AA156" s="1"/>
  <c r="L80"/>
  <c r="O396"/>
  <c r="N80"/>
  <c r="V80" s="1"/>
  <c r="M396"/>
  <c r="L76"/>
  <c r="O634"/>
  <c r="L634"/>
  <c r="N619"/>
  <c r="V619" s="1"/>
  <c r="N634"/>
  <c r="O76"/>
  <c r="M634"/>
  <c r="O80"/>
  <c r="O619"/>
  <c r="N76"/>
  <c r="V76" s="1"/>
  <c r="L396"/>
  <c r="M80"/>
  <c r="M619"/>
  <c r="O84"/>
  <c r="L399"/>
  <c r="O399"/>
  <c r="L84"/>
  <c r="M76"/>
  <c r="M399"/>
  <c r="L619"/>
  <c r="M84"/>
  <c r="N399"/>
  <c r="V399" s="1"/>
  <c r="N84"/>
  <c r="V84" s="1"/>
  <c r="V138"/>
  <c r="Z138" s="1"/>
  <c r="AA138" s="1"/>
  <c r="V513"/>
  <c r="Z513" s="1"/>
  <c r="AA513" s="1"/>
  <c r="O753"/>
  <c r="N753"/>
  <c r="M753"/>
  <c r="L753"/>
  <c r="O752"/>
  <c r="N752"/>
  <c r="M752"/>
  <c r="L752"/>
  <c r="Y754"/>
  <c r="O751"/>
  <c r="N751"/>
  <c r="M751"/>
  <c r="L751"/>
  <c r="O749"/>
  <c r="N749"/>
  <c r="M749"/>
  <c r="L749"/>
  <c r="O691"/>
  <c r="N691"/>
  <c r="M691"/>
  <c r="L691"/>
  <c r="O688"/>
  <c r="N688"/>
  <c r="M688"/>
  <c r="L688"/>
  <c r="O685"/>
  <c r="N685"/>
  <c r="M685"/>
  <c r="L685"/>
  <c r="O697"/>
  <c r="N697"/>
  <c r="M697"/>
  <c r="L697"/>
  <c r="O713"/>
  <c r="N713"/>
  <c r="M713"/>
  <c r="L713"/>
  <c r="O715"/>
  <c r="N715"/>
  <c r="M715"/>
  <c r="L715"/>
  <c r="O714"/>
  <c r="N714"/>
  <c r="M714"/>
  <c r="L714"/>
  <c r="P707"/>
  <c r="Q707"/>
  <c r="R707"/>
  <c r="O706"/>
  <c r="N706"/>
  <c r="M706"/>
  <c r="L706"/>
  <c r="O516"/>
  <c r="N516"/>
  <c r="M516"/>
  <c r="L516"/>
  <c r="Y516"/>
  <c r="O324"/>
  <c r="N324"/>
  <c r="M324"/>
  <c r="L324"/>
  <c r="O260"/>
  <c r="N260"/>
  <c r="M260"/>
  <c r="L260"/>
  <c r="O164"/>
  <c r="N164"/>
  <c r="M164"/>
  <c r="L164"/>
  <c r="O161"/>
  <c r="N161"/>
  <c r="M161"/>
  <c r="L161"/>
  <c r="O53"/>
  <c r="N53"/>
  <c r="M53"/>
  <c r="L53"/>
  <c r="Y716"/>
  <c r="O680"/>
  <c r="N680"/>
  <c r="M680"/>
  <c r="L680"/>
  <c r="O679"/>
  <c r="N679"/>
  <c r="M679"/>
  <c r="L679"/>
  <c r="P716"/>
  <c r="Q716"/>
  <c r="R716"/>
  <c r="O607"/>
  <c r="N607"/>
  <c r="M607"/>
  <c r="L607"/>
  <c r="O606"/>
  <c r="N606"/>
  <c r="M606"/>
  <c r="L606"/>
  <c r="Y628"/>
  <c r="Y547"/>
  <c r="O542"/>
  <c r="N542"/>
  <c r="M542"/>
  <c r="L542"/>
  <c r="O541"/>
  <c r="O543" s="1"/>
  <c r="N541"/>
  <c r="N543" s="1"/>
  <c r="M541"/>
  <c r="M543" s="1"/>
  <c r="L541"/>
  <c r="L543" s="1"/>
  <c r="L539"/>
  <c r="M539"/>
  <c r="N539"/>
  <c r="O539"/>
  <c r="O483"/>
  <c r="N483"/>
  <c r="M483"/>
  <c r="L483"/>
  <c r="O475"/>
  <c r="N475"/>
  <c r="M475"/>
  <c r="L475"/>
  <c r="O472"/>
  <c r="N472"/>
  <c r="M472"/>
  <c r="L472"/>
  <c r="O448"/>
  <c r="N448"/>
  <c r="M448"/>
  <c r="L448"/>
  <c r="O440"/>
  <c r="N440"/>
  <c r="M440"/>
  <c r="L440"/>
  <c r="O431"/>
  <c r="N431"/>
  <c r="M431"/>
  <c r="L431"/>
  <c r="O402"/>
  <c r="N402"/>
  <c r="M402"/>
  <c r="L402"/>
  <c r="O358"/>
  <c r="N358"/>
  <c r="M358"/>
  <c r="L358"/>
  <c r="O357"/>
  <c r="N357"/>
  <c r="M357"/>
  <c r="L357"/>
  <c r="Y359"/>
  <c r="O290"/>
  <c r="N290"/>
  <c r="M290"/>
  <c r="L290"/>
  <c r="L212"/>
  <c r="M212"/>
  <c r="N212"/>
  <c r="O212"/>
  <c r="O716" l="1"/>
  <c r="Z80"/>
  <c r="AA80" s="1"/>
  <c r="Z76"/>
  <c r="AA76" s="1"/>
  <c r="Z619"/>
  <c r="AA619" s="1"/>
  <c r="L716"/>
  <c r="Z396"/>
  <c r="AA396" s="1"/>
  <c r="Z84"/>
  <c r="AA84" s="1"/>
  <c r="Z399"/>
  <c r="AA399" s="1"/>
  <c r="M754"/>
  <c r="O754"/>
  <c r="L547"/>
  <c r="L754"/>
  <c r="N754"/>
  <c r="V754" s="1"/>
  <c r="Z754" s="1"/>
  <c r="M716"/>
  <c r="N716"/>
  <c r="V516"/>
  <c r="Z516" s="1"/>
  <c r="AA516" s="1"/>
  <c r="N547"/>
  <c r="N628"/>
  <c r="L628"/>
  <c r="O628"/>
  <c r="M628"/>
  <c r="M547"/>
  <c r="O547"/>
  <c r="O359"/>
  <c r="N359"/>
  <c r="M359"/>
  <c r="L359"/>
  <c r="L196"/>
  <c r="M196"/>
  <c r="N196"/>
  <c r="O196"/>
  <c r="L56"/>
  <c r="M56"/>
  <c r="N56"/>
  <c r="O56"/>
  <c r="L35"/>
  <c r="M35"/>
  <c r="N35"/>
  <c r="O35"/>
  <c r="O538"/>
  <c r="O540" s="1"/>
  <c r="N538"/>
  <c r="N540" s="1"/>
  <c r="V540" s="1"/>
  <c r="M538"/>
  <c r="M540" s="1"/>
  <c r="L538"/>
  <c r="L540" s="1"/>
  <c r="Y543"/>
  <c r="O386"/>
  <c r="O388" s="1"/>
  <c r="N386"/>
  <c r="N388" s="1"/>
  <c r="M386"/>
  <c r="M388" s="1"/>
  <c r="L386"/>
  <c r="L388" s="1"/>
  <c r="Y388"/>
  <c r="O314"/>
  <c r="N314"/>
  <c r="M314"/>
  <c r="L314"/>
  <c r="O293"/>
  <c r="N293"/>
  <c r="M293"/>
  <c r="L293"/>
  <c r="O193"/>
  <c r="N193"/>
  <c r="M193"/>
  <c r="L193"/>
  <c r="O135"/>
  <c r="N135"/>
  <c r="M135"/>
  <c r="L135"/>
  <c r="O88"/>
  <c r="N88"/>
  <c r="M88"/>
  <c r="L88"/>
  <c r="Y57"/>
  <c r="O55"/>
  <c r="N55"/>
  <c r="M55"/>
  <c r="L55"/>
  <c r="Y54"/>
  <c r="O52"/>
  <c r="N52"/>
  <c r="M52"/>
  <c r="L52"/>
  <c r="Y51"/>
  <c r="O50"/>
  <c r="N50"/>
  <c r="M50"/>
  <c r="L50"/>
  <c r="Y13"/>
  <c r="Z540" l="1"/>
  <c r="AA540" s="1"/>
  <c r="AA754"/>
  <c r="L54"/>
  <c r="M51"/>
  <c r="V628"/>
  <c r="Z628" s="1"/>
  <c r="AA628" s="1"/>
  <c r="O51"/>
  <c r="V547"/>
  <c r="O57"/>
  <c r="V359"/>
  <c r="Z359" s="1"/>
  <c r="AA359" s="1"/>
  <c r="M57"/>
  <c r="L57"/>
  <c r="N51"/>
  <c r="V51" s="1"/>
  <c r="N57"/>
  <c r="V57" s="1"/>
  <c r="L51"/>
  <c r="V388"/>
  <c r="Z388" s="1"/>
  <c r="AA388" s="1"/>
  <c r="O54"/>
  <c r="M54"/>
  <c r="N54"/>
  <c r="V54" s="1"/>
  <c r="Y321"/>
  <c r="O678"/>
  <c r="O681" s="1"/>
  <c r="N678"/>
  <c r="N681" s="1"/>
  <c r="M678"/>
  <c r="M681" s="1"/>
  <c r="L678"/>
  <c r="L681" s="1"/>
  <c r="Y681"/>
  <c r="O676"/>
  <c r="N676"/>
  <c r="M676"/>
  <c r="L676"/>
  <c r="O687"/>
  <c r="O689" s="1"/>
  <c r="N687"/>
  <c r="N689" s="1"/>
  <c r="M687"/>
  <c r="M689" s="1"/>
  <c r="L687"/>
  <c r="L689" s="1"/>
  <c r="Y689"/>
  <c r="O562"/>
  <c r="O563" s="1"/>
  <c r="N562"/>
  <c r="N563" s="1"/>
  <c r="M562"/>
  <c r="M563" s="1"/>
  <c r="L562"/>
  <c r="L563" s="1"/>
  <c r="Y563"/>
  <c r="O560"/>
  <c r="O561" s="1"/>
  <c r="N560"/>
  <c r="N561" s="1"/>
  <c r="M560"/>
  <c r="M561" s="1"/>
  <c r="L560"/>
  <c r="L561" s="1"/>
  <c r="Y561"/>
  <c r="O489"/>
  <c r="N489"/>
  <c r="M489"/>
  <c r="L489"/>
  <c r="O486"/>
  <c r="N486"/>
  <c r="M486"/>
  <c r="L486"/>
  <c r="O454"/>
  <c r="N454"/>
  <c r="M454"/>
  <c r="L454"/>
  <c r="O451"/>
  <c r="N451"/>
  <c r="M451"/>
  <c r="L451"/>
  <c r="O445"/>
  <c r="N445"/>
  <c r="M445"/>
  <c r="L445"/>
  <c r="O330"/>
  <c r="N330"/>
  <c r="M330"/>
  <c r="L330"/>
  <c r="O320"/>
  <c r="N320"/>
  <c r="M320"/>
  <c r="L320"/>
  <c r="O215"/>
  <c r="N215"/>
  <c r="M215"/>
  <c r="L215"/>
  <c r="O205"/>
  <c r="N205"/>
  <c r="M205"/>
  <c r="L205"/>
  <c r="L183"/>
  <c r="M183"/>
  <c r="N183"/>
  <c r="O183"/>
  <c r="O469"/>
  <c r="N469"/>
  <c r="M469"/>
  <c r="L469"/>
  <c r="O466"/>
  <c r="N466"/>
  <c r="M466"/>
  <c r="L466"/>
  <c r="Y405"/>
  <c r="O404"/>
  <c r="O405" s="1"/>
  <c r="N404"/>
  <c r="N405" s="1"/>
  <c r="M404"/>
  <c r="M405" s="1"/>
  <c r="L404"/>
  <c r="L405" s="1"/>
  <c r="O410"/>
  <c r="N410"/>
  <c r="M410"/>
  <c r="L410"/>
  <c r="Y197"/>
  <c r="L198"/>
  <c r="M198"/>
  <c r="N198"/>
  <c r="O198"/>
  <c r="O38"/>
  <c r="N38"/>
  <c r="M38"/>
  <c r="L38"/>
  <c r="Z57" l="1"/>
  <c r="AA57" s="1"/>
  <c r="Z54"/>
  <c r="AA54" s="1"/>
  <c r="Z51"/>
  <c r="AA51" s="1"/>
  <c r="V681"/>
  <c r="Z681" s="1"/>
  <c r="AA681" s="1"/>
  <c r="V563"/>
  <c r="Z563" s="1"/>
  <c r="AA563" s="1"/>
  <c r="V689"/>
  <c r="Z689" s="1"/>
  <c r="AA689" s="1"/>
  <c r="V561"/>
  <c r="Z561" s="1"/>
  <c r="AA561" s="1"/>
  <c r="V405"/>
  <c r="Z405" s="1"/>
  <c r="AA405" s="1"/>
  <c r="O684"/>
  <c r="O686" s="1"/>
  <c r="N684"/>
  <c r="N686" s="1"/>
  <c r="M684"/>
  <c r="M686" s="1"/>
  <c r="L684"/>
  <c r="L686" s="1"/>
  <c r="Y686"/>
  <c r="O726"/>
  <c r="O727" s="1"/>
  <c r="N726"/>
  <c r="N727" s="1"/>
  <c r="M726"/>
  <c r="M727" s="1"/>
  <c r="L726"/>
  <c r="L727" s="1"/>
  <c r="O724"/>
  <c r="O725" s="1"/>
  <c r="N724"/>
  <c r="N725" s="1"/>
  <c r="M724"/>
  <c r="M725" s="1"/>
  <c r="L724"/>
  <c r="L725" s="1"/>
  <c r="Y725"/>
  <c r="Y727"/>
  <c r="O718"/>
  <c r="N718"/>
  <c r="M718"/>
  <c r="L718"/>
  <c r="O717"/>
  <c r="N717"/>
  <c r="M717"/>
  <c r="L717"/>
  <c r="Y719"/>
  <c r="O659"/>
  <c r="O662" s="1"/>
  <c r="N659"/>
  <c r="N662" s="1"/>
  <c r="M659"/>
  <c r="M662" s="1"/>
  <c r="L659"/>
  <c r="L662" s="1"/>
  <c r="Y662"/>
  <c r="O673"/>
  <c r="O674" s="1"/>
  <c r="N673"/>
  <c r="N674" s="1"/>
  <c r="M673"/>
  <c r="M674" s="1"/>
  <c r="L673"/>
  <c r="L674" s="1"/>
  <c r="Y674"/>
  <c r="Y524"/>
  <c r="Y521"/>
  <c r="O420"/>
  <c r="N420"/>
  <c r="M420"/>
  <c r="L420"/>
  <c r="O553" l="1"/>
  <c r="N553"/>
  <c r="L524"/>
  <c r="L521"/>
  <c r="M521"/>
  <c r="N524"/>
  <c r="M524"/>
  <c r="O719"/>
  <c r="O521"/>
  <c r="N719"/>
  <c r="M719"/>
  <c r="L719"/>
  <c r="O524"/>
  <c r="N521"/>
  <c r="O305"/>
  <c r="O306" s="1"/>
  <c r="N305"/>
  <c r="N306" s="1"/>
  <c r="M305"/>
  <c r="L305"/>
  <c r="L306" s="1"/>
  <c r="Y306"/>
  <c r="O303"/>
  <c r="O304" s="1"/>
  <c r="N303"/>
  <c r="M303"/>
  <c r="M304" s="1"/>
  <c r="L303"/>
  <c r="L304" s="1"/>
  <c r="Y304"/>
  <c r="O263"/>
  <c r="N263"/>
  <c r="M263"/>
  <c r="L263"/>
  <c r="V727"/>
  <c r="Z727" s="1"/>
  <c r="AA727" s="1"/>
  <c r="O590"/>
  <c r="O591" s="1"/>
  <c r="N590"/>
  <c r="N591" s="1"/>
  <c r="M590"/>
  <c r="M591" s="1"/>
  <c r="L590"/>
  <c r="L591" s="1"/>
  <c r="O588"/>
  <c r="O589" s="1"/>
  <c r="N588"/>
  <c r="N589" s="1"/>
  <c r="M588"/>
  <c r="M589" s="1"/>
  <c r="L588"/>
  <c r="L589" s="1"/>
  <c r="Y589"/>
  <c r="Y591"/>
  <c r="O566"/>
  <c r="N566"/>
  <c r="M566"/>
  <c r="L566"/>
  <c r="Y567"/>
  <c r="O490"/>
  <c r="N490"/>
  <c r="M490"/>
  <c r="L490"/>
  <c r="L553" l="1"/>
  <c r="M553"/>
  <c r="V553"/>
  <c r="M306"/>
  <c r="V725"/>
  <c r="Z725" s="1"/>
  <c r="AA725" s="1"/>
  <c r="V662"/>
  <c r="Z662" s="1"/>
  <c r="AA662" s="1"/>
  <c r="V719"/>
  <c r="Z719" s="1"/>
  <c r="AA719" s="1"/>
  <c r="V686"/>
  <c r="Z686" s="1"/>
  <c r="AA686" s="1"/>
  <c r="V521"/>
  <c r="Z521" s="1"/>
  <c r="AA521" s="1"/>
  <c r="V674"/>
  <c r="Z674" s="1"/>
  <c r="AA674" s="1"/>
  <c r="V306"/>
  <c r="Z306" s="1"/>
  <c r="AA306" s="1"/>
  <c r="N304"/>
  <c r="V304" s="1"/>
  <c r="Z304" s="1"/>
  <c r="AA304" s="1"/>
  <c r="V589"/>
  <c r="Z589" s="1"/>
  <c r="AA589" s="1"/>
  <c r="V591"/>
  <c r="Z591" s="1"/>
  <c r="AA591" s="1"/>
  <c r="O529"/>
  <c r="O530" s="1"/>
  <c r="N529"/>
  <c r="N530" s="1"/>
  <c r="M529"/>
  <c r="M530" s="1"/>
  <c r="L529"/>
  <c r="L530" s="1"/>
  <c r="Y530"/>
  <c r="O139"/>
  <c r="N139"/>
  <c r="N141" s="1"/>
  <c r="M139"/>
  <c r="L139"/>
  <c r="O37"/>
  <c r="N37"/>
  <c r="M37"/>
  <c r="L37"/>
  <c r="O11"/>
  <c r="N11"/>
  <c r="M11"/>
  <c r="L11"/>
  <c r="Y48"/>
  <c r="O748"/>
  <c r="O750" s="1"/>
  <c r="N748"/>
  <c r="N750" s="1"/>
  <c r="M748"/>
  <c r="M750" s="1"/>
  <c r="L748"/>
  <c r="L750" s="1"/>
  <c r="Y750"/>
  <c r="O709"/>
  <c r="O710" s="1"/>
  <c r="N709"/>
  <c r="N710" s="1"/>
  <c r="M709"/>
  <c r="M710" s="1"/>
  <c r="L709"/>
  <c r="L710" s="1"/>
  <c r="Y710"/>
  <c r="O703"/>
  <c r="O704" s="1"/>
  <c r="N703"/>
  <c r="N704" s="1"/>
  <c r="M703"/>
  <c r="M704" s="1"/>
  <c r="L703"/>
  <c r="L704" s="1"/>
  <c r="Y704"/>
  <c r="O711"/>
  <c r="O712" s="1"/>
  <c r="N711"/>
  <c r="N712" s="1"/>
  <c r="M711"/>
  <c r="M712" s="1"/>
  <c r="L711"/>
  <c r="L712" s="1"/>
  <c r="Y712"/>
  <c r="O671"/>
  <c r="N671"/>
  <c r="M671"/>
  <c r="L671"/>
  <c r="O670"/>
  <c r="N670"/>
  <c r="N672" s="1"/>
  <c r="M670"/>
  <c r="M672" s="1"/>
  <c r="L670"/>
  <c r="L672" s="1"/>
  <c r="Y672"/>
  <c r="O666"/>
  <c r="N666"/>
  <c r="M666"/>
  <c r="L666"/>
  <c r="O665"/>
  <c r="N665"/>
  <c r="N667" s="1"/>
  <c r="M665"/>
  <c r="M667" s="1"/>
  <c r="L665"/>
  <c r="L667" s="1"/>
  <c r="Y667"/>
  <c r="Y565"/>
  <c r="L574"/>
  <c r="O493"/>
  <c r="N493"/>
  <c r="M493"/>
  <c r="L493"/>
  <c r="O478"/>
  <c r="N478"/>
  <c r="M478"/>
  <c r="L478"/>
  <c r="O141" l="1"/>
  <c r="L141"/>
  <c r="M141"/>
  <c r="V153"/>
  <c r="Z153" s="1"/>
  <c r="AA153" s="1"/>
  <c r="Z553"/>
  <c r="AA553" s="1"/>
  <c r="N638"/>
  <c r="O672"/>
  <c r="L638"/>
  <c r="L639" s="1"/>
  <c r="M638"/>
  <c r="O638"/>
  <c r="V530"/>
  <c r="Z530" s="1"/>
  <c r="AA530" s="1"/>
  <c r="O667"/>
  <c r="Y282"/>
  <c r="O282" l="1"/>
  <c r="M282"/>
  <c r="L282"/>
  <c r="Y278"/>
  <c r="O268"/>
  <c r="O278" s="1"/>
  <c r="N268"/>
  <c r="N278" s="1"/>
  <c r="M268"/>
  <c r="M278" s="1"/>
  <c r="L268"/>
  <c r="L278" s="1"/>
  <c r="Y267"/>
  <c r="O266"/>
  <c r="N266"/>
  <c r="M266"/>
  <c r="L266"/>
  <c r="O265"/>
  <c r="N265"/>
  <c r="M265"/>
  <c r="L265"/>
  <c r="Y264"/>
  <c r="O262"/>
  <c r="O264" s="1"/>
  <c r="N262"/>
  <c r="N264" s="1"/>
  <c r="M262"/>
  <c r="M264" s="1"/>
  <c r="L262"/>
  <c r="L264" s="1"/>
  <c r="Y261"/>
  <c r="O259"/>
  <c r="O261" s="1"/>
  <c r="N259"/>
  <c r="N261" s="1"/>
  <c r="M259"/>
  <c r="M261" s="1"/>
  <c r="L259"/>
  <c r="L261" s="1"/>
  <c r="Y258"/>
  <c r="O257"/>
  <c r="N257"/>
  <c r="M257"/>
  <c r="L257"/>
  <c r="O256"/>
  <c r="N256"/>
  <c r="M256"/>
  <c r="L256"/>
  <c r="Y255"/>
  <c r="O254"/>
  <c r="N254"/>
  <c r="M254"/>
  <c r="L254"/>
  <c r="O253"/>
  <c r="N253"/>
  <c r="M253"/>
  <c r="L253"/>
  <c r="Y252"/>
  <c r="O252"/>
  <c r="N252"/>
  <c r="M252"/>
  <c r="L252"/>
  <c r="Y243"/>
  <c r="O238"/>
  <c r="O243" s="1"/>
  <c r="N238"/>
  <c r="N243" s="1"/>
  <c r="M238"/>
  <c r="M243" s="1"/>
  <c r="L238"/>
  <c r="L243" s="1"/>
  <c r="Y237"/>
  <c r="N237"/>
  <c r="M237"/>
  <c r="Y233"/>
  <c r="O226"/>
  <c r="O233" s="1"/>
  <c r="N226"/>
  <c r="N233" s="1"/>
  <c r="M226"/>
  <c r="M233" s="1"/>
  <c r="L226"/>
  <c r="L233" s="1"/>
  <c r="Y225"/>
  <c r="O221"/>
  <c r="N221"/>
  <c r="M221"/>
  <c r="L221"/>
  <c r="Y220"/>
  <c r="O217"/>
  <c r="O220" s="1"/>
  <c r="N217"/>
  <c r="M217"/>
  <c r="L217"/>
  <c r="Y216"/>
  <c r="O214"/>
  <c r="O216" s="1"/>
  <c r="N214"/>
  <c r="N216" s="1"/>
  <c r="M214"/>
  <c r="M216" s="1"/>
  <c r="L214"/>
  <c r="L216" s="1"/>
  <c r="Y213"/>
  <c r="O211"/>
  <c r="O213" s="1"/>
  <c r="N211"/>
  <c r="N213" s="1"/>
  <c r="M211"/>
  <c r="M213" s="1"/>
  <c r="L211"/>
  <c r="L213" s="1"/>
  <c r="Y206"/>
  <c r="O203"/>
  <c r="O206" s="1"/>
  <c r="N203"/>
  <c r="N206" s="1"/>
  <c r="M203"/>
  <c r="M206" s="1"/>
  <c r="L203"/>
  <c r="L206" s="1"/>
  <c r="Y202"/>
  <c r="L202"/>
  <c r="O195"/>
  <c r="O197" s="1"/>
  <c r="N195"/>
  <c r="N197" s="1"/>
  <c r="V197" s="1"/>
  <c r="M195"/>
  <c r="M197" s="1"/>
  <c r="L195"/>
  <c r="L197" s="1"/>
  <c r="Y194"/>
  <c r="O192"/>
  <c r="N192"/>
  <c r="M192"/>
  <c r="L192"/>
  <c r="Y191"/>
  <c r="O189"/>
  <c r="N189"/>
  <c r="M189"/>
  <c r="L189"/>
  <c r="Y187"/>
  <c r="Y184"/>
  <c r="O182"/>
  <c r="O184" s="1"/>
  <c r="O186" s="1"/>
  <c r="O188" s="1"/>
  <c r="N182"/>
  <c r="N184" s="1"/>
  <c r="N186" s="1"/>
  <c r="M182"/>
  <c r="M184" s="1"/>
  <c r="M186" s="1"/>
  <c r="M188" s="1"/>
  <c r="L182"/>
  <c r="L184" s="1"/>
  <c r="Y181"/>
  <c r="O178"/>
  <c r="N178"/>
  <c r="M178"/>
  <c r="L178"/>
  <c r="Y165"/>
  <c r="O163"/>
  <c r="O171" s="1"/>
  <c r="N163"/>
  <c r="M163"/>
  <c r="L163"/>
  <c r="Y162"/>
  <c r="O160"/>
  <c r="O162" s="1"/>
  <c r="N160"/>
  <c r="N162" s="1"/>
  <c r="M160"/>
  <c r="M162" s="1"/>
  <c r="L160"/>
  <c r="L162" s="1"/>
  <c r="O146"/>
  <c r="N146"/>
  <c r="M146"/>
  <c r="L146"/>
  <c r="O145"/>
  <c r="N145"/>
  <c r="M145"/>
  <c r="L145"/>
  <c r="Y144"/>
  <c r="O143"/>
  <c r="N143"/>
  <c r="M143"/>
  <c r="L143"/>
  <c r="O142"/>
  <c r="N142"/>
  <c r="M142"/>
  <c r="L142"/>
  <c r="Y141"/>
  <c r="Y136"/>
  <c r="Y133"/>
  <c r="O122"/>
  <c r="N122"/>
  <c r="M122"/>
  <c r="L122"/>
  <c r="Y121"/>
  <c r="O119"/>
  <c r="O121" s="1"/>
  <c r="N119"/>
  <c r="N121" s="1"/>
  <c r="M119"/>
  <c r="M121" s="1"/>
  <c r="L119"/>
  <c r="L121" s="1"/>
  <c r="Y118"/>
  <c r="O111"/>
  <c r="N111"/>
  <c r="N118" s="1"/>
  <c r="Y110"/>
  <c r="O110"/>
  <c r="N110"/>
  <c r="M110"/>
  <c r="L110"/>
  <c r="Y100"/>
  <c r="O93"/>
  <c r="O100" s="1"/>
  <c r="N93"/>
  <c r="N100" s="1"/>
  <c r="M93"/>
  <c r="M100" s="1"/>
  <c r="L93"/>
  <c r="L100" s="1"/>
  <c r="Y92"/>
  <c r="O90"/>
  <c r="N90"/>
  <c r="Y89"/>
  <c r="O87"/>
  <c r="O89" s="1"/>
  <c r="N87"/>
  <c r="N89" s="1"/>
  <c r="M87"/>
  <c r="M89" s="1"/>
  <c r="L87"/>
  <c r="L89" s="1"/>
  <c r="O46"/>
  <c r="N46"/>
  <c r="M46"/>
  <c r="L46"/>
  <c r="Y45"/>
  <c r="O43"/>
  <c r="N43"/>
  <c r="M43"/>
  <c r="L43"/>
  <c r="O40"/>
  <c r="O42" s="1"/>
  <c r="N40"/>
  <c r="N42" s="1"/>
  <c r="V42" s="1"/>
  <c r="M40"/>
  <c r="M42" s="1"/>
  <c r="L40"/>
  <c r="L42" s="1"/>
  <c r="Y39"/>
  <c r="O39"/>
  <c r="N39"/>
  <c r="M39"/>
  <c r="L39"/>
  <c r="Y36"/>
  <c r="O34"/>
  <c r="N34"/>
  <c r="M34"/>
  <c r="L34"/>
  <c r="Y33"/>
  <c r="O33"/>
  <c r="N33"/>
  <c r="M33"/>
  <c r="L33"/>
  <c r="Y28"/>
  <c r="O14"/>
  <c r="O28" s="1"/>
  <c r="N14"/>
  <c r="Z547" s="1"/>
  <c r="AA547" s="1"/>
  <c r="M14"/>
  <c r="M28" s="1"/>
  <c r="L14"/>
  <c r="L28" s="1"/>
  <c r="O13"/>
  <c r="N13"/>
  <c r="M13"/>
  <c r="L13"/>
  <c r="L147" l="1"/>
  <c r="N147"/>
  <c r="V147" s="1"/>
  <c r="L255"/>
  <c r="O147"/>
  <c r="L258"/>
  <c r="M147"/>
  <c r="Z147"/>
  <c r="AA147" s="1"/>
  <c r="M267"/>
  <c r="M165"/>
  <c r="N165"/>
  <c r="V165" s="1"/>
  <c r="V171"/>
  <c r="O165"/>
  <c r="L165"/>
  <c r="V186"/>
  <c r="Z186" s="1"/>
  <c r="AA186" s="1"/>
  <c r="N188"/>
  <c r="M45"/>
  <c r="O267"/>
  <c r="Z42"/>
  <c r="AA42" s="1"/>
  <c r="N144"/>
  <c r="V144" s="1"/>
  <c r="N225"/>
  <c r="V225" s="1"/>
  <c r="N258"/>
  <c r="V258" s="1"/>
  <c r="Z258" s="1"/>
  <c r="AA258" s="1"/>
  <c r="N255"/>
  <c r="V255" s="1"/>
  <c r="L267"/>
  <c r="N220"/>
  <c r="V220" s="1"/>
  <c r="O255"/>
  <c r="M258"/>
  <c r="O258"/>
  <c r="M255"/>
  <c r="N28"/>
  <c r="V28" s="1"/>
  <c r="Z28" s="1"/>
  <c r="AA28" s="1"/>
  <c r="O144"/>
  <c r="O181"/>
  <c r="N194"/>
  <c r="V194" s="1"/>
  <c r="L225"/>
  <c r="L220"/>
  <c r="Z197"/>
  <c r="AA197" s="1"/>
  <c r="M48"/>
  <c r="O45"/>
  <c r="M220"/>
  <c r="O48"/>
  <c r="N181"/>
  <c r="V181" s="1"/>
  <c r="L144"/>
  <c r="M225"/>
  <c r="O194"/>
  <c r="O136"/>
  <c r="L181"/>
  <c r="N267"/>
  <c r="V267" s="1"/>
  <c r="V243"/>
  <c r="Z243" s="1"/>
  <c r="AA243" s="1"/>
  <c r="O237"/>
  <c r="M202"/>
  <c r="N45"/>
  <c r="V45" s="1"/>
  <c r="V159"/>
  <c r="O225"/>
  <c r="O191"/>
  <c r="L92"/>
  <c r="N92"/>
  <c r="V92" s="1"/>
  <c r="V121"/>
  <c r="Z121" s="1"/>
  <c r="AA121" s="1"/>
  <c r="L45"/>
  <c r="L237"/>
  <c r="O202"/>
  <c r="N202"/>
  <c r="V202" s="1"/>
  <c r="Z202" s="1"/>
  <c r="AA202" s="1"/>
  <c r="M194"/>
  <c r="L194"/>
  <c r="N191"/>
  <c r="V191" s="1"/>
  <c r="M191"/>
  <c r="N136"/>
  <c r="V136" s="1"/>
  <c r="M136"/>
  <c r="L136"/>
  <c r="O133"/>
  <c r="N133"/>
  <c r="V133" s="1"/>
  <c r="M133"/>
  <c r="M118"/>
  <c r="L118"/>
  <c r="O92"/>
  <c r="L48"/>
  <c r="N36"/>
  <c r="V36" s="1"/>
  <c r="M36"/>
  <c r="L36"/>
  <c r="M144"/>
  <c r="O36"/>
  <c r="M181"/>
  <c r="N48"/>
  <c r="V48" s="1"/>
  <c r="M92"/>
  <c r="V750"/>
  <c r="Z750" s="1"/>
  <c r="AA750" s="1"/>
  <c r="N282"/>
  <c r="V282" s="1"/>
  <c r="Z282" s="1"/>
  <c r="AA282" s="1"/>
  <c r="V672"/>
  <c r="Z672" s="1"/>
  <c r="AA672" s="1"/>
  <c r="V667"/>
  <c r="Z667" s="1"/>
  <c r="AA667" s="1"/>
  <c r="V710"/>
  <c r="Z710" s="1"/>
  <c r="AA710" s="1"/>
  <c r="V712"/>
  <c r="Z712" s="1"/>
  <c r="AA712" s="1"/>
  <c r="V704"/>
  <c r="Z704" s="1"/>
  <c r="AA704" s="1"/>
  <c r="O118"/>
  <c r="V89"/>
  <c r="L191"/>
  <c r="L133"/>
  <c r="V278"/>
  <c r="Z278" s="1"/>
  <c r="AA278" s="1"/>
  <c r="V13"/>
  <c r="Z13" s="1"/>
  <c r="AA13" s="1"/>
  <c r="V33"/>
  <c r="Z33" s="1"/>
  <c r="AA33" s="1"/>
  <c r="V39"/>
  <c r="Z39" s="1"/>
  <c r="AA39" s="1"/>
  <c r="V100"/>
  <c r="Z100" s="1"/>
  <c r="AA100" s="1"/>
  <c r="V110"/>
  <c r="Z110" s="1"/>
  <c r="AA110" s="1"/>
  <c r="V118"/>
  <c r="V141"/>
  <c r="Z141" s="1"/>
  <c r="AA141" s="1"/>
  <c r="V162"/>
  <c r="Z162" s="1"/>
  <c r="AA162" s="1"/>
  <c r="V184"/>
  <c r="Z184" s="1"/>
  <c r="AA184" s="1"/>
  <c r="V187"/>
  <c r="Z187" s="1"/>
  <c r="AA187" s="1"/>
  <c r="V206"/>
  <c r="Z206" s="1"/>
  <c r="AA206" s="1"/>
  <c r="V213"/>
  <c r="Z213" s="1"/>
  <c r="AA213" s="1"/>
  <c r="V216"/>
  <c r="Z216" s="1"/>
  <c r="AA216" s="1"/>
  <c r="V233"/>
  <c r="Z233" s="1"/>
  <c r="AA233" s="1"/>
  <c r="V237"/>
  <c r="V252"/>
  <c r="Z252" s="1"/>
  <c r="AA252" s="1"/>
  <c r="V261"/>
  <c r="Z261" s="1"/>
  <c r="AA261" s="1"/>
  <c r="V264"/>
  <c r="Z264" s="1"/>
  <c r="AA264" s="1"/>
  <c r="Z255" l="1"/>
  <c r="AA255" s="1"/>
  <c r="Z48"/>
  <c r="AA48" s="1"/>
  <c r="Z159"/>
  <c r="AA159" s="1"/>
  <c r="Z165"/>
  <c r="AA165" s="1"/>
  <c r="Z171"/>
  <c r="AA171" s="1"/>
  <c r="Z267"/>
  <c r="AA267" s="1"/>
  <c r="Z225"/>
  <c r="AA225" s="1"/>
  <c r="Z220"/>
  <c r="AA220" s="1"/>
  <c r="Z144"/>
  <c r="AA144" s="1"/>
  <c r="Z181"/>
  <c r="AA181" s="1"/>
  <c r="Z45"/>
  <c r="AA45" s="1"/>
  <c r="Z92"/>
  <c r="AA92" s="1"/>
  <c r="Z118"/>
  <c r="AA118" s="1"/>
  <c r="Z136"/>
  <c r="AA136" s="1"/>
  <c r="Z237"/>
  <c r="AA237" s="1"/>
  <c r="Z36"/>
  <c r="AA36" s="1"/>
  <c r="Z89"/>
  <c r="AA89" s="1"/>
  <c r="Z191"/>
  <c r="AA191" s="1"/>
  <c r="Z133"/>
  <c r="AA133" s="1"/>
  <c r="Z194"/>
  <c r="AA194" s="1"/>
  <c r="Y744"/>
  <c r="Y739"/>
  <c r="Y738"/>
  <c r="Y702"/>
  <c r="O701"/>
  <c r="O702" s="1"/>
  <c r="N701"/>
  <c r="N702" s="1"/>
  <c r="M701"/>
  <c r="M702" s="1"/>
  <c r="L701"/>
  <c r="L702" s="1"/>
  <c r="Y537"/>
  <c r="O574"/>
  <c r="O575" s="1"/>
  <c r="N574"/>
  <c r="N575" s="1"/>
  <c r="M574"/>
  <c r="M575" s="1"/>
  <c r="L575"/>
  <c r="O584"/>
  <c r="O587" s="1"/>
  <c r="N584"/>
  <c r="N587" s="1"/>
  <c r="M584"/>
  <c r="M587" s="1"/>
  <c r="L584"/>
  <c r="L587" s="1"/>
  <c r="O580"/>
  <c r="O583" s="1"/>
  <c r="N580"/>
  <c r="N583" s="1"/>
  <c r="M580"/>
  <c r="M583" s="1"/>
  <c r="L580"/>
  <c r="L583" s="1"/>
  <c r="Y583"/>
  <c r="Y587"/>
  <c r="Y575"/>
  <c r="O525"/>
  <c r="O526" s="1"/>
  <c r="N525"/>
  <c r="N526" s="1"/>
  <c r="M525"/>
  <c r="M526" s="1"/>
  <c r="L525"/>
  <c r="L526" s="1"/>
  <c r="O527"/>
  <c r="O528" s="1"/>
  <c r="N527"/>
  <c r="N528" s="1"/>
  <c r="M527"/>
  <c r="M528" s="1"/>
  <c r="L527"/>
  <c r="L528" s="1"/>
  <c r="Y526"/>
  <c r="Y528"/>
  <c r="O296"/>
  <c r="N296"/>
  <c r="M296"/>
  <c r="L296"/>
  <c r="O295"/>
  <c r="N295"/>
  <c r="M295"/>
  <c r="L295"/>
  <c r="N297" l="1"/>
  <c r="O297"/>
  <c r="L297"/>
  <c r="M297"/>
  <c r="N565"/>
  <c r="N567" s="1"/>
  <c r="V567" s="1"/>
  <c r="L537"/>
  <c r="O565"/>
  <c r="O567" s="1"/>
  <c r="M537"/>
  <c r="M565"/>
  <c r="M567" s="1"/>
  <c r="O537"/>
  <c r="N537"/>
  <c r="V543" s="1"/>
  <c r="L565"/>
  <c r="O534"/>
  <c r="N534"/>
  <c r="M534"/>
  <c r="L534"/>
  <c r="Y534"/>
  <c r="O498"/>
  <c r="N498"/>
  <c r="M498"/>
  <c r="L498"/>
  <c r="O376"/>
  <c r="O381" s="1"/>
  <c r="N376"/>
  <c r="N381" s="1"/>
  <c r="V381" s="1"/>
  <c r="M376"/>
  <c r="M381" s="1"/>
  <c r="L376"/>
  <c r="L381" s="1"/>
  <c r="O374"/>
  <c r="O375" s="1"/>
  <c r="N374"/>
  <c r="M374"/>
  <c r="L374"/>
  <c r="L375" s="1"/>
  <c r="Y375"/>
  <c r="O287"/>
  <c r="N287"/>
  <c r="M287"/>
  <c r="L287"/>
  <c r="O609"/>
  <c r="N609"/>
  <c r="M609"/>
  <c r="L609"/>
  <c r="O605"/>
  <c r="O608" s="1"/>
  <c r="N605"/>
  <c r="N608" s="1"/>
  <c r="M605"/>
  <c r="M608" s="1"/>
  <c r="L605"/>
  <c r="L608" s="1"/>
  <c r="X500"/>
  <c r="X504" s="1"/>
  <c r="O657"/>
  <c r="N657"/>
  <c r="N658" s="1"/>
  <c r="M657"/>
  <c r="M658" s="1"/>
  <c r="L657"/>
  <c r="L658" s="1"/>
  <c r="Y658"/>
  <c r="O416"/>
  <c r="N416"/>
  <c r="M416"/>
  <c r="L416"/>
  <c r="O321"/>
  <c r="N321"/>
  <c r="V321" s="1"/>
  <c r="M321"/>
  <c r="L321"/>
  <c r="O595"/>
  <c r="O599" s="1"/>
  <c r="N599"/>
  <c r="M599"/>
  <c r="L599"/>
  <c r="Y569"/>
  <c r="Y568"/>
  <c r="Y550"/>
  <c r="O720"/>
  <c r="N720"/>
  <c r="N721" s="1"/>
  <c r="M720"/>
  <c r="L720"/>
  <c r="Y721"/>
  <c r="O690"/>
  <c r="O692" s="1"/>
  <c r="N690"/>
  <c r="N692" s="1"/>
  <c r="M690"/>
  <c r="M692" s="1"/>
  <c r="L690"/>
  <c r="L692" s="1"/>
  <c r="Y692"/>
  <c r="O699"/>
  <c r="O700" s="1"/>
  <c r="N699"/>
  <c r="M699"/>
  <c r="M700" s="1"/>
  <c r="L699"/>
  <c r="L700" s="1"/>
  <c r="Y700"/>
  <c r="O696"/>
  <c r="N696"/>
  <c r="M696"/>
  <c r="L696"/>
  <c r="Y698"/>
  <c r="O705"/>
  <c r="O707" s="1"/>
  <c r="N705"/>
  <c r="N707" s="1"/>
  <c r="M705"/>
  <c r="M707" s="1"/>
  <c r="L705"/>
  <c r="L707" s="1"/>
  <c r="Y707"/>
  <c r="O509"/>
  <c r="N509"/>
  <c r="M509"/>
  <c r="L509"/>
  <c r="Y510"/>
  <c r="Y508"/>
  <c r="O507"/>
  <c r="O508" s="1"/>
  <c r="N507"/>
  <c r="N508" s="1"/>
  <c r="M507"/>
  <c r="M508" s="1"/>
  <c r="L507"/>
  <c r="L508" s="1"/>
  <c r="O471"/>
  <c r="N471"/>
  <c r="M471"/>
  <c r="L471"/>
  <c r="Y473"/>
  <c r="Y315"/>
  <c r="Z381" l="1"/>
  <c r="AA381" s="1"/>
  <c r="O658"/>
  <c r="V716"/>
  <c r="N473"/>
  <c r="Z543"/>
  <c r="AA543" s="1"/>
  <c r="Z321"/>
  <c r="AA321" s="1"/>
  <c r="N315"/>
  <c r="V565"/>
  <c r="Z565" s="1"/>
  <c r="AA565" s="1"/>
  <c r="M510"/>
  <c r="L612"/>
  <c r="O612"/>
  <c r="O698"/>
  <c r="L567"/>
  <c r="Z567" s="1"/>
  <c r="AA567" s="1"/>
  <c r="M721"/>
  <c r="O721"/>
  <c r="N612"/>
  <c r="L473"/>
  <c r="L721"/>
  <c r="M612"/>
  <c r="M698"/>
  <c r="M473"/>
  <c r="L510"/>
  <c r="O473"/>
  <c r="V702"/>
  <c r="Z702" s="1"/>
  <c r="AA702" s="1"/>
  <c r="V744"/>
  <c r="Z744" s="1"/>
  <c r="AA744" s="1"/>
  <c r="V739"/>
  <c r="Z739" s="1"/>
  <c r="AA739" s="1"/>
  <c r="V738"/>
  <c r="Z738" s="1"/>
  <c r="AA738" s="1"/>
  <c r="V528"/>
  <c r="Z528" s="1"/>
  <c r="AA528" s="1"/>
  <c r="V537"/>
  <c r="Z537" s="1"/>
  <c r="AA537" s="1"/>
  <c r="V583"/>
  <c r="Z583" s="1"/>
  <c r="AA583" s="1"/>
  <c r="V526"/>
  <c r="Z526" s="1"/>
  <c r="AA526" s="1"/>
  <c r="V587"/>
  <c r="Z587" s="1"/>
  <c r="AA587" s="1"/>
  <c r="V575"/>
  <c r="Z575" s="1"/>
  <c r="AA575" s="1"/>
  <c r="M375"/>
  <c r="L315"/>
  <c r="V534"/>
  <c r="Z534" s="1"/>
  <c r="AA534" s="1"/>
  <c r="N375"/>
  <c r="V375" s="1"/>
  <c r="Z375" s="1"/>
  <c r="AA375" s="1"/>
  <c r="M315"/>
  <c r="O315"/>
  <c r="V658"/>
  <c r="Z658" s="1"/>
  <c r="AA658" s="1"/>
  <c r="N698"/>
  <c r="O510"/>
  <c r="N510"/>
  <c r="N700"/>
  <c r="L698"/>
  <c r="O383"/>
  <c r="N383"/>
  <c r="M383"/>
  <c r="L383"/>
  <c r="Y383"/>
  <c r="O339"/>
  <c r="O340" s="1"/>
  <c r="N339"/>
  <c r="N340" s="1"/>
  <c r="M339"/>
  <c r="M340" s="1"/>
  <c r="L339"/>
  <c r="L340" s="1"/>
  <c r="Y340"/>
  <c r="O327"/>
  <c r="N327"/>
  <c r="M327"/>
  <c r="L327"/>
  <c r="O326"/>
  <c r="N326"/>
  <c r="M326"/>
  <c r="L326"/>
  <c r="Y328"/>
  <c r="Z716" l="1"/>
  <c r="AA716" s="1"/>
  <c r="M328"/>
  <c r="L328"/>
  <c r="O328"/>
  <c r="N328"/>
  <c r="Y557"/>
  <c r="O557"/>
  <c r="N557"/>
  <c r="M557"/>
  <c r="L557"/>
  <c r="O464"/>
  <c r="O467" s="1"/>
  <c r="N464"/>
  <c r="N467" s="1"/>
  <c r="M464"/>
  <c r="M467" s="1"/>
  <c r="L464"/>
  <c r="L467" s="1"/>
  <c r="Y467"/>
  <c r="L468"/>
  <c r="L470" s="1"/>
  <c r="O447"/>
  <c r="N447"/>
  <c r="M447"/>
  <c r="L447"/>
  <c r="Y449"/>
  <c r="Y414"/>
  <c r="O413"/>
  <c r="N413"/>
  <c r="M413"/>
  <c r="L413"/>
  <c r="O412"/>
  <c r="N412"/>
  <c r="M412"/>
  <c r="L412"/>
  <c r="M414" l="1"/>
  <c r="M449"/>
  <c r="O449"/>
  <c r="N449"/>
  <c r="N414"/>
  <c r="L414"/>
  <c r="O414"/>
  <c r="L449"/>
  <c r="Y634"/>
  <c r="O518"/>
  <c r="N518"/>
  <c r="M518"/>
  <c r="Y518"/>
  <c r="O384"/>
  <c r="O385" s="1"/>
  <c r="N384"/>
  <c r="N385" s="1"/>
  <c r="M384"/>
  <c r="M385" s="1"/>
  <c r="L384"/>
  <c r="L385" s="1"/>
  <c r="Y385"/>
  <c r="Y312"/>
  <c r="O309"/>
  <c r="O312" s="1"/>
  <c r="N309"/>
  <c r="N312" s="1"/>
  <c r="M309"/>
  <c r="M312" s="1"/>
  <c r="L309"/>
  <c r="L312" s="1"/>
  <c r="O307"/>
  <c r="N307"/>
  <c r="M307"/>
  <c r="M308" s="1"/>
  <c r="L307"/>
  <c r="Y308"/>
  <c r="O292"/>
  <c r="O294" s="1"/>
  <c r="N292"/>
  <c r="N294" s="1"/>
  <c r="M292"/>
  <c r="M294" s="1"/>
  <c r="L292"/>
  <c r="L294" s="1"/>
  <c r="Y294"/>
  <c r="O559"/>
  <c r="N559"/>
  <c r="M559"/>
  <c r="L559"/>
  <c r="Y559"/>
  <c r="O477"/>
  <c r="O479" s="1"/>
  <c r="N477"/>
  <c r="N479" s="1"/>
  <c r="M477"/>
  <c r="M479" s="1"/>
  <c r="L477"/>
  <c r="L479" s="1"/>
  <c r="Y479"/>
  <c r="O415"/>
  <c r="O417" s="1"/>
  <c r="N415"/>
  <c r="N417" s="1"/>
  <c r="M415"/>
  <c r="M417" s="1"/>
  <c r="L415"/>
  <c r="L417" s="1"/>
  <c r="Y417"/>
  <c r="Y411"/>
  <c r="O409"/>
  <c r="O411" s="1"/>
  <c r="N409"/>
  <c r="N411" s="1"/>
  <c r="M409"/>
  <c r="M411" s="1"/>
  <c r="L409"/>
  <c r="L411" s="1"/>
  <c r="O578"/>
  <c r="N578"/>
  <c r="M578"/>
  <c r="L578"/>
  <c r="Y579"/>
  <c r="O600"/>
  <c r="O604" s="1"/>
  <c r="O629" s="1"/>
  <c r="N600"/>
  <c r="N604" s="1"/>
  <c r="N629" s="1"/>
  <c r="M600"/>
  <c r="M604" s="1"/>
  <c r="M629" s="1"/>
  <c r="L600"/>
  <c r="Y604"/>
  <c r="Y599"/>
  <c r="L364"/>
  <c r="O364"/>
  <c r="N364"/>
  <c r="M364"/>
  <c r="Y369"/>
  <c r="O353"/>
  <c r="O356" s="1"/>
  <c r="N353"/>
  <c r="N356" s="1"/>
  <c r="V356" s="1"/>
  <c r="M353"/>
  <c r="M356" s="1"/>
  <c r="L353"/>
  <c r="L356" s="1"/>
  <c r="Y356"/>
  <c r="O289"/>
  <c r="O291" s="1"/>
  <c r="N289"/>
  <c r="N291" s="1"/>
  <c r="M289"/>
  <c r="M291" s="1"/>
  <c r="L289"/>
  <c r="L291" s="1"/>
  <c r="Y291"/>
  <c r="Y650"/>
  <c r="O649"/>
  <c r="O650" s="1"/>
  <c r="N649"/>
  <c r="N650" s="1"/>
  <c r="M649"/>
  <c r="M650" s="1"/>
  <c r="L649"/>
  <c r="Y491"/>
  <c r="O488"/>
  <c r="O491" s="1"/>
  <c r="N488"/>
  <c r="N491" s="1"/>
  <c r="M488"/>
  <c r="M491" s="1"/>
  <c r="L488"/>
  <c r="L491" s="1"/>
  <c r="Y487"/>
  <c r="O485"/>
  <c r="O487" s="1"/>
  <c r="N485"/>
  <c r="N487" s="1"/>
  <c r="M485"/>
  <c r="M487" s="1"/>
  <c r="L485"/>
  <c r="L487" s="1"/>
  <c r="Y484"/>
  <c r="O480"/>
  <c r="O484" s="1"/>
  <c r="N480"/>
  <c r="N484" s="1"/>
  <c r="M480"/>
  <c r="M484" s="1"/>
  <c r="L480"/>
  <c r="L484" s="1"/>
  <c r="Y470"/>
  <c r="O468"/>
  <c r="O470" s="1"/>
  <c r="N468"/>
  <c r="N470" s="1"/>
  <c r="M468"/>
  <c r="M470" s="1"/>
  <c r="Y463"/>
  <c r="O463"/>
  <c r="N463"/>
  <c r="M463"/>
  <c r="L463"/>
  <c r="Y459"/>
  <c r="O456"/>
  <c r="O459" s="1"/>
  <c r="N456"/>
  <c r="N459" s="1"/>
  <c r="M456"/>
  <c r="M459" s="1"/>
  <c r="L456"/>
  <c r="L459" s="1"/>
  <c r="Y441"/>
  <c r="O439"/>
  <c r="O441" s="1"/>
  <c r="N439"/>
  <c r="N441" s="1"/>
  <c r="M439"/>
  <c r="M441" s="1"/>
  <c r="L439"/>
  <c r="L441" s="1"/>
  <c r="Y438"/>
  <c r="O433"/>
  <c r="O438" s="1"/>
  <c r="N433"/>
  <c r="N438" s="1"/>
  <c r="M433"/>
  <c r="M438" s="1"/>
  <c r="L433"/>
  <c r="L438" s="1"/>
  <c r="Y426"/>
  <c r="O422"/>
  <c r="O426" s="1"/>
  <c r="N422"/>
  <c r="N426" s="1"/>
  <c r="M422"/>
  <c r="M426" s="1"/>
  <c r="L422"/>
  <c r="L426" s="1"/>
  <c r="Y421"/>
  <c r="O418"/>
  <c r="O421" s="1"/>
  <c r="N418"/>
  <c r="N421" s="1"/>
  <c r="M418"/>
  <c r="M421" s="1"/>
  <c r="L418"/>
  <c r="L421" s="1"/>
  <c r="Y693"/>
  <c r="L579" l="1"/>
  <c r="O579"/>
  <c r="N579"/>
  <c r="M579"/>
  <c r="L604"/>
  <c r="L629" s="1"/>
  <c r="L308"/>
  <c r="O308"/>
  <c r="V550"/>
  <c r="Z550" s="1"/>
  <c r="AA550" s="1"/>
  <c r="V568"/>
  <c r="Z568" s="1"/>
  <c r="AA568" s="1"/>
  <c r="V569"/>
  <c r="Z569" s="1"/>
  <c r="AA569" s="1"/>
  <c r="L518"/>
  <c r="V721"/>
  <c r="Z721" s="1"/>
  <c r="AA721" s="1"/>
  <c r="V698"/>
  <c r="Z698" s="1"/>
  <c r="AA698" s="1"/>
  <c r="V707"/>
  <c r="Z707" s="1"/>
  <c r="AA707" s="1"/>
  <c r="V510"/>
  <c r="Z510" s="1"/>
  <c r="AA510" s="1"/>
  <c r="V692"/>
  <c r="Z692" s="1"/>
  <c r="AA692" s="1"/>
  <c r="V508"/>
  <c r="Z508" s="1"/>
  <c r="AA508" s="1"/>
  <c r="V700"/>
  <c r="Z700" s="1"/>
  <c r="AA700" s="1"/>
  <c r="V473"/>
  <c r="Z473" s="1"/>
  <c r="AA473" s="1"/>
  <c r="V315"/>
  <c r="Z315" s="1"/>
  <c r="AA315" s="1"/>
  <c r="L369"/>
  <c r="O369"/>
  <c r="N369"/>
  <c r="V383"/>
  <c r="Z383" s="1"/>
  <c r="AA383" s="1"/>
  <c r="V340"/>
  <c r="Z340" s="1"/>
  <c r="AA340" s="1"/>
  <c r="V328"/>
  <c r="Z328" s="1"/>
  <c r="AA328" s="1"/>
  <c r="V414"/>
  <c r="Z414" s="1"/>
  <c r="AA414" s="1"/>
  <c r="V557"/>
  <c r="Z557" s="1"/>
  <c r="AA557" s="1"/>
  <c r="V467"/>
  <c r="Z467" s="1"/>
  <c r="AA467" s="1"/>
  <c r="M369"/>
  <c r="N308"/>
  <c r="L650"/>
  <c r="Y747"/>
  <c r="Y746"/>
  <c r="Y745"/>
  <c r="Y743"/>
  <c r="Y742"/>
  <c r="Y741"/>
  <c r="Y740"/>
  <c r="Y737"/>
  <c r="Y736"/>
  <c r="Y735"/>
  <c r="Y734"/>
  <c r="Y733"/>
  <c r="Y732"/>
  <c r="Y731"/>
  <c r="Y730"/>
  <c r="Y729"/>
  <c r="Y728"/>
  <c r="Y723"/>
  <c r="Y722"/>
  <c r="Y708"/>
  <c r="Y695"/>
  <c r="Y694"/>
  <c r="Y683"/>
  <c r="O682"/>
  <c r="O683" s="1"/>
  <c r="N682"/>
  <c r="N683" s="1"/>
  <c r="M682"/>
  <c r="M683" s="1"/>
  <c r="L682"/>
  <c r="L683" s="1"/>
  <c r="Y677"/>
  <c r="O675"/>
  <c r="O677" s="1"/>
  <c r="N675"/>
  <c r="N677" s="1"/>
  <c r="M675"/>
  <c r="M677" s="1"/>
  <c r="L675"/>
  <c r="L677" s="1"/>
  <c r="Y669"/>
  <c r="O668"/>
  <c r="N668"/>
  <c r="M668"/>
  <c r="L668"/>
  <c r="Y664"/>
  <c r="Y663"/>
  <c r="Y656"/>
  <c r="Y655"/>
  <c r="Y652"/>
  <c r="Y653" s="1"/>
  <c r="O651"/>
  <c r="N651"/>
  <c r="M651"/>
  <c r="L651"/>
  <c r="Y638"/>
  <c r="Y612"/>
  <c r="Y608"/>
  <c r="W593"/>
  <c r="Y576"/>
  <c r="Y571"/>
  <c r="Y570"/>
  <c r="Y555"/>
  <c r="Y554"/>
  <c r="Y551"/>
  <c r="Y549"/>
  <c r="Y548"/>
  <c r="Y531"/>
  <c r="Y514"/>
  <c r="Y502"/>
  <c r="Y499"/>
  <c r="O497"/>
  <c r="O499" s="1"/>
  <c r="N497"/>
  <c r="N499" s="1"/>
  <c r="M497"/>
  <c r="M499" s="1"/>
  <c r="L497"/>
  <c r="L499" s="1"/>
  <c r="Y496"/>
  <c r="O496"/>
  <c r="N496"/>
  <c r="M496"/>
  <c r="L496"/>
  <c r="Y494"/>
  <c r="O492"/>
  <c r="O494" s="1"/>
  <c r="N492"/>
  <c r="N494" s="1"/>
  <c r="M492"/>
  <c r="M494" s="1"/>
  <c r="L492"/>
  <c r="L494" s="1"/>
  <c r="Y476"/>
  <c r="O474"/>
  <c r="O476" s="1"/>
  <c r="N474"/>
  <c r="N476" s="1"/>
  <c r="M474"/>
  <c r="M476" s="1"/>
  <c r="L474"/>
  <c r="L476" s="1"/>
  <c r="Y455"/>
  <c r="O455"/>
  <c r="N455"/>
  <c r="M455"/>
  <c r="L455"/>
  <c r="Y452"/>
  <c r="O450"/>
  <c r="O452" s="1"/>
  <c r="N450"/>
  <c r="N452" s="1"/>
  <c r="M450"/>
  <c r="M452" s="1"/>
  <c r="L450"/>
  <c r="L452" s="1"/>
  <c r="Y446"/>
  <c r="O442"/>
  <c r="O446" s="1"/>
  <c r="N442"/>
  <c r="M442"/>
  <c r="M446" s="1"/>
  <c r="L442"/>
  <c r="L446" s="1"/>
  <c r="Y432"/>
  <c r="O430"/>
  <c r="O432" s="1"/>
  <c r="N430"/>
  <c r="N432" s="1"/>
  <c r="M430"/>
  <c r="M432" s="1"/>
  <c r="L430"/>
  <c r="L432" s="1"/>
  <c r="Y429"/>
  <c r="O427"/>
  <c r="O429" s="1"/>
  <c r="N427"/>
  <c r="N429" s="1"/>
  <c r="M427"/>
  <c r="M429" s="1"/>
  <c r="L427"/>
  <c r="L429" s="1"/>
  <c r="Y408"/>
  <c r="O406"/>
  <c r="O408" s="1"/>
  <c r="N406"/>
  <c r="N408" s="1"/>
  <c r="M406"/>
  <c r="M408" s="1"/>
  <c r="L406"/>
  <c r="L408" s="1"/>
  <c r="Y403"/>
  <c r="O401"/>
  <c r="O403" s="1"/>
  <c r="N401"/>
  <c r="N403" s="1"/>
  <c r="M401"/>
  <c r="M403" s="1"/>
  <c r="L401"/>
  <c r="L403" s="1"/>
  <c r="Y373"/>
  <c r="O370"/>
  <c r="O373" s="1"/>
  <c r="N370"/>
  <c r="N373" s="1"/>
  <c r="M370"/>
  <c r="M373" s="1"/>
  <c r="L370"/>
  <c r="L373" s="1"/>
  <c r="Y363"/>
  <c r="O360"/>
  <c r="O363" s="1"/>
  <c r="N360"/>
  <c r="N363" s="1"/>
  <c r="M360"/>
  <c r="M363" s="1"/>
  <c r="L360"/>
  <c r="L363" s="1"/>
  <c r="Y338"/>
  <c r="O337"/>
  <c r="O338" s="1"/>
  <c r="N337"/>
  <c r="N338" s="1"/>
  <c r="M337"/>
  <c r="M338" s="1"/>
  <c r="L337"/>
  <c r="L338" s="1"/>
  <c r="Y331"/>
  <c r="O329"/>
  <c r="O331" s="1"/>
  <c r="N329"/>
  <c r="N331" s="1"/>
  <c r="V331" s="1"/>
  <c r="M329"/>
  <c r="M331" s="1"/>
  <c r="L329"/>
  <c r="L331" s="1"/>
  <c r="Y325"/>
  <c r="O322"/>
  <c r="O325" s="1"/>
  <c r="N322"/>
  <c r="N325" s="1"/>
  <c r="M322"/>
  <c r="M325" s="1"/>
  <c r="L322"/>
  <c r="L325" s="1"/>
  <c r="Y318"/>
  <c r="O316"/>
  <c r="O318" s="1"/>
  <c r="N316"/>
  <c r="N318" s="1"/>
  <c r="M316"/>
  <c r="M318" s="1"/>
  <c r="L316"/>
  <c r="L318" s="1"/>
  <c r="Y302"/>
  <c r="O301"/>
  <c r="O302" s="1"/>
  <c r="N301"/>
  <c r="N302" s="1"/>
  <c r="M301"/>
  <c r="M302" s="1"/>
  <c r="L301"/>
  <c r="L302" s="1"/>
  <c r="Y300"/>
  <c r="O298"/>
  <c r="O300" s="1"/>
  <c r="N298"/>
  <c r="N300" s="1"/>
  <c r="M298"/>
  <c r="M300" s="1"/>
  <c r="L298"/>
  <c r="L300" s="1"/>
  <c r="Y297"/>
  <c r="Y288"/>
  <c r="O288"/>
  <c r="N288"/>
  <c r="M288"/>
  <c r="L288"/>
  <c r="Y285"/>
  <c r="O285"/>
  <c r="N285"/>
  <c r="M285"/>
  <c r="L285"/>
  <c r="V634"/>
  <c r="Z634" s="1"/>
  <c r="AA634" s="1"/>
  <c r="Y629" l="1"/>
  <c r="L504"/>
  <c r="M504"/>
  <c r="Y756"/>
  <c r="O504"/>
  <c r="V449"/>
  <c r="Z449" s="1"/>
  <c r="AA449" s="1"/>
  <c r="N446"/>
  <c r="V446" s="1"/>
  <c r="Z446" s="1"/>
  <c r="AA446" s="1"/>
  <c r="Y504"/>
  <c r="Z331"/>
  <c r="AA331" s="1"/>
  <c r="L593"/>
  <c r="V385"/>
  <c r="Z385" s="1"/>
  <c r="AA385" s="1"/>
  <c r="V518"/>
  <c r="Z518" s="1"/>
  <c r="AA518" s="1"/>
  <c r="V308"/>
  <c r="Z308" s="1"/>
  <c r="AA308" s="1"/>
  <c r="V312"/>
  <c r="V294"/>
  <c r="Z294" s="1"/>
  <c r="AA294" s="1"/>
  <c r="V559"/>
  <c r="Z559" s="1"/>
  <c r="AA559" s="1"/>
  <c r="V479"/>
  <c r="Z479" s="1"/>
  <c r="AA479" s="1"/>
  <c r="V417"/>
  <c r="Z417" s="1"/>
  <c r="AA417" s="1"/>
  <c r="V579"/>
  <c r="Z579" s="1"/>
  <c r="AA579" s="1"/>
  <c r="V612"/>
  <c r="Z612" s="1"/>
  <c r="AA612" s="1"/>
  <c r="V599"/>
  <c r="Z599" s="1"/>
  <c r="V604"/>
  <c r="Z604" s="1"/>
  <c r="AA604" s="1"/>
  <c r="V369"/>
  <c r="Z369" s="1"/>
  <c r="AA369" s="1"/>
  <c r="Z356"/>
  <c r="AA356" s="1"/>
  <c r="V291"/>
  <c r="Z291" s="1"/>
  <c r="AA291" s="1"/>
  <c r="V499"/>
  <c r="Z499" s="1"/>
  <c r="AA499" s="1"/>
  <c r="V650"/>
  <c r="Z650" s="1"/>
  <c r="V491"/>
  <c r="Z491" s="1"/>
  <c r="AA491" s="1"/>
  <c r="V487"/>
  <c r="Z487" s="1"/>
  <c r="AA487" s="1"/>
  <c r="V484"/>
  <c r="Z484" s="1"/>
  <c r="AA484" s="1"/>
  <c r="V470"/>
  <c r="Z470" s="1"/>
  <c r="AA470" s="1"/>
  <c r="V463"/>
  <c r="Z463" s="1"/>
  <c r="AA463" s="1"/>
  <c r="V459"/>
  <c r="Z459" s="1"/>
  <c r="AA459" s="1"/>
  <c r="V441"/>
  <c r="Z441" s="1"/>
  <c r="AA441" s="1"/>
  <c r="V438"/>
  <c r="Z438" s="1"/>
  <c r="AA438" s="1"/>
  <c r="V421"/>
  <c r="Z421" s="1"/>
  <c r="AA421" s="1"/>
  <c r="V426"/>
  <c r="Z426" s="1"/>
  <c r="AA426" s="1"/>
  <c r="V693"/>
  <c r="Z693" s="1"/>
  <c r="AA693" s="1"/>
  <c r="Y639"/>
  <c r="Y593"/>
  <c r="V502"/>
  <c r="Z502" s="1"/>
  <c r="AA502" s="1"/>
  <c r="V747"/>
  <c r="Z747" s="1"/>
  <c r="AA747" s="1"/>
  <c r="V746"/>
  <c r="Z746" s="1"/>
  <c r="AA746" s="1"/>
  <c r="V745"/>
  <c r="Z745" s="1"/>
  <c r="AA745" s="1"/>
  <c r="V743"/>
  <c r="Z743" s="1"/>
  <c r="AA743" s="1"/>
  <c r="V742"/>
  <c r="Z742" s="1"/>
  <c r="AA742" s="1"/>
  <c r="V741"/>
  <c r="Z741" s="1"/>
  <c r="AA741" s="1"/>
  <c r="V740"/>
  <c r="Z740" s="1"/>
  <c r="AA740" s="1"/>
  <c r="V737"/>
  <c r="Z737" s="1"/>
  <c r="AA737" s="1"/>
  <c r="V736"/>
  <c r="Z736" s="1"/>
  <c r="AA736" s="1"/>
  <c r="V735"/>
  <c r="Z735" s="1"/>
  <c r="AA735" s="1"/>
  <c r="V734"/>
  <c r="Z734" s="1"/>
  <c r="AA734" s="1"/>
  <c r="V733"/>
  <c r="Z733" s="1"/>
  <c r="AA733" s="1"/>
  <c r="V732"/>
  <c r="Z732" s="1"/>
  <c r="AA732" s="1"/>
  <c r="V731"/>
  <c r="Z731" s="1"/>
  <c r="AA731" s="1"/>
  <c r="V730"/>
  <c r="Z730" s="1"/>
  <c r="AA730" s="1"/>
  <c r="V729"/>
  <c r="Z729" s="1"/>
  <c r="AA729" s="1"/>
  <c r="V728"/>
  <c r="Z728" s="1"/>
  <c r="AA728" s="1"/>
  <c r="V723"/>
  <c r="Z723" s="1"/>
  <c r="AA723" s="1"/>
  <c r="V722"/>
  <c r="Z722" s="1"/>
  <c r="AA722" s="1"/>
  <c r="V708"/>
  <c r="Z708" s="1"/>
  <c r="AA708" s="1"/>
  <c r="V695"/>
  <c r="Z695" s="1"/>
  <c r="AA695" s="1"/>
  <c r="V694"/>
  <c r="Z694" s="1"/>
  <c r="AA694" s="1"/>
  <c r="V683"/>
  <c r="Z683" s="1"/>
  <c r="AA683" s="1"/>
  <c r="V677"/>
  <c r="Z677" s="1"/>
  <c r="AA677" s="1"/>
  <c r="V664"/>
  <c r="Z664" s="1"/>
  <c r="AA664" s="1"/>
  <c r="V663"/>
  <c r="Z663" s="1"/>
  <c r="AA663" s="1"/>
  <c r="V656"/>
  <c r="Z656" s="1"/>
  <c r="AA656" s="1"/>
  <c r="V655"/>
  <c r="Z655" s="1"/>
  <c r="V576"/>
  <c r="Z576" s="1"/>
  <c r="AA576" s="1"/>
  <c r="V571"/>
  <c r="Z571" s="1"/>
  <c r="AA571" s="1"/>
  <c r="V570"/>
  <c r="Z570" s="1"/>
  <c r="AA570" s="1"/>
  <c r="V555"/>
  <c r="Z555" s="1"/>
  <c r="AA555" s="1"/>
  <c r="V554"/>
  <c r="Z554" s="1"/>
  <c r="AA554" s="1"/>
  <c r="V551"/>
  <c r="Z551" s="1"/>
  <c r="AA551" s="1"/>
  <c r="V549"/>
  <c r="Z549" s="1"/>
  <c r="AA549" s="1"/>
  <c r="V548"/>
  <c r="Z548" s="1"/>
  <c r="AA548" s="1"/>
  <c r="V531"/>
  <c r="Z531" s="1"/>
  <c r="AA531" s="1"/>
  <c r="V514"/>
  <c r="Z514" s="1"/>
  <c r="AA514" s="1"/>
  <c r="V496"/>
  <c r="Z496" s="1"/>
  <c r="AA496" s="1"/>
  <c r="V494"/>
  <c r="Z494" s="1"/>
  <c r="AA494" s="1"/>
  <c r="V476"/>
  <c r="Z476" s="1"/>
  <c r="AA476" s="1"/>
  <c r="V455"/>
  <c r="Z455" s="1"/>
  <c r="AA455" s="1"/>
  <c r="V452"/>
  <c r="Z452" s="1"/>
  <c r="AA452" s="1"/>
  <c r="V432"/>
  <c r="Z432" s="1"/>
  <c r="AA432" s="1"/>
  <c r="V429"/>
  <c r="Z429" s="1"/>
  <c r="AA429" s="1"/>
  <c r="V373"/>
  <c r="V363"/>
  <c r="V338"/>
  <c r="Z338" s="1"/>
  <c r="AA338" s="1"/>
  <c r="V325"/>
  <c r="Z325" s="1"/>
  <c r="AA325" s="1"/>
  <c r="V318"/>
  <c r="Z318" s="1"/>
  <c r="AA318" s="1"/>
  <c r="V302"/>
  <c r="Z302" s="1"/>
  <c r="AA302" s="1"/>
  <c r="V300"/>
  <c r="Z300" s="1"/>
  <c r="AA300" s="1"/>
  <c r="V297"/>
  <c r="Z297" s="1"/>
  <c r="AA297" s="1"/>
  <c r="V288"/>
  <c r="Z288" s="1"/>
  <c r="AA288" s="1"/>
  <c r="V285"/>
  <c r="Z285" s="1"/>
  <c r="AA285" s="1"/>
  <c r="V408"/>
  <c r="V403"/>
  <c r="Z403" s="1"/>
  <c r="AA403" s="1"/>
  <c r="O593"/>
  <c r="O639"/>
  <c r="M652"/>
  <c r="M653" s="1"/>
  <c r="N669"/>
  <c r="V669" s="1"/>
  <c r="L652"/>
  <c r="L653" s="1"/>
  <c r="M669"/>
  <c r="M756" s="1"/>
  <c r="M593"/>
  <c r="M639"/>
  <c r="O652"/>
  <c r="O653" s="1"/>
  <c r="L669"/>
  <c r="N652"/>
  <c r="O669"/>
  <c r="O756" s="1"/>
  <c r="AA599" l="1"/>
  <c r="N504"/>
  <c r="AA650"/>
  <c r="N756"/>
  <c r="Z312"/>
  <c r="AA312" s="1"/>
  <c r="Z408"/>
  <c r="AA408" s="1"/>
  <c r="V638"/>
  <c r="N639"/>
  <c r="V652"/>
  <c r="Z652" s="1"/>
  <c r="AA652" s="1"/>
  <c r="N653"/>
  <c r="Z363"/>
  <c r="AA363" s="1"/>
  <c r="Z669"/>
  <c r="AA669" s="1"/>
  <c r="AA655"/>
  <c r="V608"/>
  <c r="Z608" s="1"/>
  <c r="Z629" s="1"/>
  <c r="Z756" l="1"/>
  <c r="AA756" s="1"/>
  <c r="Z653"/>
  <c r="AA653" s="1"/>
  <c r="AA608"/>
  <c r="AA629"/>
  <c r="L756" l="1"/>
  <c r="Z638" l="1"/>
  <c r="AA638" s="1"/>
  <c r="Z639" l="1"/>
  <c r="AA639" s="1"/>
  <c r="O505" s="1"/>
  <c r="Z373" l="1"/>
  <c r="AA373" s="1"/>
  <c r="V524" l="1"/>
  <c r="Z524" s="1"/>
  <c r="N593"/>
  <c r="AA524" l="1"/>
  <c r="Z593"/>
  <c r="AA593" s="1"/>
  <c r="N757"/>
  <c r="V411"/>
  <c r="Z411" s="1"/>
  <c r="M757"/>
  <c r="L757"/>
  <c r="Z504" l="1"/>
  <c r="AA504" s="1"/>
  <c r="M505" s="1"/>
  <c r="AA411"/>
  <c r="O757" l="1"/>
</calcChain>
</file>

<file path=xl/comments1.xml><?xml version="1.0" encoding="utf-8"?>
<comments xmlns="http://schemas.openxmlformats.org/spreadsheetml/2006/main">
  <authors>
    <author>admi n</author>
    <author>DELL</author>
    <author>Divya Kushwaha {Divya Kushwaha}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52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58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77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81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211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214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386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9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8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569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comments2.xml><?xml version="1.0" encoding="utf-8"?>
<comments xmlns="http://schemas.openxmlformats.org/spreadsheetml/2006/main">
  <authors>
    <author>DAD</author>
  </authors>
  <commentList>
    <comment ref="D71" author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<sst xmlns="http://schemas.openxmlformats.org/spreadsheetml/2006/main" count="4398" uniqueCount="1064">
  <si>
    <t xml:space="preserve"> POWERGRID CORPORATION OF INDIA LIMITED.</t>
  </si>
  <si>
    <t>SUMMARY OF ELEMENT WISE OUTAGES &amp; AVAILABILITY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</si>
  <si>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</si>
  <si>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</si>
  <si>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</si>
  <si>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</si>
  <si>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</si>
  <si>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</si>
  <si>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</si>
  <si>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</si>
  <si>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</si>
  <si>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</si>
  <si>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</si>
  <si>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</si>
  <si>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</si>
  <si>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</si>
  <si>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</si>
  <si>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</si>
  <si>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</si>
  <si>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</si>
  <si>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</si>
  <si>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</si>
  <si>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</si>
  <si>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</si>
  <si>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</si>
  <si>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</si>
  <si>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</si>
  <si>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</si>
  <si>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</si>
  <si>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</si>
  <si>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</si>
  <si>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</si>
  <si>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</si>
  <si>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</si>
  <si>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</si>
  <si>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</si>
  <si>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</si>
  <si>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</si>
  <si>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</si>
  <si>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</si>
  <si>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</si>
  <si>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</si>
  <si>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</si>
  <si>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</si>
  <si>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</si>
  <si>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</si>
  <si>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</si>
  <si>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</si>
  <si>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</si>
  <si>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</si>
  <si>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</si>
  <si>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</si>
  <si>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</si>
  <si>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</si>
  <si>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</si>
  <si>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</si>
  <si>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</si>
  <si>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</si>
  <si>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</si>
  <si>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</si>
  <si>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</si>
  <si>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</si>
  <si>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</si>
  <si>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</si>
  <si>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</si>
  <si>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</si>
  <si>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</si>
  <si>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</si>
  <si>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</si>
  <si>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</si>
  <si>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</si>
  <si>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</si>
  <si>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</si>
  <si>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</si>
  <si>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</si>
  <si>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</si>
  <si>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</si>
  <si>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</si>
  <si>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</si>
  <si>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</si>
  <si>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</si>
  <si>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</si>
  <si>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</si>
  <si>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</si>
  <si>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</si>
  <si>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</si>
  <si>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</si>
  <si>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</si>
  <si>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</si>
  <si>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</si>
  <si>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</si>
  <si>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</si>
  <si>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</si>
  <si>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</si>
  <si>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</si>
  <si>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</si>
  <si>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</si>
  <si>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</si>
  <si>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</si>
  <si>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</si>
  <si>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</si>
  <si>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</si>
  <si>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</si>
  <si>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</si>
  <si>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</si>
  <si>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</si>
  <si>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</si>
  <si>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</si>
  <si>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</si>
  <si>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</si>
  <si>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</si>
  <si>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</si>
  <si>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</si>
  <si>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</si>
  <si>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</si>
  <si>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</si>
  <si>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</si>
  <si>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</si>
  <si>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</si>
  <si>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</si>
  <si>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</si>
  <si>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</si>
  <si>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</si>
  <si>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</si>
  <si>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</si>
  <si>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</si>
  <si>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</si>
  <si>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</si>
  <si>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</si>
  <si>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</si>
  <si>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</si>
  <si>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</si>
  <si>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</si>
  <si>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</si>
  <si>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</si>
  <si>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</si>
  <si>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</si>
  <si>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</si>
  <si>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</si>
  <si>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</si>
  <si>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</si>
  <si>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</si>
  <si>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</si>
  <si>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</si>
  <si>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</si>
  <si>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</si>
  <si>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</si>
  <si>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</si>
  <si>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</si>
  <si>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</si>
  <si>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</si>
  <si>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</si>
  <si>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</si>
  <si>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</si>
  <si>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</si>
  <si>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</si>
  <si>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</si>
  <si>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</si>
  <si>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</si>
  <si>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</si>
  <si>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</si>
  <si>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</si>
  <si>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</si>
  <si>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</si>
  <si>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</si>
  <si>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</si>
  <si>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</si>
  <si>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</si>
  <si>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</si>
  <si>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</si>
  <si>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</si>
  <si>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</si>
  <si>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</si>
  <si>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</si>
  <si>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</si>
  <si>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</si>
  <si>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</si>
  <si>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</si>
  <si>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</si>
  <si>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</si>
  <si>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</si>
  <si>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</si>
  <si>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</si>
  <si>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</si>
  <si>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</si>
  <si>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</si>
  <si>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</si>
  <si>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</si>
  <si>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N-W40004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</si>
  <si>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</si>
  <si>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</si>
  <si>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</si>
  <si>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</si>
  <si>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</si>
  <si>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</si>
  <si>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</si>
  <si>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</si>
  <si>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</si>
  <si>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</si>
  <si>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</si>
  <si>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</si>
  <si>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</si>
  <si>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</si>
  <si>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</si>
  <si>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</si>
  <si>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</si>
  <si>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</si>
  <si>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</si>
  <si>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</si>
  <si>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</si>
  <si>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</si>
  <si>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</si>
  <si>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</si>
  <si>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</si>
  <si>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</si>
  <si>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</si>
  <si>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</si>
  <si>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</si>
  <si>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</si>
  <si>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</si>
  <si>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</si>
  <si>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</si>
  <si>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</si>
  <si>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</si>
  <si>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</si>
  <si>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</si>
  <si>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</si>
  <si>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</si>
  <si>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</si>
  <si>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</si>
  <si>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</si>
  <si>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</si>
  <si>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</si>
  <si>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</si>
  <si>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</si>
  <si>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</si>
  <si>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</si>
  <si>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</si>
  <si>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</si>
  <si>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</si>
  <si>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</si>
  <si>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</si>
  <si>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</si>
  <si>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</si>
  <si>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</si>
  <si>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</si>
  <si>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</si>
  <si>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</si>
  <si>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</si>
  <si>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</si>
  <si>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</si>
  <si>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</si>
  <si>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</si>
  <si>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</si>
  <si>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</si>
  <si>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</si>
  <si>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</si>
  <si>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</si>
  <si>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</si>
  <si>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</si>
  <si>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</si>
  <si>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</si>
  <si>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</si>
  <si>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</si>
  <si>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</si>
  <si>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</si>
  <si>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</si>
  <si>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</si>
  <si>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</si>
  <si>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</si>
  <si>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</si>
  <si>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</si>
  <si>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</si>
  <si>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</si>
  <si>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</si>
  <si>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</si>
  <si>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</si>
  <si>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</si>
  <si>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</si>
  <si>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</si>
  <si>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</si>
  <si>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</si>
  <si>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</si>
  <si>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</si>
  <si>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</si>
  <si>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</si>
  <si>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</si>
  <si>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</si>
  <si>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</si>
  <si>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</si>
  <si>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</si>
  <si>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</si>
  <si>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</si>
  <si>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</si>
  <si>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</si>
  <si>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</si>
  <si>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</si>
  <si>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</si>
  <si>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</si>
  <si>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</si>
  <si>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</si>
  <si>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</si>
  <si>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</si>
  <si>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</si>
  <si>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</si>
  <si>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</si>
  <si>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</si>
  <si>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</si>
  <si>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</si>
  <si>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</si>
  <si>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</si>
  <si>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</si>
  <si>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</si>
  <si>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</si>
  <si>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</si>
  <si>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</si>
  <si>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</si>
  <si>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</si>
  <si>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</si>
  <si>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</si>
  <si>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</si>
  <si>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</si>
  <si>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</si>
  <si>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</si>
  <si>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</si>
  <si>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</si>
  <si>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</si>
  <si>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</si>
  <si>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</si>
  <si>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</si>
  <si>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</si>
  <si>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</si>
  <si>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</si>
  <si>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</si>
  <si>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</si>
  <si>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</si>
  <si>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</si>
  <si>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</si>
  <si>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</si>
  <si>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</si>
  <si>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</si>
  <si>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</si>
  <si>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</si>
  <si>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</si>
  <si>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</si>
  <si>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</si>
  <si>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</si>
  <si>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</si>
  <si>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</si>
  <si>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</si>
  <si>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</si>
  <si>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</si>
  <si>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</si>
  <si>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</si>
  <si>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</si>
  <si>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</si>
  <si>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</si>
  <si>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</si>
  <si>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</si>
  <si>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</si>
  <si>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</si>
  <si>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</si>
  <si>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</si>
  <si>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</si>
  <si>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</si>
  <si>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</si>
  <si>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</si>
  <si>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</si>
  <si>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</si>
  <si>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</si>
  <si>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</si>
  <si>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</si>
  <si>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</si>
  <si>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</si>
  <si>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</si>
  <si>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</si>
  <si>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</si>
  <si>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</si>
  <si>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</si>
  <si>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</si>
  <si>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</si>
  <si>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</si>
  <si>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</si>
  <si>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</si>
  <si>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</si>
  <si>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</si>
  <si>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</si>
  <si>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</si>
  <si>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</si>
  <si>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</si>
  <si>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</si>
  <si>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</si>
  <si>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</si>
  <si>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</si>
  <si>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</si>
  <si>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</si>
  <si>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</si>
  <si>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</si>
  <si>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</si>
  <si>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</si>
  <si>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</si>
  <si>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</si>
  <si>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</si>
  <si>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NR1BRT41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</si>
  <si>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</si>
  <si>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</si>
  <si>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</si>
  <si>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</si>
  <si>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</si>
  <si>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</si>
  <si>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</si>
  <si>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</si>
  <si>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</si>
  <si>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</si>
  <si>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</si>
  <si>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</si>
  <si>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</si>
  <si>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</si>
  <si>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</si>
  <si>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</si>
  <si>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</si>
  <si>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</si>
  <si>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</si>
  <si>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</si>
  <si>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</si>
  <si>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</si>
  <si>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</si>
  <si>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</si>
  <si>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</si>
  <si>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</si>
  <si>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</si>
  <si>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</si>
  <si>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</si>
  <si>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</si>
  <si>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</si>
  <si>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</si>
  <si>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</si>
  <si>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</si>
  <si>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</si>
  <si>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</si>
  <si>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</si>
  <si>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</si>
  <si>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</si>
  <si>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</si>
  <si>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</si>
  <si>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</si>
  <si>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</si>
  <si>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</si>
  <si>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</si>
  <si>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</si>
  <si>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</si>
  <si>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</si>
  <si>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</si>
  <si>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</si>
  <si>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</si>
  <si>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</si>
  <si>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</si>
  <si>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</si>
  <si>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</si>
  <si>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</si>
  <si>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</si>
  <si>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</si>
  <si>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</si>
  <si>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</si>
  <si>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</si>
  <si>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</si>
  <si>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</si>
  <si>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</si>
  <si>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</si>
  <si>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</si>
  <si>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</si>
  <si>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</si>
  <si>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</si>
  <si>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</si>
  <si>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</si>
  <si>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</si>
  <si>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</si>
  <si>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</si>
  <si>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</si>
  <si>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</si>
  <si>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GORAKH 80MVAR S/R BARH-I  LINE</t>
  </si>
  <si>
    <t>GORAKH 80MVAR S/R BARH-II  LINE</t>
  </si>
  <si>
    <t>LUCKNW 240MVAR S/R BAREILLY Ckt-I</t>
  </si>
  <si>
    <t>240MVAR B/Reactor-I BAREILLY-765</t>
  </si>
  <si>
    <t>NR1BRT50</t>
  </si>
  <si>
    <t>NR1SRT26</t>
  </si>
  <si>
    <t>NR1BRT51</t>
  </si>
  <si>
    <t>LCSD</t>
  </si>
  <si>
    <t>OSFT</t>
  </si>
  <si>
    <t>GOVC</t>
  </si>
  <si>
    <t>OSPT</t>
  </si>
  <si>
    <t>OSFD</t>
  </si>
  <si>
    <t>OMSU</t>
  </si>
  <si>
    <t>OSPD</t>
  </si>
  <si>
    <t>OMST</t>
  </si>
  <si>
    <t>LEFT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</si>
  <si>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</si>
  <si>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</si>
  <si>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</si>
  <si>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</si>
  <si>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</si>
  <si>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</si>
  <si>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</si>
  <si>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</si>
  <si>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</si>
  <si>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</si>
  <si>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</si>
  <si>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</si>
  <si>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</si>
  <si>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</si>
  <si>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</si>
  <si>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</si>
  <si>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</si>
  <si>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</si>
  <si>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</si>
  <si>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</si>
  <si>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</si>
  <si>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</si>
  <si>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LPRD</t>
  </si>
  <si>
    <t>400KV KANPUR-KANPUR(GIS)-I</t>
  </si>
  <si>
    <t>765/400KV ICT-I  AGRA</t>
  </si>
  <si>
    <t>400KV KANPUR-KANPUR(GIS)-II</t>
  </si>
  <si>
    <t>800KV HVDC AGRA-BNC POLE-II</t>
  </si>
  <si>
    <t>CODE</t>
  </si>
  <si>
    <t>EVENT NO.</t>
  </si>
  <si>
    <t>DURATION OF OUTAGE ATTRIBUTABLE TO</t>
  </si>
  <si>
    <t>NRLDC CODE</t>
  </si>
  <si>
    <t>REASON OF OUTAGE</t>
  </si>
  <si>
    <t xml:space="preserve">POWER       GRID 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</si>
  <si>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</si>
  <si>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</si>
  <si>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</si>
  <si>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</si>
  <si>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</si>
  <si>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</si>
  <si>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400KV BAREILLY-SHAHJHNPR-I</t>
  </si>
  <si>
    <t>400KV BARLY(765)-KASHIPUR-I</t>
  </si>
  <si>
    <t>400KV FATEHPUR-MAINPURI-I</t>
  </si>
  <si>
    <t>N-2597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</si>
  <si>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</si>
  <si>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</si>
  <si>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</si>
  <si>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</si>
  <si>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</si>
  <si>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</si>
  <si>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</si>
  <si>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</si>
  <si>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</si>
  <si>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</si>
  <si>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</si>
  <si>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</si>
  <si>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</si>
  <si>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</si>
  <si>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</si>
  <si>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</si>
  <si>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</si>
  <si>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SASARAM-SARNATH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</si>
  <si>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</si>
  <si>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</si>
  <si>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</si>
  <si>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</si>
  <si>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</si>
  <si>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</si>
  <si>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</si>
  <si>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</si>
  <si>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</si>
  <si>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</si>
  <si>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 xml:space="preserve"> NAME OF REGION : NR-III</t>
  </si>
  <si>
    <t>NRNEDCP01</t>
  </si>
  <si>
    <t>800KV HVDC AGRA-BNC POLE-I Total</t>
  </si>
  <si>
    <t>NRNEDCP02</t>
  </si>
  <si>
    <t>N-3179</t>
  </si>
  <si>
    <t>800KV HVDC AGRA-BNC POLE-II Total</t>
  </si>
  <si>
    <t>500KV HVDC R-D POLE-I Total</t>
  </si>
  <si>
    <t>500KV HVDC R-D POLE-II Total</t>
  </si>
  <si>
    <t>500KV HVDC BALIA-BHWD POLE-I Total</t>
  </si>
  <si>
    <t>500KV HVDC BALIA-BHWD POLE-II Total</t>
  </si>
  <si>
    <t>765KV AGRA-FATEHPUR-I Total</t>
  </si>
  <si>
    <t>N-3214</t>
  </si>
  <si>
    <t>765KV AGRA-FATEHPUR-II Total</t>
  </si>
  <si>
    <t>765KV VARANASI-FATEHPUR Total</t>
  </si>
  <si>
    <t>N-2493</t>
  </si>
  <si>
    <t>400KV AGRA-AURAIYA-I Total</t>
  </si>
  <si>
    <t>N-3216</t>
  </si>
  <si>
    <t>400KV AGRA-AURAIYA-II Total</t>
  </si>
  <si>
    <t>400KV AGRA-BASSI-I Total</t>
  </si>
  <si>
    <t>N-75</t>
  </si>
  <si>
    <t>400KV AGRA-BHIWADI-II Total</t>
  </si>
  <si>
    <t>N-1214</t>
  </si>
  <si>
    <t>N-1835</t>
  </si>
  <si>
    <t>N-846</t>
  </si>
  <si>
    <t>400KV KNP-BLBGARH-I Total</t>
  </si>
  <si>
    <t>400KV KNP-BLBGARH-III Total</t>
  </si>
  <si>
    <t>400KV LUCKNOW-GORAKH-IV Total</t>
  </si>
  <si>
    <t>N-823</t>
  </si>
  <si>
    <t>400KV FATEHPUR-MAINPURI-I Total</t>
  </si>
  <si>
    <t>400KV BALIA-SOHAWAL-I Total</t>
  </si>
  <si>
    <t>400KV BARLY(765)-KASHIPUR-I Total</t>
  </si>
  <si>
    <t>NR340004</t>
  </si>
  <si>
    <t>400KV VARANASI-SARNATH-I Total</t>
  </si>
  <si>
    <t>400KV VARANASI-SARNATH-II Total</t>
  </si>
  <si>
    <t>N-2310</t>
  </si>
  <si>
    <t>220KV KNP-MAINPURI Total</t>
  </si>
  <si>
    <t>220KV FATEHPUR-NAUBASTA Total</t>
  </si>
  <si>
    <t>NR3ICT701</t>
  </si>
  <si>
    <t>NR3ICT702</t>
  </si>
  <si>
    <t>765/400kv ICT-I  KANPUR(GIS)</t>
  </si>
  <si>
    <t>765/400kv ICT-II  KANPUR(GIS)</t>
  </si>
  <si>
    <t>POWER GRID CORPORATION OF INDIA LTD.</t>
  </si>
  <si>
    <t>NORTHERN REGION - 1</t>
  </si>
  <si>
    <t>CPCC, N. DELHI</t>
  </si>
  <si>
    <t>DOC No: NR-I/CPCC/II</t>
  </si>
  <si>
    <t>NEDCB01</t>
  </si>
  <si>
    <t>VINDH HVDC B/B BLOCK-I Total</t>
  </si>
  <si>
    <t>N-435</t>
  </si>
  <si>
    <t>N-1132</t>
  </si>
  <si>
    <t>N-3753</t>
  </si>
  <si>
    <t>N-977</t>
  </si>
  <si>
    <t>N-187</t>
  </si>
  <si>
    <t>N-986</t>
  </si>
  <si>
    <t>N-1314</t>
  </si>
  <si>
    <t>N-1415</t>
  </si>
  <si>
    <t>N-1701</t>
  </si>
  <si>
    <t>N-2361</t>
  </si>
  <si>
    <t>N-2601</t>
  </si>
  <si>
    <t>N-15</t>
  </si>
  <si>
    <t>N-93</t>
  </si>
  <si>
    <t>N-280</t>
  </si>
  <si>
    <t>N-390</t>
  </si>
  <si>
    <t>N-592</t>
  </si>
  <si>
    <t>N-753</t>
  </si>
  <si>
    <t>N-821</t>
  </si>
  <si>
    <t>N-1100</t>
  </si>
  <si>
    <t>N-1504</t>
  </si>
  <si>
    <t>N-1567</t>
  </si>
  <si>
    <t>N-1796</t>
  </si>
  <si>
    <t>N-1908</t>
  </si>
  <si>
    <t>N-1990</t>
  </si>
  <si>
    <t>N-2092</t>
  </si>
  <si>
    <t>N-2186</t>
  </si>
  <si>
    <t>N-2252</t>
  </si>
  <si>
    <t>N-2577</t>
  </si>
  <si>
    <t>N-2708</t>
  </si>
  <si>
    <t>N-2876</t>
  </si>
  <si>
    <t>N-2959</t>
  </si>
  <si>
    <t>N-3029</t>
  </si>
  <si>
    <t>N-3136</t>
  </si>
  <si>
    <t>N-94</t>
  </si>
  <si>
    <t>N-190</t>
  </si>
  <si>
    <t>N-291</t>
  </si>
  <si>
    <t>N-564</t>
  </si>
  <si>
    <t>N-767</t>
  </si>
  <si>
    <t>N-985</t>
  </si>
  <si>
    <t>N-1101</t>
  </si>
  <si>
    <t>N-1506</t>
  </si>
  <si>
    <t>N-1813</t>
  </si>
  <si>
    <t>N-1913</t>
  </si>
  <si>
    <t>N-2191</t>
  </si>
  <si>
    <t>N-2251</t>
  </si>
  <si>
    <t>N-2583</t>
  </si>
  <si>
    <t>N-2656</t>
  </si>
  <si>
    <t>N-2880</t>
  </si>
  <si>
    <t>N-2963</t>
  </si>
  <si>
    <t>N-3040</t>
  </si>
  <si>
    <t>N-3137</t>
  </si>
  <si>
    <t>N-2255</t>
  </si>
  <si>
    <t>N-2737</t>
  </si>
  <si>
    <t>N-1744</t>
  </si>
  <si>
    <t>765KV VARANASI-BALIA Total</t>
  </si>
  <si>
    <t>N-2153</t>
  </si>
  <si>
    <t>N-2515</t>
  </si>
  <si>
    <t>Line hand tripped for Voltage regulation. Agra-432 kV</t>
  </si>
  <si>
    <t>N-289</t>
  </si>
  <si>
    <t>Line hand tripped for Voltage regulation. Agra-431 kV</t>
  </si>
  <si>
    <t>N-1212</t>
  </si>
  <si>
    <t>N-1316</t>
  </si>
  <si>
    <t>N-1413</t>
  </si>
  <si>
    <t>N-1690</t>
  </si>
  <si>
    <t>N-2593</t>
  </si>
  <si>
    <t>N-02</t>
  </si>
  <si>
    <t>N-379</t>
  </si>
  <si>
    <t>N-580</t>
  </si>
  <si>
    <t>N-762</t>
  </si>
  <si>
    <t>Line hand tripped for Voltage regulation. Agra-430 kV</t>
  </si>
  <si>
    <t>N-858</t>
  </si>
  <si>
    <t>N-1494</t>
  </si>
  <si>
    <t>N-1561</t>
  </si>
  <si>
    <t>Line hand tripped for Voltage regulation. Agra-428 kV</t>
  </si>
  <si>
    <t>N-2005</t>
  </si>
  <si>
    <t>N-2102</t>
  </si>
  <si>
    <t>Line hand tripped for Voltage regulation. Agra-427 kV</t>
  </si>
  <si>
    <t>N-2344</t>
  </si>
  <si>
    <t>N-2453</t>
  </si>
  <si>
    <t>N-14</t>
  </si>
  <si>
    <t>N-1565</t>
  </si>
  <si>
    <t>N-1693</t>
  </si>
  <si>
    <t>N-2356</t>
  </si>
  <si>
    <t>N-2465</t>
  </si>
  <si>
    <t>N-3218</t>
  </si>
  <si>
    <t>N-3222</t>
  </si>
  <si>
    <t>400KV AGRA-BHIWADI-I Total</t>
  </si>
  <si>
    <t>N-4776</t>
  </si>
  <si>
    <t>N-179</t>
  </si>
  <si>
    <t>N-270</t>
  </si>
  <si>
    <t>N-373</t>
  </si>
  <si>
    <t>N-234</t>
  </si>
  <si>
    <t>N-543</t>
  </si>
  <si>
    <t>N-736</t>
  </si>
  <si>
    <t>N-826</t>
  </si>
  <si>
    <t>N-970</t>
  </si>
  <si>
    <t>N-1089</t>
  </si>
  <si>
    <t>N-1203</t>
  </si>
  <si>
    <t>N-1312</t>
  </si>
  <si>
    <t>N-1401</t>
  </si>
  <si>
    <t>N-1485</t>
  </si>
  <si>
    <t>N-1544</t>
  </si>
  <si>
    <t>N-1677</t>
  </si>
  <si>
    <t>N-1789</t>
  </si>
  <si>
    <t>N-1899</t>
  </si>
  <si>
    <t>N-1988</t>
  </si>
  <si>
    <t>N-2087</t>
  </si>
  <si>
    <t>N-2174</t>
  </si>
  <si>
    <t>N-2233</t>
  </si>
  <si>
    <t>N-2340</t>
  </si>
  <si>
    <t>N-2449</t>
  </si>
  <si>
    <t>N-2567</t>
  </si>
  <si>
    <t>N-2650</t>
  </si>
  <si>
    <t>N-2840</t>
  </si>
  <si>
    <t>N-2952</t>
  </si>
  <si>
    <t>N-3095</t>
  </si>
  <si>
    <t>N-3186</t>
  </si>
  <si>
    <t>N-209</t>
  </si>
  <si>
    <t>400KV ALLD-FATEHPUR-I Total</t>
  </si>
  <si>
    <t>N-1243</t>
  </si>
  <si>
    <t>N-1360</t>
  </si>
  <si>
    <t>N-567</t>
  </si>
  <si>
    <t>N-2346</t>
  </si>
  <si>
    <t>N-2388</t>
  </si>
  <si>
    <t>N-2046</t>
  </si>
  <si>
    <t>N-2342</t>
  </si>
  <si>
    <t>400KV BAREILLY-MBAD-II Total</t>
  </si>
  <si>
    <t>N-2726</t>
  </si>
  <si>
    <t>N-2834</t>
  </si>
  <si>
    <t>N-1562</t>
  </si>
  <si>
    <t>N-1749</t>
  </si>
  <si>
    <t>N-1807</t>
  </si>
  <si>
    <t>N-1907</t>
  </si>
  <si>
    <t>N-1993</t>
  </si>
  <si>
    <t>N-2671</t>
  </si>
  <si>
    <t>N-2871</t>
  </si>
  <si>
    <t>N-2961</t>
  </si>
  <si>
    <t>N-3038</t>
  </si>
  <si>
    <t>N-3130</t>
  </si>
  <si>
    <t xml:space="preserve">400KV BLBGRH-MAINPURI-I  </t>
  </si>
  <si>
    <t>N-4785</t>
  </si>
  <si>
    <t>N-83</t>
  </si>
  <si>
    <t>N-184</t>
  </si>
  <si>
    <t>N-273</t>
  </si>
  <si>
    <t>N-466</t>
  </si>
  <si>
    <t>N-559</t>
  </si>
  <si>
    <t>N-757</t>
  </si>
  <si>
    <t>N-972</t>
  </si>
  <si>
    <t>N-1094</t>
  </si>
  <si>
    <t>N-1327</t>
  </si>
  <si>
    <t>N-1423</t>
  </si>
  <si>
    <t>N-2099</t>
  </si>
  <si>
    <t>N-2181</t>
  </si>
  <si>
    <t>N-2244</t>
  </si>
  <si>
    <t>N-1411</t>
  </si>
  <si>
    <t>N-1097</t>
  </si>
  <si>
    <t>N-2878</t>
  </si>
  <si>
    <t>N-867</t>
  </si>
  <si>
    <t>N-984</t>
  </si>
  <si>
    <t>N-1566</t>
  </si>
  <si>
    <t>N-2741</t>
  </si>
  <si>
    <t>N-2469</t>
  </si>
  <si>
    <t>N-2727</t>
  </si>
  <si>
    <t>N-4784</t>
  </si>
  <si>
    <t>N-181</t>
  </si>
  <si>
    <t>N-743</t>
  </si>
  <si>
    <t>N-1552</t>
  </si>
  <si>
    <t>N-1808</t>
  </si>
  <si>
    <t>N-1911</t>
  </si>
  <si>
    <t>N-2571</t>
  </si>
  <si>
    <t>N-2697</t>
  </si>
  <si>
    <t>N-759</t>
  </si>
  <si>
    <t>N-2922</t>
  </si>
  <si>
    <t>400KV LUCKNOW-GORAKH-III Total</t>
  </si>
  <si>
    <t>N-2746</t>
  </si>
  <si>
    <t>N-1646</t>
  </si>
  <si>
    <t>N-2279</t>
  </si>
  <si>
    <t>N-1248</t>
  </si>
  <si>
    <t>N-1136</t>
  </si>
  <si>
    <t>400KV RIHAND-ALLD-II          Total</t>
  </si>
  <si>
    <t>N-229</t>
  </si>
  <si>
    <t>N-326</t>
  </si>
  <si>
    <t>N-410</t>
  </si>
  <si>
    <t>N-495</t>
  </si>
  <si>
    <t>N- 2321</t>
  </si>
  <si>
    <t>N-655</t>
  </si>
  <si>
    <t>N-794</t>
  </si>
  <si>
    <t>400KV SING-LKO(UP) Total</t>
  </si>
  <si>
    <t>N-1015</t>
  </si>
  <si>
    <t>SCSD</t>
  </si>
  <si>
    <t>N-1942</t>
  </si>
  <si>
    <t>N-41</t>
  </si>
  <si>
    <t>N-1161</t>
  </si>
  <si>
    <t>N-2913</t>
  </si>
  <si>
    <t>N-44</t>
  </si>
  <si>
    <t>N-1657</t>
  </si>
  <si>
    <t>NR340003</t>
  </si>
  <si>
    <t>400KV VARANASI-SASARAM(ER)</t>
  </si>
  <si>
    <t>N-2034</t>
  </si>
  <si>
    <t>N-2491</t>
  </si>
  <si>
    <t>N-1364</t>
  </si>
  <si>
    <t>N-2721</t>
  </si>
  <si>
    <t>N-2919</t>
  </si>
  <si>
    <t>N-665</t>
  </si>
  <si>
    <t>220KV FATEHPUR-KNP SOUTH Total</t>
  </si>
  <si>
    <t>N-651</t>
  </si>
  <si>
    <t>N-1291</t>
  </si>
  <si>
    <t>N-1854</t>
  </si>
  <si>
    <t>N-1959</t>
  </si>
  <si>
    <t>N-2058</t>
  </si>
  <si>
    <t>N-1171</t>
  </si>
  <si>
    <t>N-1262</t>
  </si>
  <si>
    <t>N-1266</t>
  </si>
  <si>
    <t>N-1773</t>
  </si>
  <si>
    <t>N-1359</t>
  </si>
  <si>
    <t>N-2146</t>
  </si>
  <si>
    <t>SVRD</t>
  </si>
  <si>
    <t>HVDC BTB SASARAM</t>
  </si>
  <si>
    <t xml:space="preserve">  +/-500MW HVDC B/B SASARAM</t>
  </si>
  <si>
    <t>TOTAL FOR HVDC SASARAM</t>
  </si>
  <si>
    <t>MONTH – Oct-2016                                                               LINE/ ICT OUTAGE DETAILS</t>
  </si>
  <si>
    <t>Trip on DC over current protn in Valve hall. Open since 0024hrs on 29.09.16</t>
  </si>
  <si>
    <t>S/D for isolating faulty AC harmonic filter breaker BIZ21.</t>
  </si>
  <si>
    <t>N-452</t>
  </si>
  <si>
    <t>Trip on fine water conductivity alarm.</t>
  </si>
  <si>
    <t>Tripped on AC-conductor ground fault protection. Out for damaged bushing replacement &amp; AMP work.</t>
  </si>
  <si>
    <t>VINDH HVDC B/B BLOCK-II Total</t>
  </si>
  <si>
    <t>Trip due to Valve cooling problem at BNC end.</t>
  </si>
  <si>
    <t>S/D for Pole-3 equipment erection &amp; integration in adjacent DC valve hall and Stringing work of Agra(UP)-Agra(S) line.</t>
  </si>
  <si>
    <t>NL-522</t>
  </si>
  <si>
    <t>Kept open for Voltage/Power regulation at NER end after PTW returned and pole ready for charging.</t>
  </si>
  <si>
    <t xml:space="preserve">P/Flow blocked for switching over to metalic return mode. </t>
  </si>
  <si>
    <t>NL-902</t>
  </si>
  <si>
    <t>Pole-1 blocked due to heavy sparking observed in Y-Phase of AC PLC capacitor at Agra.</t>
  </si>
  <si>
    <t>Hand tripped due to valve cooling auxiliary supply problem at Agra end.</t>
  </si>
  <si>
    <t>Tripped due to filer bank problem at BNC end.</t>
  </si>
  <si>
    <t>Tripped due to software problem found in valve cooling at Agra end.</t>
  </si>
  <si>
    <t xml:space="preserve">Forced S/D due to problem in the OLTC mechanism of Y-ph star converter transformer at BNC. </t>
  </si>
  <si>
    <t>Trip on O/VOL protn opted at BNC end.</t>
  </si>
  <si>
    <t>Pole hand tripped for power regulation.</t>
  </si>
  <si>
    <t>NL-900</t>
  </si>
  <si>
    <t xml:space="preserve">S/D by UPPCL for stringing of their line &amp; diversion work by POWERGRID-Kanpur.  </t>
  </si>
  <si>
    <t>N- 351</t>
  </si>
  <si>
    <t>Tripped on DC line fault. FLR:Rh-91.5km, Dadri-725.5Km</t>
  </si>
  <si>
    <t>N- 352</t>
  </si>
  <si>
    <t>N-436</t>
  </si>
  <si>
    <t>A/R on transient fault. FLR:Rhnd-590.3km, Dad-224.7km</t>
  </si>
  <si>
    <t>DC line transient fault. FLR:Rhnd-289.14km, Dad-525.86km</t>
  </si>
  <si>
    <t>T/Fault, FLR:Bal-251.44km, Bhw-538.35km, faulty loc-688</t>
  </si>
  <si>
    <t>T/Fault. FLR:Bwd-558.2km, Balia-231.6km, Faulty loc-634</t>
  </si>
  <si>
    <t>DC line T/Fault, BWD=532.56km, Balia=257.23km.</t>
  </si>
  <si>
    <t>Line hand tripped for Voltage regulation. Agra=780kv.</t>
  </si>
  <si>
    <t>N-98</t>
  </si>
  <si>
    <t>N-260</t>
  </si>
  <si>
    <t>Line hand tripped for Voltage regulation. Agra=774kv.</t>
  </si>
  <si>
    <t>N-336</t>
  </si>
  <si>
    <t>Line hand tripped for Voltage regulation. Agra=777kv.</t>
  </si>
  <si>
    <t>N-419</t>
  </si>
  <si>
    <t>Line hand tripped for Voltage regulation. Agra= 788 kv.</t>
  </si>
  <si>
    <t>N-585</t>
  </si>
  <si>
    <t>N-675</t>
  </si>
  <si>
    <t>Line hand tripped for Voltage regulation. Agra= 778 kv.</t>
  </si>
  <si>
    <t>N-862</t>
  </si>
  <si>
    <t>Line hand tripped for Voltage regulation. Agra= 786 kv.</t>
  </si>
  <si>
    <t>N-974</t>
  </si>
  <si>
    <t>N-1209</t>
  </si>
  <si>
    <t>Line hand tripped for Voltage regulation. Agra- 780 kv.</t>
  </si>
  <si>
    <t>N-1592</t>
  </si>
  <si>
    <t>Line hand tripped for Voltage regulation. Agra&gt;780kv</t>
  </si>
  <si>
    <t>N-1947</t>
  </si>
  <si>
    <t>Line hand tripped for Voltage regulation. Agra-789 kv</t>
  </si>
  <si>
    <t>N-2147</t>
  </si>
  <si>
    <t>N-2280</t>
  </si>
  <si>
    <t>Line hand tripped for Voltage regulation. Agra- 785 kv.</t>
  </si>
  <si>
    <t>N-1739</t>
  </si>
  <si>
    <t>N-1855</t>
  </si>
  <si>
    <t>S/D by WR for OPGW stringing in Diamond formation at crossing of Agra-Gwalior D/C line.</t>
  </si>
  <si>
    <t>N-68</t>
  </si>
  <si>
    <t>765KV AGRA-GR.NOIDA Total</t>
  </si>
  <si>
    <t>S/D for Jumpering/ commissioning of new Bus reactor unit at Varanasi.</t>
  </si>
  <si>
    <t>N-272</t>
  </si>
  <si>
    <t xml:space="preserve">S/D to attend R-Ph L/R oil leakage at Varanasi end. Line charged without L/R at VNS. </t>
  </si>
  <si>
    <t>N-471</t>
  </si>
  <si>
    <t>765KV VARANASI-GAYA-I Total</t>
  </si>
  <si>
    <t>S/D for LILO of this line at Fatehabad 765kv UP sub-station under Lalitpur-Agra transmission project. LILO lines synchronised successfully.</t>
  </si>
  <si>
    <t>N-999</t>
  </si>
  <si>
    <t>400KV AGRA-AGRA(UP)-I Total</t>
  </si>
  <si>
    <t>Line hand tripped for Voltage regulation. Agra-435 kV. Open since 0728hrs on 28.09.16</t>
  </si>
  <si>
    <t>N-1516</t>
  </si>
  <si>
    <t>Line hand tripped for Voltage regulation. Agra= 435 kv.</t>
  </si>
  <si>
    <t>N-584</t>
  </si>
  <si>
    <t xml:space="preserve">S/D for polymer insulator installation for grid strengthening. </t>
  </si>
  <si>
    <t>N-1770</t>
  </si>
  <si>
    <t>N-1875</t>
  </si>
  <si>
    <t>N-1969</t>
  </si>
  <si>
    <t>N-2060</t>
  </si>
  <si>
    <t>Tripped on B-N fault in reclaim time. FLR:Agra-91.2km</t>
  </si>
  <si>
    <t>N-1227</t>
  </si>
  <si>
    <t>N-1298</t>
  </si>
  <si>
    <t>N-1407</t>
  </si>
  <si>
    <t>N-1511</t>
  </si>
  <si>
    <t>N-1604</t>
  </si>
  <si>
    <t>S/D for attending sparking in relay panel at Agra end.</t>
  </si>
  <si>
    <t>N-2260</t>
  </si>
  <si>
    <t>N-2360</t>
  </si>
  <si>
    <t>Line hand tripped for Voltage regulation. Agra= 432 kv.</t>
  </si>
  <si>
    <t>N-1056</t>
  </si>
  <si>
    <t>N-2409</t>
  </si>
  <si>
    <t>Line hand tripped for Voltage regulation. Agra=437kv.</t>
  </si>
  <si>
    <t>N-873</t>
  </si>
  <si>
    <t>N-2219</t>
  </si>
  <si>
    <t>Line hand tripped for Voltage regulation. Agra-435 kV. Open since 1803hrs on 26.09.16</t>
  </si>
  <si>
    <t>N-1431</t>
  </si>
  <si>
    <t>Line hand tripped for Voltage regulation. Agra= 433 kv.</t>
  </si>
  <si>
    <t>N-168</t>
  </si>
  <si>
    <t>N-501</t>
  </si>
  <si>
    <t>N-713</t>
  </si>
  <si>
    <t>N-776</t>
  </si>
  <si>
    <t>N-1045</t>
  </si>
  <si>
    <t>N-1664</t>
  </si>
  <si>
    <t>N-1851</t>
  </si>
  <si>
    <t>N-2298</t>
  </si>
  <si>
    <t>A/R on R-N fault. ALLD=64.5km, Fpur=67km.</t>
  </si>
  <si>
    <t>NR140018</t>
  </si>
  <si>
    <t>A/R on Y-N fault. FLR:Balia- 135.2 km , IF(Balia)-3.73 KA</t>
  </si>
  <si>
    <t>400KV BALIA-BIHARSHRF-II Total</t>
  </si>
  <si>
    <t>SEFU</t>
  </si>
  <si>
    <t>Tripped due to bus fault at Mau UPPCL, caused by CB blast of their 400 kV Anpara Line.</t>
  </si>
  <si>
    <t xml:space="preserve">Line charged from Balia end but remain open due to forced S/D by UPPCL to attend Bus &amp; DC earth fault at Mau. </t>
  </si>
  <si>
    <t>400KV BALIA-MAU-I Total</t>
  </si>
  <si>
    <t>400KV BALIA-MAU-II Total</t>
  </si>
  <si>
    <t>S/D for attending CVT problem at Sohawal end.</t>
  </si>
  <si>
    <t>N-913</t>
  </si>
  <si>
    <t>Line A/R on B-N fault, FLR-Brly-58.8Km.</t>
  </si>
  <si>
    <t>Trip on R-N fault in reclaim time. Brly=47.5km.</t>
  </si>
  <si>
    <t>400KV BARLY(765)-KASHIPUR-II</t>
  </si>
  <si>
    <t>A/R on B-N fault. FLR:Bly-71.99 km, IF-1.73 kA.</t>
  </si>
  <si>
    <t>Line A/Reclosed on Y-N fault. FLR-34.9 km(BRLY)</t>
  </si>
  <si>
    <t>400KV BARLY(765)-KASHIPUR-II Total</t>
  </si>
  <si>
    <t>Line hand tripped for Voltage regulation. BLB= 423 kv.</t>
  </si>
  <si>
    <t>N-1119</t>
  </si>
  <si>
    <t>Line hand tripped for Voltage regulation. BLB-425 kV</t>
  </si>
  <si>
    <t>N-1743</t>
  </si>
  <si>
    <t>Line hand tripped for Voltage regulation. MNP= 423 kv.</t>
  </si>
  <si>
    <t>N-1948</t>
  </si>
  <si>
    <t>N-2145</t>
  </si>
  <si>
    <t>N-2232</t>
  </si>
  <si>
    <t>400KV BLBGRH-MAINPURI-I   Total</t>
  </si>
  <si>
    <t>Line hand tripped for Voltage regulation. Blb-430 kV</t>
  </si>
  <si>
    <t>N-2308</t>
  </si>
  <si>
    <t>400KV BLBGRH-MAINPURI-II   Total</t>
  </si>
  <si>
    <t>Line hand tripped for Voltage regulation. Ftpr-425 kV</t>
  </si>
  <si>
    <t>N-1727</t>
  </si>
  <si>
    <t>S/D for AMP and priwinter maintenance work.</t>
  </si>
  <si>
    <t>N-355</t>
  </si>
  <si>
    <t>N-440</t>
  </si>
  <si>
    <t>400KV GORAKH-GORAKH-I Total</t>
  </si>
  <si>
    <t>400KV GORAKH-GORAKH-II</t>
  </si>
  <si>
    <t>S/D taken for AMP work by GKP s/s.</t>
  </si>
  <si>
    <t>S/D taken for AMP work by GKP(Pg) S/S.</t>
  </si>
  <si>
    <t>N-1527</t>
  </si>
  <si>
    <t>400KV GORAKH-GORAKH-II Total</t>
  </si>
  <si>
    <t>S/D for taking line reactor in Service at KNP end.</t>
  </si>
  <si>
    <t>N-1313</t>
  </si>
  <si>
    <t>400KV KNP-AGRA Total</t>
  </si>
  <si>
    <t>S/D by NTPC for AMP at Auraiya end.</t>
  </si>
  <si>
    <t>N-271</t>
  </si>
  <si>
    <t>400KV KNP-AURAIYA-I Total</t>
  </si>
  <si>
    <t>Line A/R on R-N fault. FLR:BLB-145.6 km , IF - 2.3 KA</t>
  </si>
  <si>
    <t>A/R on B-N fault. KNP=144.6km,</t>
  </si>
  <si>
    <t>S/D for attending broken conductor strand by MNP T/L.</t>
  </si>
  <si>
    <t>N-1791</t>
  </si>
  <si>
    <t>Line hand tripped for Voltage regulation. Blb&gt;422kv.</t>
  </si>
  <si>
    <t>A/R on R-N fault, FLR:Knp-250km</t>
  </si>
  <si>
    <t>Line hand tripped for Voltage regulation. Blb-431 kV</t>
  </si>
  <si>
    <t>N-2336</t>
  </si>
  <si>
    <t>A/R on Y-N fault, FLR, Blb-22.3km, Knp-302.49km</t>
  </si>
  <si>
    <t xml:space="preserve">S/D for line isolator retrofitment at Knp, under Add cap. </t>
  </si>
  <si>
    <t>N-904</t>
  </si>
  <si>
    <t>400KV KNP-FATEHPUR-I Total</t>
  </si>
  <si>
    <t>S/D for line and other AMP work.</t>
  </si>
  <si>
    <t>N-1985</t>
  </si>
  <si>
    <t>N-2077</t>
  </si>
  <si>
    <t>Line tripped on Y-N fault in UPPCL portion. FLR-Lko-83.6Km, If-3.97KA.</t>
  </si>
  <si>
    <t>400KV LUCKNOW-SULTANPR Total</t>
  </si>
  <si>
    <t>Line tripped  from Alld and remain chrged from Rihand end, on Y-N fault, FLR-Rhd-175.7Km, Allah-192Km.</t>
  </si>
  <si>
    <t>400KV RIHAND-ALLD-I                Total</t>
  </si>
  <si>
    <t>Line A/R on Y-N fault, FLR-Rhd-264Km, Allah-192Km,  If-1.156KA.</t>
  </si>
  <si>
    <t xml:space="preserve">Line tripped on B-N fault. FLR:Ftpr-225.2 km , IF-3.6 KA </t>
  </si>
  <si>
    <t>S/D to attend line isolator jumper problem at Fatehpur.</t>
  </si>
  <si>
    <t>N-225</t>
  </si>
  <si>
    <t>Tripped on R-N fault in reclaim time. FLR:Fthpr-237.3km</t>
  </si>
  <si>
    <t>S/D for replacement of damaged insulator string by Mirzapur.</t>
  </si>
  <si>
    <t>N-518</t>
  </si>
  <si>
    <t>Line tripped on B-N fault. FLR-FTPR-67.1km.</t>
  </si>
  <si>
    <t>400KV SING-FATEHPUR Total</t>
  </si>
  <si>
    <t>Line tripped due to R-Phase WT burn at singrauli end.</t>
  </si>
  <si>
    <t>Forced S/D taken by NTPC for replacement of faulty Wave trap at Singaurali.</t>
  </si>
  <si>
    <t>N-611</t>
  </si>
  <si>
    <t>Line tripped on B-N fault. No FLR at both end.</t>
  </si>
  <si>
    <t>400KV SING-VINDH-I Total</t>
  </si>
  <si>
    <t xml:space="preserve">Line hand tripped for Power regulation. </t>
  </si>
  <si>
    <t>N-1881</t>
  </si>
  <si>
    <t>N-1894</t>
  </si>
  <si>
    <t>S/D taken by UPPCL for attending hot spot at Jhusi end.</t>
  </si>
  <si>
    <t>N-565</t>
  </si>
  <si>
    <t>220KV ALLD-JHUSI(UP) Total</t>
  </si>
  <si>
    <t>S/D for stringing of 220kv D/C Allahabad-GSS Naini line by Railway.</t>
  </si>
  <si>
    <t>N-1037</t>
  </si>
  <si>
    <t>220KV ALLD-REWA RD-I Total</t>
  </si>
  <si>
    <t xml:space="preserve">S/D by UPPCL to attend hotspot in Bus A isolator clamp at Rewa Road . </t>
  </si>
  <si>
    <t>N- 373</t>
  </si>
  <si>
    <t>220KV ALLD-REWA RD-II Total</t>
  </si>
  <si>
    <t>A/R from Fthpr but tripped from Knp(UPPCL) end on B-N fault in their portion. FLR:Fthpr-3.5km</t>
  </si>
  <si>
    <t>Line tripped on R-N fault in UPPCL portion. Ftpr-17.5Km</t>
  </si>
  <si>
    <t>A/R at Fthpr(Pg) but tripped from Knp (UP) end on R-N fault in their portion. FLR:Fthpr-26.7 km.</t>
  </si>
  <si>
    <t xml:space="preserve">Line tripped on R-N fault in UPPCL portion. FLR-Fthpr-25.5km. If-5.94KA, </t>
  </si>
  <si>
    <t>Line tripped on R-Y Fault in UPPCL portion. FLR-Ftpr-77.5Km, If-6.02KA.</t>
  </si>
  <si>
    <t>Line tripped on B-N fault in UPPCL portion. FLR-Ftpr-39.7Km, If-9.6KA.</t>
  </si>
  <si>
    <t>Line tripped on B-N fault in UPPCL portion. FLR-MNP-24Km, If-4.56KA, KNP-134.2Km</t>
  </si>
  <si>
    <t>Line tripped on B-N fault in UPPCL portion. Z-II, FLR-MNP-11.9Km,  KNP-160.6Km</t>
  </si>
  <si>
    <t>S/D by UPPCL for attending sparking at loc-435-436 under their jurisdiction.</t>
  </si>
  <si>
    <t>N-879</t>
  </si>
  <si>
    <t>S/D by UPPCL for maintenance at Naubasta end.</t>
  </si>
  <si>
    <t>N-1090</t>
  </si>
  <si>
    <t>220KV KNP-NAUBASTA Total</t>
  </si>
  <si>
    <t>A/R on R-N fault, FLR, Knp-67.41 km</t>
  </si>
  <si>
    <t>220KV KNP-UNCHR-I Total</t>
  </si>
  <si>
    <t>Line tripped only from Unchahar end on R-N fault and A/R from LKO end.FLR-UCHR-135.6 km , If-1.623 KAmp</t>
  </si>
  <si>
    <t>220KV KNP-UNCHR-II Total</t>
  </si>
  <si>
    <t>100MVA ICT-I RAIBAREILLY</t>
  </si>
  <si>
    <t>S/D by UPPCL to attend jackbus hotspot in their132kv S/Y.</t>
  </si>
  <si>
    <t>N-21</t>
  </si>
  <si>
    <t>100MVA ICT-I RAIBAREILLY Total</t>
  </si>
  <si>
    <t>100MVA ICT-II RAIBAREILLY</t>
  </si>
  <si>
    <t>100MVA ICT-II RAIBAREILLY Total</t>
  </si>
  <si>
    <t>100MVA ICT-III RAIBAREILLY</t>
  </si>
  <si>
    <t>100MVA ICT-III RAIBAREILLY Total</t>
  </si>
  <si>
    <t>NR1ICT70</t>
  </si>
  <si>
    <t>S/D for 220kV BUS extension work at Agra.</t>
  </si>
  <si>
    <t>N-1616</t>
  </si>
  <si>
    <t>315MVA ICT-I  AGRA Total</t>
  </si>
  <si>
    <t>765/400kv ICT-II KANPUR(GIS)</t>
  </si>
  <si>
    <t>Forced S/D due to high Acetelene gas content in its B-phase unit.</t>
  </si>
  <si>
    <t>N-171</t>
  </si>
  <si>
    <t>765/400kv ICT-II KANPUR(GIS) Total</t>
  </si>
  <si>
    <t>H/ tripped for voltage regulation&lt;392kv. (Standing Instrn)</t>
  </si>
  <si>
    <t>H/ tripped for voltage regulation&lt;394kv. (Standing Instrn)</t>
  </si>
  <si>
    <t xml:space="preserve"> Availability calculation for the Period :  From 01.10.2016 to 31.10.2016</t>
  </si>
  <si>
    <t>NRPC</t>
  </si>
</sst>
</file>

<file path=xl/styles.xml><?xml version="1.0" encoding="utf-8"?>
<styleSheet xmlns="http://schemas.openxmlformats.org/spreadsheetml/2006/main">
  <numFmts count="11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9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Arial"/>
      <family val="2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0.5"/>
      <name val="Times New Roman"/>
      <family val="1"/>
    </font>
    <font>
      <sz val="8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rgb="FFFF0000"/>
      <name val="Trebuchet MS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6">
    <xf numFmtId="20" fontId="0" fillId="0" borderId="0"/>
    <xf numFmtId="9" fontId="8" fillId="0" borderId="0" applyFill="0" applyBorder="0" applyAlignment="0" applyProtection="0"/>
    <xf numFmtId="0" fontId="2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ill="0" applyBorder="0" applyAlignment="0" applyProtection="0"/>
    <xf numFmtId="0" fontId="6" fillId="0" borderId="0"/>
    <xf numFmtId="20" fontId="8" fillId="0" borderId="0"/>
    <xf numFmtId="9" fontId="8" fillId="0" borderId="0" applyFill="0" applyBorder="0" applyAlignment="0" applyProtection="0"/>
    <xf numFmtId="0" fontId="8" fillId="0" borderId="0"/>
    <xf numFmtId="20" fontId="8" fillId="0" borderId="0"/>
    <xf numFmtId="0" fontId="13" fillId="0" borderId="0"/>
    <xf numFmtId="0" fontId="13" fillId="0" borderId="0"/>
    <xf numFmtId="0" fontId="13" fillId="0" borderId="0"/>
    <xf numFmtId="9" fontId="6" fillId="0" borderId="0" applyFill="0" applyBorder="0" applyAlignment="0" applyProtection="0"/>
    <xf numFmtId="165" fontId="6" fillId="0" borderId="0"/>
    <xf numFmtId="165" fontId="6" fillId="0" borderId="0"/>
    <xf numFmtId="165" fontId="6" fillId="0" borderId="0"/>
    <xf numFmtId="164" fontId="2" fillId="0" borderId="0"/>
    <xf numFmtId="0" fontId="1" fillId="0" borderId="0"/>
    <xf numFmtId="174" fontId="6" fillId="0" borderId="0"/>
    <xf numFmtId="165" fontId="6" fillId="0" borderId="0"/>
  </cellStyleXfs>
  <cellXfs count="406">
    <xf numFmtId="20" fontId="0" fillId="0" borderId="0" xfId="0"/>
    <xf numFmtId="168" fontId="17" fillId="2" borderId="1" xfId="4" applyNumberFormat="1" applyFont="1" applyFill="1" applyBorder="1" applyAlignment="1">
      <alignment horizontal="center" vertical="center" wrapText="1"/>
    </xf>
    <xf numFmtId="170" fontId="8" fillId="0" borderId="3" xfId="9" applyNumberFormat="1" applyFont="1" applyFill="1" applyBorder="1" applyAlignment="1" applyProtection="1">
      <alignment horizontal="center" vertical="center"/>
    </xf>
    <xf numFmtId="1" fontId="16" fillId="2" borderId="1" xfId="2" applyNumberFormat="1" applyFont="1" applyFill="1" applyBorder="1" applyAlignment="1">
      <alignment horizontal="center" vertical="center"/>
    </xf>
    <xf numFmtId="165" fontId="20" fillId="0" borderId="0" xfId="20" applyNumberFormat="1" applyFont="1" applyAlignment="1">
      <alignment horizontal="justify" vertical="center"/>
    </xf>
    <xf numFmtId="170" fontId="31" fillId="2" borderId="1" xfId="12" applyNumberFormat="1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2" fontId="17" fillId="2" borderId="1" xfId="0" quotePrefix="1" applyNumberFormat="1" applyFont="1" applyFill="1" applyBorder="1" applyAlignment="1">
      <alignment horizontal="center" vertical="center" wrapText="1"/>
    </xf>
    <xf numFmtId="166" fontId="17" fillId="2" borderId="1" xfId="4" quotePrefix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20" fontId="37" fillId="2" borderId="1" xfId="0" applyFont="1" applyFill="1" applyBorder="1" applyAlignment="1">
      <alignment horizontal="center" vertical="center"/>
    </xf>
    <xf numFmtId="170" fontId="37" fillId="2" borderId="1" xfId="1" applyNumberFormat="1" applyFont="1" applyFill="1" applyBorder="1" applyAlignment="1" applyProtection="1">
      <alignment horizontal="center" vertical="center"/>
    </xf>
    <xf numFmtId="22" fontId="37" fillId="2" borderId="1" xfId="0" applyNumberFormat="1" applyFont="1" applyFill="1" applyBorder="1" applyAlignment="1">
      <alignment horizontal="center" vertical="center"/>
    </xf>
    <xf numFmtId="20" fontId="37" fillId="2" borderId="1" xfId="0" applyFont="1" applyFill="1" applyBorder="1" applyAlignment="1">
      <alignment horizontal="center" vertical="center" wrapText="1"/>
    </xf>
    <xf numFmtId="22" fontId="37" fillId="2" borderId="1" xfId="1" applyNumberFormat="1" applyFont="1" applyFill="1" applyBorder="1" applyAlignment="1" applyProtection="1">
      <alignment horizontal="center" vertical="center"/>
    </xf>
    <xf numFmtId="170" fontId="20" fillId="2" borderId="1" xfId="1" applyNumberFormat="1" applyFont="1" applyFill="1" applyBorder="1" applyAlignment="1" applyProtection="1">
      <alignment horizontal="center" vertical="center"/>
    </xf>
    <xf numFmtId="170" fontId="38" fillId="2" borderId="1" xfId="1" applyNumberFormat="1" applyFont="1" applyFill="1" applyBorder="1" applyAlignment="1" applyProtection="1">
      <alignment horizontal="center" vertical="center"/>
    </xf>
    <xf numFmtId="20" fontId="38" fillId="2" borderId="1" xfId="0" applyFont="1" applyFill="1" applyBorder="1" applyAlignment="1">
      <alignment horizontal="center" vertical="center" wrapText="1"/>
    </xf>
    <xf numFmtId="22" fontId="20" fillId="2" borderId="1" xfId="0" applyNumberFormat="1" applyFont="1" applyFill="1" applyBorder="1" applyAlignment="1">
      <alignment horizontal="center" vertical="center"/>
    </xf>
    <xf numFmtId="20" fontId="20" fillId="2" borderId="1" xfId="0" applyFont="1" applyFill="1" applyBorder="1" applyAlignment="1">
      <alignment horizontal="center" vertical="center" wrapText="1"/>
    </xf>
    <xf numFmtId="170" fontId="39" fillId="2" borderId="1" xfId="1" applyNumberFormat="1" applyFont="1" applyFill="1" applyBorder="1" applyAlignment="1" applyProtection="1">
      <alignment horizontal="center" vertical="center"/>
    </xf>
    <xf numFmtId="20" fontId="39" fillId="2" borderId="1" xfId="0" applyFont="1" applyFill="1" applyBorder="1" applyAlignment="1">
      <alignment horizontal="center" vertical="center" wrapText="1"/>
    </xf>
    <xf numFmtId="22" fontId="38" fillId="2" borderId="1" xfId="0" applyNumberFormat="1" applyFont="1" applyFill="1" applyBorder="1" applyAlignment="1">
      <alignment horizontal="center" vertical="center"/>
    </xf>
    <xf numFmtId="170" fontId="20" fillId="2" borderId="1" xfId="1" quotePrefix="1" applyNumberFormat="1" applyFont="1" applyFill="1" applyBorder="1" applyAlignment="1" applyProtection="1">
      <alignment horizontal="center" vertical="center"/>
    </xf>
    <xf numFmtId="170" fontId="40" fillId="2" borderId="1" xfId="1" applyNumberFormat="1" applyFont="1" applyFill="1" applyBorder="1" applyAlignment="1" applyProtection="1">
      <alignment horizontal="center" vertical="center"/>
    </xf>
    <xf numFmtId="170" fontId="33" fillId="2" borderId="1" xfId="1" applyNumberFormat="1" applyFont="1" applyFill="1" applyBorder="1" applyAlignment="1" applyProtection="1">
      <alignment horizontal="center" vertical="center"/>
    </xf>
    <xf numFmtId="22" fontId="33" fillId="2" borderId="1" xfId="0" applyNumberFormat="1" applyFont="1" applyFill="1" applyBorder="1" applyAlignment="1">
      <alignment horizontal="center" vertical="center"/>
    </xf>
    <xf numFmtId="20" fontId="33" fillId="2" borderId="1" xfId="0" applyFont="1" applyFill="1" applyBorder="1" applyAlignment="1">
      <alignment horizontal="center" vertical="center" wrapText="1"/>
    </xf>
    <xf numFmtId="22" fontId="40" fillId="2" borderId="1" xfId="0" applyNumberFormat="1" applyFont="1" applyFill="1" applyBorder="1" applyAlignment="1">
      <alignment horizontal="center" vertical="center"/>
    </xf>
    <xf numFmtId="20" fontId="40" fillId="2" borderId="1" xfId="0" applyFont="1" applyFill="1" applyBorder="1" applyAlignment="1">
      <alignment horizontal="center" vertical="center" wrapText="1"/>
    </xf>
    <xf numFmtId="166" fontId="17" fillId="2" borderId="1" xfId="0" quotePrefix="1" applyNumberFormat="1" applyFont="1" applyFill="1" applyBorder="1" applyAlignment="1">
      <alignment vertical="center" wrapText="1"/>
    </xf>
    <xf numFmtId="164" fontId="2" fillId="2" borderId="0" xfId="2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left" vertical="center" wrapText="1"/>
    </xf>
    <xf numFmtId="164" fontId="4" fillId="2" borderId="0" xfId="2" applyNumberFormat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horizontal="left" vertical="center" wrapText="1"/>
    </xf>
    <xf numFmtId="164" fontId="2" fillId="2" borderId="0" xfId="2" applyNumberFormat="1" applyFont="1" applyFill="1" applyBorder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left" vertical="center" wrapText="1"/>
    </xf>
    <xf numFmtId="1" fontId="15" fillId="2" borderId="1" xfId="2" applyNumberFormat="1" applyFont="1" applyFill="1" applyBorder="1" applyAlignment="1" applyProtection="1">
      <alignment horizontal="center" vertical="center"/>
    </xf>
    <xf numFmtId="1" fontId="15" fillId="2" borderId="1" xfId="2" applyNumberFormat="1" applyFont="1" applyFill="1" applyBorder="1" applyAlignment="1" applyProtection="1">
      <alignment horizontal="center" vertical="center" wrapText="1"/>
    </xf>
    <xf numFmtId="22" fontId="39" fillId="2" borderId="1" xfId="0" applyNumberFormat="1" applyFont="1" applyFill="1" applyBorder="1" applyAlignment="1">
      <alignment horizontal="center" vertical="center"/>
    </xf>
    <xf numFmtId="165" fontId="20" fillId="2" borderId="1" xfId="5" applyNumberFormat="1" applyFont="1" applyFill="1" applyBorder="1" applyAlignment="1">
      <alignment horizontal="center" vertical="center"/>
    </xf>
    <xf numFmtId="169" fontId="16" fillId="2" borderId="1" xfId="2" applyNumberFormat="1" applyFont="1" applyFill="1" applyBorder="1" applyAlignment="1">
      <alignment horizontal="center" vertical="center"/>
    </xf>
    <xf numFmtId="169" fontId="16" fillId="2" borderId="1" xfId="2" applyNumberFormat="1" applyFont="1" applyFill="1" applyBorder="1" applyAlignment="1">
      <alignment horizontal="left" vertical="center" wrapText="1"/>
    </xf>
    <xf numFmtId="2" fontId="16" fillId="2" borderId="1" xfId="2" applyNumberFormat="1" applyFont="1" applyFill="1" applyBorder="1" applyAlignment="1">
      <alignment horizontal="left" vertical="center" wrapText="1"/>
    </xf>
    <xf numFmtId="0" fontId="31" fillId="2" borderId="1" xfId="19" applyNumberFormat="1" applyFont="1" applyFill="1" applyBorder="1" applyAlignment="1">
      <alignment horizontal="justify" vertical="center"/>
    </xf>
    <xf numFmtId="16" fontId="20" fillId="2" borderId="1" xfId="0" applyNumberFormat="1" applyFont="1" applyFill="1" applyBorder="1" applyAlignment="1">
      <alignment horizontal="center" vertical="center"/>
    </xf>
    <xf numFmtId="16" fontId="31" fillId="2" borderId="1" xfId="19" applyNumberFormat="1" applyFont="1" applyFill="1" applyBorder="1" applyAlignment="1">
      <alignment horizontal="center" vertical="center"/>
    </xf>
    <xf numFmtId="16" fontId="35" fillId="2" borderId="1" xfId="19" applyNumberFormat="1" applyFont="1" applyFill="1" applyBorder="1" applyAlignment="1">
      <alignment horizontal="center" vertical="center"/>
    </xf>
    <xf numFmtId="0" fontId="35" fillId="2" borderId="1" xfId="19" applyNumberFormat="1" applyFont="1" applyFill="1" applyBorder="1" applyAlignment="1">
      <alignment horizontal="justify" vertical="center"/>
    </xf>
    <xf numFmtId="0" fontId="2" fillId="2" borderId="0" xfId="2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>
      <alignment horizontal="left" vertical="center" wrapText="1"/>
    </xf>
    <xf numFmtId="170" fontId="37" fillId="2" borderId="1" xfId="0" applyNumberFormat="1" applyFont="1" applyFill="1" applyBorder="1" applyAlignment="1">
      <alignment horizontal="center" vertical="center"/>
    </xf>
    <xf numFmtId="20" fontId="37" fillId="2" borderId="1" xfId="0" applyFont="1" applyFill="1" applyBorder="1" applyAlignment="1">
      <alignment horizontal="justify" vertical="center" wrapText="1"/>
    </xf>
    <xf numFmtId="170" fontId="36" fillId="2" borderId="1" xfId="1" applyNumberFormat="1" applyFont="1" applyFill="1" applyBorder="1" applyAlignment="1" applyProtection="1">
      <alignment horizontal="center" vertical="center"/>
    </xf>
    <xf numFmtId="165" fontId="18" fillId="0" borderId="0" xfId="20" applyFont="1"/>
    <xf numFmtId="165" fontId="47" fillId="0" borderId="0" xfId="20" applyFont="1" applyAlignment="1">
      <alignment horizontal="center" vertical="center"/>
    </xf>
    <xf numFmtId="0" fontId="9" fillId="0" borderId="0" xfId="3" applyFont="1" applyAlignment="1"/>
    <xf numFmtId="167" fontId="3" fillId="0" borderId="0" xfId="3" applyNumberFormat="1" applyFont="1" applyAlignment="1">
      <alignment vertical="center"/>
    </xf>
    <xf numFmtId="0" fontId="48" fillId="0" borderId="14" xfId="3" applyFont="1" applyBorder="1" applyAlignment="1">
      <alignment horizontal="center" vertical="center"/>
    </xf>
    <xf numFmtId="0" fontId="18" fillId="0" borderId="14" xfId="3" applyFont="1" applyBorder="1" applyAlignment="1">
      <alignment horizontal="justify" vertical="center"/>
    </xf>
    <xf numFmtId="167" fontId="18" fillId="0" borderId="14" xfId="3" applyNumberFormat="1" applyFont="1" applyBorder="1" applyAlignment="1">
      <alignment horizontal="center" vertical="center"/>
    </xf>
    <xf numFmtId="0" fontId="48" fillId="0" borderId="14" xfId="3" applyFont="1" applyBorder="1" applyAlignment="1">
      <alignment horizontal="justify" vertical="center"/>
    </xf>
    <xf numFmtId="0" fontId="20" fillId="0" borderId="14" xfId="3" applyFont="1" applyBorder="1" applyAlignment="1">
      <alignment horizontal="center" vertical="center"/>
    </xf>
    <xf numFmtId="167" fontId="20" fillId="0" borderId="12" xfId="3" applyNumberFormat="1" applyFont="1" applyBorder="1" applyAlignment="1">
      <alignment horizontal="center" vertical="center"/>
    </xf>
    <xf numFmtId="167" fontId="20" fillId="0" borderId="10" xfId="3" applyNumberFormat="1" applyFont="1" applyBorder="1" applyAlignment="1">
      <alignment horizontal="center" vertical="center"/>
    </xf>
    <xf numFmtId="167" fontId="20" fillId="0" borderId="17" xfId="3" applyNumberFormat="1" applyFont="1" applyBorder="1" applyAlignment="1">
      <alignment horizontal="center" vertical="center"/>
    </xf>
    <xf numFmtId="167" fontId="20" fillId="0" borderId="1" xfId="3" applyNumberFormat="1" applyFont="1" applyBorder="1" applyAlignment="1">
      <alignment horizontal="center" vertical="center"/>
    </xf>
    <xf numFmtId="0" fontId="20" fillId="0" borderId="3" xfId="13" applyNumberFormat="1" applyFont="1" applyBorder="1" applyAlignment="1">
      <alignment horizontal="center" vertical="center"/>
    </xf>
    <xf numFmtId="169" fontId="20" fillId="0" borderId="4" xfId="9" applyNumberFormat="1" applyFont="1" applyFill="1" applyBorder="1" applyAlignment="1" applyProtection="1">
      <alignment horizontal="center" vertical="center"/>
    </xf>
    <xf numFmtId="165" fontId="20" fillId="0" borderId="4" xfId="20" applyNumberFormat="1" applyFont="1" applyBorder="1" applyAlignment="1">
      <alignment horizontal="center" vertical="center"/>
    </xf>
    <xf numFmtId="165" fontId="20" fillId="0" borderId="4" xfId="19" applyFont="1" applyBorder="1" applyAlignment="1">
      <alignment horizontal="left" vertical="top" wrapText="1"/>
    </xf>
    <xf numFmtId="165" fontId="8" fillId="0" borderId="3" xfId="25" applyNumberFormat="1" applyFont="1" applyBorder="1" applyAlignment="1">
      <alignment horizontal="center" vertical="center"/>
    </xf>
    <xf numFmtId="20" fontId="9" fillId="0" borderId="11" xfId="11" applyFont="1" applyBorder="1" applyAlignment="1">
      <alignment horizontal="center" vertical="center"/>
    </xf>
    <xf numFmtId="1" fontId="9" fillId="0" borderId="11" xfId="11" applyNumberFormat="1" applyFont="1" applyBorder="1" applyAlignment="1">
      <alignment horizontal="justify" vertical="center"/>
    </xf>
    <xf numFmtId="20" fontId="9" fillId="0" borderId="2" xfId="11" applyFont="1" applyBorder="1" applyAlignment="1">
      <alignment horizontal="justify" vertical="center"/>
    </xf>
    <xf numFmtId="171" fontId="20" fillId="0" borderId="11" xfId="9" applyNumberFormat="1" applyFont="1" applyFill="1" applyBorder="1" applyAlignment="1" applyProtection="1">
      <alignment horizontal="center" vertical="center"/>
    </xf>
    <xf numFmtId="169" fontId="9" fillId="0" borderId="14" xfId="9" applyNumberFormat="1" applyFont="1" applyFill="1" applyBorder="1" applyAlignment="1" applyProtection="1">
      <alignment horizontal="center" vertical="center"/>
    </xf>
    <xf numFmtId="20" fontId="20" fillId="0" borderId="14" xfId="11" applyFont="1" applyBorder="1" applyAlignment="1">
      <alignment horizontal="center" vertical="center"/>
    </xf>
    <xf numFmtId="20" fontId="20" fillId="0" borderId="11" xfId="11" applyFont="1" applyBorder="1" applyAlignment="1">
      <alignment horizontal="center" vertical="center"/>
    </xf>
    <xf numFmtId="169" fontId="9" fillId="0" borderId="18" xfId="9" applyNumberFormat="1" applyFont="1" applyFill="1" applyBorder="1" applyAlignment="1" applyProtection="1">
      <alignment horizontal="center" vertical="center"/>
    </xf>
    <xf numFmtId="165" fontId="8" fillId="0" borderId="3" xfId="21" quotePrefix="1" applyFont="1" applyBorder="1" applyAlignment="1">
      <alignment horizontal="center" vertical="center"/>
    </xf>
    <xf numFmtId="165" fontId="49" fillId="0" borderId="3" xfId="13" applyNumberFormat="1" applyFont="1" applyBorder="1" applyAlignment="1">
      <alignment horizontal="center" vertical="center"/>
    </xf>
    <xf numFmtId="170" fontId="10" fillId="0" borderId="3" xfId="9" applyNumberFormat="1" applyFont="1" applyFill="1" applyBorder="1" applyAlignment="1" applyProtection="1">
      <alignment horizontal="center" vertical="center"/>
    </xf>
    <xf numFmtId="165" fontId="8" fillId="0" borderId="3" xfId="21" applyFont="1" applyBorder="1" applyAlignment="1">
      <alignment horizontal="center" vertical="center"/>
    </xf>
    <xf numFmtId="0" fontId="20" fillId="0" borderId="3" xfId="20" applyNumberFormat="1" applyFont="1" applyBorder="1" applyAlignment="1">
      <alignment horizontal="justify" vertical="center"/>
    </xf>
    <xf numFmtId="16" fontId="31" fillId="5" borderId="1" xfId="19" applyNumberFormat="1" applyFont="1" applyFill="1" applyBorder="1" applyAlignment="1">
      <alignment horizontal="center" vertical="center"/>
    </xf>
    <xf numFmtId="0" fontId="31" fillId="0" borderId="1" xfId="19" applyNumberFormat="1" applyFont="1" applyBorder="1" applyAlignment="1">
      <alignment horizontal="justify" vertical="center"/>
    </xf>
    <xf numFmtId="165" fontId="8" fillId="0" borderId="3" xfId="25" applyFont="1" applyBorder="1" applyAlignment="1">
      <alignment horizontal="center" vertical="center"/>
    </xf>
    <xf numFmtId="169" fontId="9" fillId="0" borderId="4" xfId="9" applyNumberFormat="1" applyFont="1" applyFill="1" applyBorder="1" applyAlignment="1" applyProtection="1">
      <alignment horizontal="center" vertical="center"/>
    </xf>
    <xf numFmtId="167" fontId="20" fillId="0" borderId="14" xfId="3" applyNumberFormat="1" applyFont="1" applyBorder="1" applyAlignment="1">
      <alignment horizontal="center" vertical="center"/>
    </xf>
    <xf numFmtId="165" fontId="32" fillId="0" borderId="3" xfId="21" applyFont="1" applyBorder="1" applyAlignment="1">
      <alignment horizontal="center" vertical="center"/>
    </xf>
    <xf numFmtId="0" fontId="31" fillId="0" borderId="1" xfId="0" quotePrefix="1" applyNumberFormat="1" applyFont="1" applyBorder="1" applyAlignment="1">
      <alignment horizontal="left" vertical="center"/>
    </xf>
    <xf numFmtId="170" fontId="31" fillId="2" borderId="1" xfId="12" quotePrefix="1" applyNumberFormat="1" applyFont="1" applyFill="1" applyBorder="1" applyAlignment="1" applyProtection="1">
      <alignment horizontal="center" vertical="center"/>
    </xf>
    <xf numFmtId="165" fontId="26" fillId="0" borderId="0" xfId="21" applyFont="1" applyBorder="1" applyAlignment="1">
      <alignment vertical="center"/>
    </xf>
    <xf numFmtId="165" fontId="11" fillId="2" borderId="1" xfId="3" applyNumberFormat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 applyProtection="1">
      <alignment horizontal="center" vertical="center"/>
    </xf>
    <xf numFmtId="164" fontId="15" fillId="2" borderId="1" xfId="2" applyNumberFormat="1" applyFont="1" applyFill="1" applyBorder="1" applyAlignment="1" applyProtection="1">
      <alignment horizontal="left" vertical="center" wrapText="1"/>
    </xf>
    <xf numFmtId="165" fontId="18" fillId="2" borderId="1" xfId="0" applyNumberFormat="1" applyFont="1" applyFill="1" applyBorder="1" applyAlignment="1">
      <alignment horizontal="left" vertical="center"/>
    </xf>
    <xf numFmtId="164" fontId="18" fillId="2" borderId="1" xfId="2" applyNumberFormat="1" applyFont="1" applyFill="1" applyBorder="1" applyAlignment="1">
      <alignment horizontal="center" vertical="center" wrapText="1"/>
    </xf>
    <xf numFmtId="170" fontId="8" fillId="2" borderId="1" xfId="9" applyNumberFormat="1" applyFont="1" applyFill="1" applyBorder="1" applyAlignment="1" applyProtection="1">
      <alignment horizontal="center" vertical="center"/>
    </xf>
    <xf numFmtId="165" fontId="20" fillId="2" borderId="1" xfId="20" applyNumberFormat="1" applyFont="1" applyFill="1" applyBorder="1" applyAlignment="1">
      <alignment horizontal="center" vertical="center"/>
    </xf>
    <xf numFmtId="165" fontId="20" fillId="2" borderId="1" xfId="19" applyFont="1" applyFill="1" applyBorder="1" applyAlignment="1">
      <alignment horizontal="left" vertical="center" wrapText="1"/>
    </xf>
    <xf numFmtId="171" fontId="11" fillId="2" borderId="1" xfId="9" applyNumberFormat="1" applyFont="1" applyFill="1" applyBorder="1" applyAlignment="1" applyProtection="1">
      <alignment horizontal="center" vertical="center"/>
    </xf>
    <xf numFmtId="165" fontId="11" fillId="2" borderId="1" xfId="7" applyNumberFormat="1" applyFont="1" applyFill="1" applyBorder="1" applyAlignment="1">
      <alignment horizontal="center" vertical="center"/>
    </xf>
    <xf numFmtId="165" fontId="18" fillId="2" borderId="1" xfId="10" quotePrefix="1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171" fontId="41" fillId="2" borderId="1" xfId="9" applyNumberFormat="1" applyFont="1" applyFill="1" applyBorder="1" applyAlignment="1" applyProtection="1">
      <alignment horizontal="center" vertical="center"/>
    </xf>
    <xf numFmtId="165" fontId="11" fillId="2" borderId="1" xfId="7" applyNumberFormat="1" applyFont="1" applyFill="1" applyBorder="1" applyAlignment="1">
      <alignment horizontal="left" vertical="center" wrapText="1"/>
    </xf>
    <xf numFmtId="2" fontId="15" fillId="2" borderId="1" xfId="2" applyNumberFormat="1" applyFont="1" applyFill="1" applyBorder="1" applyAlignment="1">
      <alignment horizontal="center" vertical="center"/>
    </xf>
    <xf numFmtId="170" fontId="32" fillId="2" borderId="1" xfId="9" applyNumberFormat="1" applyFont="1" applyFill="1" applyBorder="1" applyAlignment="1" applyProtection="1">
      <alignment horizontal="center" vertical="center"/>
    </xf>
    <xf numFmtId="170" fontId="34" fillId="2" borderId="1" xfId="9" applyNumberFormat="1" applyFont="1" applyFill="1" applyBorder="1" applyAlignment="1" applyProtection="1">
      <alignment horizontal="center" vertical="center"/>
    </xf>
    <xf numFmtId="165" fontId="41" fillId="2" borderId="1" xfId="7" applyNumberFormat="1" applyFont="1" applyFill="1" applyBorder="1" applyAlignment="1">
      <alignment horizontal="center" vertical="center"/>
    </xf>
    <xf numFmtId="165" fontId="42" fillId="2" borderId="1" xfId="10" quotePrefix="1" applyNumberFormat="1" applyFont="1" applyFill="1" applyBorder="1" applyAlignment="1">
      <alignment horizontal="left" vertical="center" wrapText="1"/>
    </xf>
    <xf numFmtId="165" fontId="41" fillId="2" borderId="1" xfId="7" applyNumberFormat="1" applyFont="1" applyFill="1" applyBorder="1" applyAlignment="1">
      <alignment horizontal="left" vertical="center" wrapText="1"/>
    </xf>
    <xf numFmtId="0" fontId="18" fillId="2" borderId="1" xfId="6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left" vertical="center" wrapText="1"/>
    </xf>
    <xf numFmtId="165" fontId="33" fillId="2" borderId="1" xfId="20" applyNumberFormat="1" applyFont="1" applyFill="1" applyBorder="1" applyAlignment="1">
      <alignment horizontal="center" vertical="center"/>
    </xf>
    <xf numFmtId="165" fontId="33" fillId="2" borderId="1" xfId="19" applyFont="1" applyFill="1" applyBorder="1" applyAlignment="1">
      <alignment horizontal="left" vertical="center" wrapText="1"/>
    </xf>
    <xf numFmtId="165" fontId="41" fillId="2" borderId="1" xfId="7" applyNumberFormat="1" applyFont="1" applyFill="1" applyBorder="1" applyAlignment="1">
      <alignment vertical="center"/>
    </xf>
    <xf numFmtId="165" fontId="11" fillId="2" borderId="1" xfId="7" applyNumberFormat="1" applyFont="1" applyFill="1" applyBorder="1" applyAlignment="1">
      <alignment vertical="center"/>
    </xf>
    <xf numFmtId="164" fontId="43" fillId="2" borderId="1" xfId="2" applyNumberFormat="1" applyFont="1" applyFill="1" applyBorder="1" applyAlignment="1" applyProtection="1">
      <alignment horizontal="center" vertical="center"/>
    </xf>
    <xf numFmtId="164" fontId="43" fillId="2" borderId="1" xfId="2" applyNumberFormat="1" applyFont="1" applyFill="1" applyBorder="1" applyAlignment="1" applyProtection="1">
      <alignment horizontal="left" vertical="center" wrapText="1"/>
    </xf>
    <xf numFmtId="165" fontId="33" fillId="2" borderId="1" xfId="5" applyNumberFormat="1" applyFont="1" applyFill="1" applyBorder="1" applyAlignment="1">
      <alignment horizontal="center" vertical="center"/>
    </xf>
    <xf numFmtId="171" fontId="9" fillId="2" borderId="1" xfId="9" applyNumberFormat="1" applyFont="1" applyFill="1" applyBorder="1" applyAlignment="1" applyProtection="1">
      <alignment horizontal="center" vertical="center"/>
    </xf>
    <xf numFmtId="165" fontId="44" fillId="2" borderId="1" xfId="7" applyNumberFormat="1" applyFont="1" applyFill="1" applyBorder="1" applyAlignment="1">
      <alignment horizontal="center" vertical="center"/>
    </xf>
    <xf numFmtId="165" fontId="44" fillId="2" borderId="1" xfId="7" applyNumberFormat="1" applyFont="1" applyFill="1" applyBorder="1" applyAlignment="1">
      <alignment horizontal="left" vertical="center"/>
    </xf>
    <xf numFmtId="165" fontId="9" fillId="2" borderId="1" xfId="7" applyNumberFormat="1" applyFont="1" applyFill="1" applyBorder="1" applyAlignment="1">
      <alignment horizontal="center" vertical="center"/>
    </xf>
    <xf numFmtId="165" fontId="9" fillId="2" borderId="1" xfId="7" applyNumberFormat="1" applyFont="1" applyFill="1" applyBorder="1" applyAlignment="1">
      <alignment horizontal="left" vertical="center"/>
    </xf>
    <xf numFmtId="165" fontId="20" fillId="2" borderId="1" xfId="10" quotePrefix="1" applyNumberFormat="1" applyFont="1" applyFill="1" applyBorder="1" applyAlignment="1">
      <alignment horizontal="left" vertical="center" wrapText="1"/>
    </xf>
    <xf numFmtId="165" fontId="18" fillId="2" borderId="1" xfId="7" applyNumberFormat="1" applyFont="1" applyFill="1" applyBorder="1" applyAlignment="1">
      <alignment horizontal="center" vertical="center"/>
    </xf>
    <xf numFmtId="169" fontId="11" fillId="2" borderId="1" xfId="9" applyNumberFormat="1" applyFont="1" applyFill="1" applyBorder="1" applyAlignment="1" applyProtection="1">
      <alignment horizontal="center" vertical="center"/>
    </xf>
    <xf numFmtId="0" fontId="8" fillId="4" borderId="1" xfId="6" applyFont="1" applyFill="1" applyBorder="1" applyAlignment="1">
      <alignment horizontal="center" vertical="center" wrapText="1"/>
    </xf>
    <xf numFmtId="164" fontId="37" fillId="4" borderId="1" xfId="22" applyNumberFormat="1" applyFont="1" applyFill="1" applyBorder="1" applyAlignment="1">
      <alignment horizontal="center" vertical="center" wrapText="1"/>
    </xf>
    <xf numFmtId="165" fontId="18" fillId="2" borderId="1" xfId="7" applyNumberFormat="1" applyFont="1" applyFill="1" applyBorder="1" applyAlignment="1">
      <alignment vertical="center"/>
    </xf>
    <xf numFmtId="0" fontId="37" fillId="4" borderId="1" xfId="22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vertical="center" wrapText="1"/>
    </xf>
    <xf numFmtId="20" fontId="37" fillId="2" borderId="1" xfId="0" applyFont="1" applyFill="1" applyBorder="1" applyAlignment="1">
      <alignment vertical="center" wrapText="1"/>
    </xf>
    <xf numFmtId="165" fontId="20" fillId="2" borderId="1" xfId="19" quotePrefix="1" applyFont="1" applyFill="1" applyBorder="1" applyAlignment="1">
      <alignment horizontal="left" vertical="center" wrapText="1"/>
    </xf>
    <xf numFmtId="169" fontId="18" fillId="2" borderId="1" xfId="0" applyNumberFormat="1" applyFont="1" applyFill="1" applyBorder="1" applyAlignment="1">
      <alignment horizontal="center" vertical="center"/>
    </xf>
    <xf numFmtId="169" fontId="18" fillId="2" borderId="1" xfId="0" applyNumberFormat="1" applyFont="1" applyFill="1" applyBorder="1" applyAlignment="1">
      <alignment horizontal="left" vertical="center" wrapText="1"/>
    </xf>
    <xf numFmtId="0" fontId="18" fillId="2" borderId="1" xfId="7" applyNumberFormat="1" applyFont="1" applyFill="1" applyBorder="1" applyAlignment="1">
      <alignment horizontal="center" vertical="center"/>
    </xf>
    <xf numFmtId="0" fontId="18" fillId="2" borderId="1" xfId="2" applyNumberFormat="1" applyFont="1" applyFill="1" applyBorder="1" applyAlignment="1">
      <alignment horizontal="center" vertical="center" wrapText="1"/>
    </xf>
    <xf numFmtId="170" fontId="8" fillId="2" borderId="1" xfId="18" applyNumberFormat="1" applyFont="1" applyFill="1" applyBorder="1" applyAlignment="1" applyProtection="1">
      <alignment horizontal="center" vertical="center"/>
    </xf>
    <xf numFmtId="20" fontId="9" fillId="2" borderId="1" xfId="11" applyFont="1" applyFill="1" applyBorder="1" applyAlignment="1">
      <alignment horizontal="center" vertical="center"/>
    </xf>
    <xf numFmtId="20" fontId="9" fillId="2" borderId="1" xfId="11" applyFont="1" applyFill="1" applyBorder="1" applyAlignment="1">
      <alignment horizontal="left" vertical="center"/>
    </xf>
    <xf numFmtId="20" fontId="18" fillId="2" borderId="1" xfId="1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left" vertical="center" wrapText="1"/>
    </xf>
    <xf numFmtId="170" fontId="20" fillId="2" borderId="1" xfId="12" applyNumberFormat="1" applyFont="1" applyFill="1" applyBorder="1" applyAlignment="1" applyProtection="1">
      <alignment horizontal="center" vertical="center"/>
    </xf>
    <xf numFmtId="0" fontId="18" fillId="2" borderId="1" xfId="2" applyNumberFormat="1" applyFont="1" applyFill="1" applyBorder="1" applyAlignment="1">
      <alignment horizontal="center" vertical="center"/>
    </xf>
    <xf numFmtId="164" fontId="18" fillId="3" borderId="1" xfId="2" applyNumberFormat="1" applyFont="1" applyFill="1" applyBorder="1" applyAlignment="1">
      <alignment horizontal="left" vertical="center"/>
    </xf>
    <xf numFmtId="164" fontId="16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0" fontId="19" fillId="2" borderId="1" xfId="0" quotePrefix="1" applyNumberFormat="1" applyFont="1" applyFill="1" applyBorder="1" applyAlignment="1">
      <alignment horizontal="center" vertical="center" wrapText="1"/>
    </xf>
    <xf numFmtId="164" fontId="18" fillId="3" borderId="1" xfId="2" applyNumberFormat="1" applyFont="1" applyFill="1" applyBorder="1" applyAlignment="1">
      <alignment horizontal="center" vertical="center"/>
    </xf>
    <xf numFmtId="164" fontId="18" fillId="3" borderId="1" xfId="2" applyNumberFormat="1" applyFont="1" applyFill="1" applyBorder="1" applyAlignment="1">
      <alignment horizontal="justify" vertical="center"/>
    </xf>
    <xf numFmtId="0" fontId="16" fillId="2" borderId="1" xfId="2" applyNumberFormat="1" applyFont="1" applyFill="1" applyBorder="1" applyAlignment="1">
      <alignment horizontal="center" vertical="center"/>
    </xf>
    <xf numFmtId="0" fontId="16" fillId="2" borderId="1" xfId="2" applyNumberFormat="1" applyFont="1" applyFill="1" applyBorder="1" applyAlignment="1">
      <alignment horizontal="left" vertical="center" wrapText="1"/>
    </xf>
    <xf numFmtId="165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left" vertical="center" wrapText="1"/>
    </xf>
    <xf numFmtId="20" fontId="20" fillId="2" borderId="1" xfId="11" applyFont="1" applyFill="1" applyBorder="1" applyAlignment="1">
      <alignment horizontal="center" vertical="center"/>
    </xf>
    <xf numFmtId="169" fontId="18" fillId="2" borderId="1" xfId="2" applyNumberFormat="1" applyFont="1" applyFill="1" applyBorder="1" applyAlignment="1">
      <alignment horizontal="center" vertical="center"/>
    </xf>
    <xf numFmtId="169" fontId="18" fillId="2" borderId="1" xfId="2" applyNumberFormat="1" applyFont="1" applyFill="1" applyBorder="1" applyAlignment="1">
      <alignment horizontal="left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8" fontId="17" fillId="2" borderId="1" xfId="0" quotePrefix="1" applyNumberFormat="1" applyFont="1" applyFill="1" applyBorder="1" applyAlignment="1">
      <alignment horizontal="center" vertical="center" wrapText="1"/>
    </xf>
    <xf numFmtId="0" fontId="17" fillId="2" borderId="1" xfId="4" applyNumberFormat="1" applyFont="1" applyFill="1" applyBorder="1" applyAlignment="1">
      <alignment horizontal="center" vertical="center" wrapText="1"/>
    </xf>
    <xf numFmtId="166" fontId="14" fillId="2" borderId="1" xfId="0" quotePrefix="1" applyNumberFormat="1" applyFont="1" applyFill="1" applyBorder="1" applyAlignment="1">
      <alignment horizontal="center" vertical="center" wrapText="1"/>
    </xf>
    <xf numFmtId="168" fontId="17" fillId="2" borderId="1" xfId="0" applyNumberFormat="1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0" fontId="20" fillId="0" borderId="11" xfId="3" applyFont="1" applyBorder="1" applyAlignment="1">
      <alignment horizontal="justify" vertical="center"/>
    </xf>
    <xf numFmtId="0" fontId="20" fillId="0" borderId="12" xfId="3" applyFont="1" applyBorder="1" applyAlignment="1">
      <alignment horizontal="justify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165" fontId="46" fillId="0" borderId="0" xfId="20" applyFont="1" applyBorder="1" applyAlignment="1">
      <alignment horizontal="center" vertical="center"/>
    </xf>
    <xf numFmtId="165" fontId="47" fillId="0" borderId="0" xfId="20" applyFont="1" applyBorder="1" applyAlignment="1">
      <alignment horizontal="center" vertical="center"/>
    </xf>
    <xf numFmtId="167" fontId="3" fillId="0" borderId="0" xfId="3" quotePrefix="1" applyNumberFormat="1" applyFont="1" applyBorder="1" applyAlignment="1">
      <alignment horizontal="left" vertical="center"/>
    </xf>
    <xf numFmtId="167" fontId="3" fillId="0" borderId="0" xfId="3" applyNumberFormat="1" applyFont="1" applyBorder="1" applyAlignment="1">
      <alignment horizontal="left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67" fontId="20" fillId="0" borderId="14" xfId="3" applyNumberFormat="1" applyFont="1" applyBorder="1" applyAlignment="1">
      <alignment horizontal="center" vertical="center"/>
    </xf>
    <xf numFmtId="165" fontId="42" fillId="2" borderId="1" xfId="7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 applyProtection="1">
      <alignment vertical="center"/>
    </xf>
    <xf numFmtId="164" fontId="11" fillId="2" borderId="0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left" vertical="center"/>
    </xf>
    <xf numFmtId="164" fontId="3" fillId="2" borderId="0" xfId="2" applyNumberFormat="1" applyFont="1" applyFill="1" applyBorder="1" applyAlignment="1" applyProtection="1">
      <alignment horizontal="center"/>
    </xf>
    <xf numFmtId="164" fontId="3" fillId="2" borderId="0" xfId="2" applyNumberFormat="1" applyFont="1" applyFill="1" applyBorder="1" applyAlignment="1" applyProtection="1"/>
    <xf numFmtId="164" fontId="4" fillId="2" borderId="0" xfId="2" applyNumberFormat="1" applyFont="1" applyFill="1" applyBorder="1" applyAlignment="1" applyProtection="1"/>
    <xf numFmtId="164" fontId="4" fillId="2" borderId="0" xfId="2" applyNumberFormat="1" applyFont="1" applyFill="1" applyBorder="1" applyAlignment="1" applyProtection="1">
      <alignment horizontal="center"/>
    </xf>
    <xf numFmtId="164" fontId="2" fillId="2" borderId="0" xfId="2" applyNumberFormat="1" applyFont="1" applyFill="1"/>
    <xf numFmtId="164" fontId="3" fillId="2" borderId="0" xfId="2" quotePrefix="1" applyNumberFormat="1" applyFont="1" applyFill="1" applyBorder="1" applyAlignment="1" applyProtection="1">
      <alignment vertical="center"/>
    </xf>
    <xf numFmtId="164" fontId="11" fillId="2" borderId="0" xfId="2" quotePrefix="1" applyNumberFormat="1" applyFont="1" applyFill="1" applyBorder="1" applyAlignment="1" applyProtection="1">
      <alignment horizontal="center" vertical="center"/>
    </xf>
    <xf numFmtId="164" fontId="3" fillId="2" borderId="0" xfId="2" quotePrefix="1" applyNumberFormat="1" applyFont="1" applyFill="1" applyBorder="1" applyAlignment="1" applyProtection="1">
      <alignment horizontal="left" vertical="center"/>
    </xf>
    <xf numFmtId="164" fontId="3" fillId="2" borderId="0" xfId="2" quotePrefix="1" applyNumberFormat="1" applyFont="1" applyFill="1" applyBorder="1" applyAlignment="1" applyProtection="1">
      <alignment horizontal="center"/>
    </xf>
    <xf numFmtId="164" fontId="4" fillId="2" borderId="0" xfId="2" applyNumberFormat="1" applyFont="1" applyFill="1" applyProtection="1"/>
    <xf numFmtId="164" fontId="2" fillId="2" borderId="0" xfId="2" applyNumberFormat="1" applyFont="1" applyFill="1" applyProtection="1"/>
    <xf numFmtId="164" fontId="10" fillId="2" borderId="0" xfId="2" applyNumberFormat="1" applyFont="1" applyFill="1" applyBorder="1" applyAlignment="1">
      <alignment horizontal="center" vertical="center"/>
    </xf>
    <xf numFmtId="164" fontId="15" fillId="2" borderId="6" xfId="2" quotePrefix="1" applyNumberFormat="1" applyFont="1" applyFill="1" applyBorder="1" applyAlignment="1" applyProtection="1">
      <alignment horizontal="left" vertical="center"/>
    </xf>
    <xf numFmtId="164" fontId="5" fillId="2" borderId="0" xfId="2" applyNumberFormat="1" applyFont="1" applyFill="1" applyBorder="1" applyProtection="1"/>
    <xf numFmtId="164" fontId="5" fillId="2" borderId="0" xfId="2" applyNumberFormat="1" applyFont="1" applyFill="1" applyBorder="1" applyAlignment="1" applyProtection="1">
      <alignment horizontal="center"/>
    </xf>
    <xf numFmtId="164" fontId="2" fillId="2" borderId="0" xfId="2" applyNumberFormat="1" applyFont="1" applyFill="1" applyBorder="1" applyProtection="1"/>
    <xf numFmtId="2" fontId="2" fillId="2" borderId="0" xfId="2" applyNumberFormat="1" applyFont="1" applyFill="1" applyBorder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165" fontId="11" fillId="2" borderId="1" xfId="3" applyNumberFormat="1" applyFont="1" applyFill="1" applyBorder="1" applyAlignment="1">
      <alignment horizontal="left" vertical="center"/>
    </xf>
    <xf numFmtId="165" fontId="11" fillId="2" borderId="1" xfId="3" applyNumberFormat="1" applyFont="1" applyFill="1" applyBorder="1" applyAlignment="1">
      <alignment horizontal="center" vertical="center"/>
    </xf>
    <xf numFmtId="167" fontId="11" fillId="2" borderId="1" xfId="3" applyNumberFormat="1" applyFont="1" applyFill="1" applyBorder="1" applyAlignment="1">
      <alignment horizontal="center" vertical="center" wrapText="1"/>
    </xf>
    <xf numFmtId="165" fontId="11" fillId="2" borderId="1" xfId="5" applyNumberFormat="1" applyFont="1" applyFill="1" applyBorder="1" applyAlignment="1">
      <alignment horizontal="center" vertical="center" wrapText="1"/>
    </xf>
    <xf numFmtId="164" fontId="29" fillId="2" borderId="1" xfId="2" applyNumberFormat="1" applyFont="1" applyFill="1" applyBorder="1" applyAlignment="1" applyProtection="1">
      <alignment horizontal="center" vertical="center" wrapText="1"/>
    </xf>
    <xf numFmtId="164" fontId="29" fillId="2" borderId="1" xfId="2" applyNumberFormat="1" applyFont="1" applyFill="1" applyBorder="1" applyAlignment="1" applyProtection="1">
      <alignment horizontal="center" vertical="center"/>
    </xf>
    <xf numFmtId="164" fontId="11" fillId="2" borderId="1" xfId="6" quotePrefix="1" applyNumberFormat="1" applyFont="1" applyFill="1" applyBorder="1" applyAlignment="1">
      <alignment horizontal="center" vertical="center" wrapText="1"/>
    </xf>
    <xf numFmtId="165" fontId="11" fillId="2" borderId="0" xfId="5" applyNumberFormat="1" applyFont="1" applyFill="1"/>
    <xf numFmtId="167" fontId="11" fillId="2" borderId="1" xfId="3" applyNumberFormat="1" applyFont="1" applyFill="1" applyBorder="1" applyAlignment="1">
      <alignment horizontal="center" vertical="center"/>
    </xf>
    <xf numFmtId="165" fontId="11" fillId="2" borderId="1" xfId="3" applyNumberFormat="1" applyFont="1" applyFill="1" applyBorder="1" applyAlignment="1">
      <alignment horizontal="justify" vertical="center"/>
    </xf>
    <xf numFmtId="165" fontId="11" fillId="2" borderId="1" xfId="5" applyNumberFormat="1" applyFont="1" applyFill="1" applyBorder="1" applyAlignment="1">
      <alignment horizontal="center" vertical="center"/>
    </xf>
    <xf numFmtId="164" fontId="29" fillId="2" borderId="1" xfId="2" applyNumberFormat="1" applyFont="1" applyFill="1" applyBorder="1" applyAlignment="1" applyProtection="1">
      <alignment horizontal="center" vertical="center"/>
    </xf>
    <xf numFmtId="164" fontId="11" fillId="2" borderId="1" xfId="6" applyNumberFormat="1" applyFont="1" applyFill="1" applyBorder="1" applyAlignment="1">
      <alignment horizontal="center" vertical="center" wrapText="1"/>
    </xf>
    <xf numFmtId="164" fontId="30" fillId="2" borderId="1" xfId="2" applyNumberFormat="1" applyFont="1" applyFill="1" applyBorder="1" applyAlignment="1" applyProtection="1">
      <alignment horizontal="center" vertical="center"/>
    </xf>
    <xf numFmtId="1" fontId="11" fillId="2" borderId="1" xfId="2" applyNumberFormat="1" applyFont="1" applyFill="1" applyBorder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/>
    </xf>
    <xf numFmtId="164" fontId="15" fillId="2" borderId="0" xfId="2" applyNumberFormat="1" applyFont="1" applyFill="1" applyAlignment="1">
      <alignment horizontal="center"/>
    </xf>
    <xf numFmtId="164" fontId="16" fillId="2" borderId="1" xfId="2" applyNumberFormat="1" applyFont="1" applyFill="1" applyBorder="1" applyAlignment="1" applyProtection="1">
      <alignment horizontal="center" vertical="center"/>
    </xf>
    <xf numFmtId="0" fontId="11" fillId="2" borderId="1" xfId="6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 applyProtection="1">
      <alignment horizontal="left" vertical="center"/>
    </xf>
    <xf numFmtId="164" fontId="15" fillId="2" borderId="1" xfId="2" applyNumberFormat="1" applyFont="1" applyFill="1" applyBorder="1" applyAlignment="1" applyProtection="1">
      <alignment vertical="center"/>
    </xf>
    <xf numFmtId="22" fontId="11" fillId="2" borderId="0" xfId="0" applyNumberFormat="1" applyFont="1" applyFill="1"/>
    <xf numFmtId="164" fontId="15" fillId="2" borderId="0" xfId="2" applyNumberFormat="1" applyFont="1" applyFill="1" applyBorder="1" applyProtection="1"/>
    <xf numFmtId="164" fontId="15" fillId="2" borderId="0" xfId="2" applyNumberFormat="1" applyFont="1" applyFill="1"/>
    <xf numFmtId="165" fontId="16" fillId="2" borderId="1" xfId="8" applyNumberFormat="1" applyFont="1" applyFill="1" applyBorder="1" applyAlignment="1">
      <alignment horizontal="center" vertical="center"/>
    </xf>
    <xf numFmtId="169" fontId="18" fillId="2" borderId="1" xfId="9" applyNumberFormat="1" applyFont="1" applyFill="1" applyBorder="1" applyAlignment="1" applyProtection="1">
      <alignment horizontal="center" vertical="center"/>
    </xf>
    <xf numFmtId="2" fontId="16" fillId="2" borderId="1" xfId="2" applyNumberFormat="1" applyFont="1" applyFill="1" applyBorder="1" applyAlignment="1">
      <alignment horizontal="center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horizontal="center" vertical="center" wrapText="1"/>
    </xf>
    <xf numFmtId="2" fontId="16" fillId="2" borderId="2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Protection="1"/>
    <xf numFmtId="164" fontId="18" fillId="2" borderId="0" xfId="2" applyNumberFormat="1" applyFont="1" applyFill="1" applyBorder="1" applyAlignment="1">
      <alignment horizontal="center"/>
    </xf>
    <xf numFmtId="164" fontId="16" fillId="2" borderId="0" xfId="2" applyNumberFormat="1" applyFont="1" applyFill="1"/>
    <xf numFmtId="2" fontId="16" fillId="2" borderId="0" xfId="2" applyNumberFormat="1" applyFont="1" applyFill="1" applyBorder="1" applyAlignment="1">
      <alignment horizontal="right"/>
    </xf>
    <xf numFmtId="1" fontId="11" fillId="2" borderId="1" xfId="7" applyNumberFormat="1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horizontal="justify" vertical="center"/>
    </xf>
    <xf numFmtId="0" fontId="17" fillId="2" borderId="1" xfId="0" quotePrefix="1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right" vertical="center" wrapText="1"/>
    </xf>
    <xf numFmtId="2" fontId="8" fillId="2" borderId="1" xfId="2" applyNumberFormat="1" applyFont="1" applyFill="1" applyBorder="1" applyAlignment="1">
      <alignment horizontal="center" vertical="center"/>
    </xf>
    <xf numFmtId="165" fontId="11" fillId="2" borderId="0" xfId="7" applyNumberFormat="1" applyFont="1" applyFill="1"/>
    <xf numFmtId="165" fontId="18" fillId="2" borderId="1" xfId="7" applyNumberFormat="1" applyFont="1" applyFill="1" applyBorder="1" applyAlignment="1">
      <alignment horizontal="left" vertical="center"/>
    </xf>
    <xf numFmtId="165" fontId="18" fillId="2" borderId="0" xfId="7" applyNumberFormat="1" applyFont="1" applyFill="1"/>
    <xf numFmtId="170" fontId="10" fillId="2" borderId="1" xfId="9" applyNumberFormat="1" applyFont="1" applyFill="1" applyBorder="1" applyAlignment="1" applyProtection="1">
      <alignment horizontal="center" vertical="center"/>
    </xf>
    <xf numFmtId="164" fontId="37" fillId="2" borderId="1" xfId="2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vertical="center"/>
    </xf>
    <xf numFmtId="22" fontId="18" fillId="2" borderId="0" xfId="0" applyNumberFormat="1" applyFont="1" applyFill="1"/>
    <xf numFmtId="0" fontId="18" fillId="2" borderId="1" xfId="2" quotePrefix="1" applyNumberFormat="1" applyFont="1" applyFill="1" applyBorder="1" applyAlignment="1">
      <alignment horizontal="left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1" fontId="18" fillId="2" borderId="1" xfId="7" applyNumberFormat="1" applyFont="1" applyFill="1" applyBorder="1" applyAlignment="1">
      <alignment horizontal="center" vertical="center"/>
    </xf>
    <xf numFmtId="20" fontId="8" fillId="2" borderId="1" xfId="0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right" vertical="center" wrapText="1"/>
    </xf>
    <xf numFmtId="2" fontId="2" fillId="2" borderId="1" xfId="2" applyNumberFormat="1" applyFont="1" applyFill="1" applyBorder="1" applyAlignment="1">
      <alignment horizontal="right" vertical="center" wrapText="1"/>
    </xf>
    <xf numFmtId="2" fontId="2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right" vertical="center" wrapText="1"/>
    </xf>
    <xf numFmtId="2" fontId="4" fillId="2" borderId="1" xfId="2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right" vertical="center" wrapText="1"/>
    </xf>
    <xf numFmtId="0" fontId="32" fillId="2" borderId="1" xfId="6" applyFont="1" applyFill="1" applyBorder="1" applyAlignment="1">
      <alignment vertical="center" wrapText="1"/>
    </xf>
    <xf numFmtId="0" fontId="2" fillId="2" borderId="1" xfId="22" applyNumberFormat="1" applyFont="1" applyFill="1" applyBorder="1" applyAlignment="1">
      <alignment horizontal="center" vertical="center" wrapText="1"/>
    </xf>
    <xf numFmtId="164" fontId="18" fillId="2" borderId="1" xfId="22" applyNumberFormat="1" applyFont="1" applyFill="1" applyBorder="1" applyAlignment="1">
      <alignment horizontal="right" vertical="center" wrapText="1"/>
    </xf>
    <xf numFmtId="2" fontId="8" fillId="2" borderId="1" xfId="22" applyNumberFormat="1" applyFont="1" applyFill="1" applyBorder="1" applyAlignment="1">
      <alignment horizontal="right" vertical="center" wrapText="1"/>
    </xf>
    <xf numFmtId="2" fontId="8" fillId="2" borderId="1" xfId="22" applyNumberFormat="1" applyFont="1" applyFill="1" applyBorder="1" applyAlignment="1">
      <alignment horizontal="center" vertical="center"/>
    </xf>
    <xf numFmtId="164" fontId="37" fillId="2" borderId="15" xfId="22" applyNumberFormat="1" applyFont="1" applyFill="1" applyBorder="1" applyAlignment="1">
      <alignment horizontal="center" vertical="center" wrapText="1"/>
    </xf>
    <xf numFmtId="165" fontId="18" fillId="2" borderId="0" xfId="7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0" fontId="9" fillId="2" borderId="1" xfId="7" applyNumberFormat="1" applyFont="1" applyFill="1" applyBorder="1" applyAlignment="1">
      <alignment horizontal="center" vertical="center"/>
    </xf>
    <xf numFmtId="165" fontId="20" fillId="2" borderId="1" xfId="7" applyNumberFormat="1" applyFont="1" applyFill="1" applyBorder="1" applyAlignment="1">
      <alignment horizontal="left" vertical="center"/>
    </xf>
    <xf numFmtId="0" fontId="21" fillId="2" borderId="1" xfId="0" quotePrefix="1" applyNumberFormat="1" applyFont="1" applyFill="1" applyBorder="1" applyAlignment="1">
      <alignment horizontal="center" vertical="center" wrapText="1"/>
    </xf>
    <xf numFmtId="165" fontId="9" fillId="2" borderId="1" xfId="10" quotePrefix="1" applyNumberFormat="1" applyFont="1" applyFill="1" applyBorder="1" applyAlignment="1">
      <alignment horizontal="left" vertical="center" wrapText="1"/>
    </xf>
    <xf numFmtId="1" fontId="9" fillId="2" borderId="1" xfId="7" applyNumberFormat="1" applyFont="1" applyFill="1" applyBorder="1" applyAlignment="1">
      <alignment horizontal="center" vertical="center"/>
    </xf>
    <xf numFmtId="165" fontId="9" fillId="2" borderId="1" xfId="7" applyNumberFormat="1" applyFont="1" applyFill="1" applyBorder="1" applyAlignment="1">
      <alignment horizontal="justify" vertical="center"/>
    </xf>
    <xf numFmtId="169" fontId="9" fillId="2" borderId="1" xfId="9" applyNumberFormat="1" applyFont="1" applyFill="1" applyBorder="1" applyAlignment="1" applyProtection="1">
      <alignment horizontal="center" vertical="center"/>
    </xf>
    <xf numFmtId="2" fontId="22" fillId="2" borderId="1" xfId="2" applyNumberFormat="1" applyFont="1" applyFill="1" applyBorder="1" applyAlignment="1">
      <alignment horizontal="center" vertical="center"/>
    </xf>
    <xf numFmtId="0" fontId="20" fillId="2" borderId="1" xfId="7" applyNumberFormat="1" applyFont="1" applyFill="1" applyBorder="1" applyAlignment="1">
      <alignment horizontal="center" vertical="center"/>
    </xf>
    <xf numFmtId="169" fontId="20" fillId="2" borderId="1" xfId="9" applyNumberFormat="1" applyFont="1" applyFill="1" applyBorder="1" applyAlignment="1" applyProtection="1">
      <alignment horizontal="center" vertical="center"/>
    </xf>
    <xf numFmtId="165" fontId="28" fillId="2" borderId="1" xfId="10" applyNumberFormat="1" applyFont="1" applyFill="1" applyBorder="1" applyAlignment="1">
      <alignment vertical="center"/>
    </xf>
    <xf numFmtId="1" fontId="2" fillId="2" borderId="1" xfId="2" applyNumberFormat="1" applyFont="1" applyFill="1" applyBorder="1" applyAlignment="1">
      <alignment horizontal="center" vertical="center"/>
    </xf>
    <xf numFmtId="2" fontId="22" fillId="2" borderId="1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18" fillId="2" borderId="0" xfId="2" applyNumberFormat="1" applyFont="1" applyFill="1" applyBorder="1" applyAlignment="1">
      <alignment horizontal="center" vertical="center"/>
    </xf>
    <xf numFmtId="164" fontId="16" fillId="2" borderId="0" xfId="2" applyNumberFormat="1" applyFont="1" applyFill="1" applyAlignment="1">
      <alignment vertical="center"/>
    </xf>
    <xf numFmtId="1" fontId="16" fillId="2" borderId="1" xfId="2" applyNumberFormat="1" applyFont="1" applyFill="1" applyBorder="1" applyAlignment="1">
      <alignment horizontal="center" vertical="center" wrapText="1"/>
    </xf>
    <xf numFmtId="165" fontId="18" fillId="2" borderId="8" xfId="7" applyNumberFormat="1" applyFont="1" applyFill="1" applyBorder="1" applyAlignment="1">
      <alignment horizontal="left" vertical="center"/>
    </xf>
    <xf numFmtId="165" fontId="18" fillId="2" borderId="5" xfId="7" applyNumberFormat="1" applyFont="1" applyFill="1" applyBorder="1" applyAlignment="1">
      <alignment horizontal="left" vertical="center"/>
    </xf>
    <xf numFmtId="0" fontId="11" fillId="2" borderId="1" xfId="2" applyNumberFormat="1" applyFont="1" applyFill="1" applyBorder="1" applyAlignment="1">
      <alignment vertical="center" wrapText="1"/>
    </xf>
    <xf numFmtId="165" fontId="8" fillId="2" borderId="1" xfId="10" applyNumberFormat="1" applyFont="1" applyFill="1" applyBorder="1" applyAlignment="1">
      <alignment horizontal="center" vertical="center"/>
    </xf>
    <xf numFmtId="165" fontId="20" fillId="2" borderId="1" xfId="5" applyNumberFormat="1" applyFont="1" applyFill="1" applyBorder="1" applyAlignment="1">
      <alignment horizontal="left" vertical="center"/>
    </xf>
    <xf numFmtId="0" fontId="11" fillId="2" borderId="1" xfId="2" applyNumberFormat="1" applyFont="1" applyFill="1" applyBorder="1" applyAlignment="1">
      <alignment horizontal="left" vertical="center" wrapText="1"/>
    </xf>
    <xf numFmtId="171" fontId="20" fillId="2" borderId="1" xfId="9" applyNumberFormat="1" applyFont="1" applyFill="1" applyBorder="1" applyAlignment="1" applyProtection="1">
      <alignment horizontal="center" vertical="center"/>
    </xf>
    <xf numFmtId="2" fontId="16" fillId="2" borderId="0" xfId="2" applyNumberFormat="1" applyFont="1" applyFill="1" applyBorder="1" applyAlignment="1">
      <alignment vertical="center" wrapText="1"/>
    </xf>
    <xf numFmtId="164" fontId="16" fillId="2" borderId="0" xfId="2" applyNumberFormat="1" applyFont="1" applyFill="1" applyBorder="1"/>
    <xf numFmtId="164" fontId="18" fillId="2" borderId="1" xfId="2" applyNumberFormat="1" applyFont="1" applyFill="1" applyBorder="1" applyAlignment="1">
      <alignment horizontal="center" vertical="center"/>
    </xf>
    <xf numFmtId="0" fontId="18" fillId="2" borderId="1" xfId="6" applyFont="1" applyFill="1" applyBorder="1" applyAlignment="1">
      <alignment horizontal="left" vertical="center" wrapText="1"/>
    </xf>
    <xf numFmtId="2" fontId="10" fillId="2" borderId="1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vertical="center" wrapText="1"/>
    </xf>
    <xf numFmtId="164" fontId="16" fillId="2" borderId="7" xfId="2" applyNumberFormat="1" applyFont="1" applyFill="1" applyBorder="1"/>
    <xf numFmtId="0" fontId="45" fillId="2" borderId="1" xfId="6" applyFont="1" applyFill="1" applyBorder="1" applyAlignment="1">
      <alignment vertical="center" wrapText="1"/>
    </xf>
    <xf numFmtId="0" fontId="37" fillId="2" borderId="1" xfId="22" applyNumberFormat="1" applyFont="1" applyFill="1" applyBorder="1" applyAlignment="1">
      <alignment horizontal="left" vertical="center" wrapText="1"/>
    </xf>
    <xf numFmtId="0" fontId="37" fillId="2" borderId="1" xfId="22" applyNumberFormat="1" applyFont="1" applyFill="1" applyBorder="1" applyAlignment="1">
      <alignment horizontal="center" vertical="center" wrapText="1"/>
    </xf>
    <xf numFmtId="0" fontId="45" fillId="2" borderId="1" xfId="6" applyFont="1" applyFill="1" applyBorder="1" applyAlignment="1">
      <alignment horizontal="center" vertical="center" wrapText="1"/>
    </xf>
    <xf numFmtId="164" fontId="16" fillId="2" borderId="0" xfId="2" applyNumberFormat="1" applyFont="1" applyFill="1" applyBorder="1" applyAlignment="1">
      <alignment vertical="center"/>
    </xf>
    <xf numFmtId="164" fontId="16" fillId="2" borderId="1" xfId="2" applyNumberFormat="1" applyFont="1" applyFill="1" applyBorder="1" applyAlignment="1">
      <alignment vertical="center"/>
    </xf>
    <xf numFmtId="2" fontId="16" fillId="2" borderId="9" xfId="2" applyNumberFormat="1" applyFont="1" applyFill="1" applyBorder="1" applyAlignment="1">
      <alignment vertical="center" wrapText="1"/>
    </xf>
    <xf numFmtId="0" fontId="0" fillId="4" borderId="1" xfId="6" applyFont="1" applyFill="1" applyBorder="1" applyAlignment="1">
      <alignment horizontal="center" vertical="center" wrapText="1"/>
    </xf>
    <xf numFmtId="165" fontId="20" fillId="2" borderId="1" xfId="20" applyNumberFormat="1" applyFont="1" applyFill="1" applyBorder="1" applyAlignment="1">
      <alignment horizontal="justify" vertical="center"/>
    </xf>
    <xf numFmtId="0" fontId="18" fillId="2" borderId="1" xfId="6" applyFont="1" applyFill="1" applyBorder="1" applyAlignment="1">
      <alignment vertical="center" wrapText="1"/>
    </xf>
    <xf numFmtId="20" fontId="0" fillId="2" borderId="1" xfId="0" applyFill="1" applyBorder="1" applyAlignment="1">
      <alignment vertical="center"/>
    </xf>
    <xf numFmtId="172" fontId="18" fillId="2" borderId="1" xfId="0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left" vertical="center"/>
    </xf>
    <xf numFmtId="164" fontId="18" fillId="2" borderId="1" xfId="2" applyNumberFormat="1" applyFont="1" applyFill="1" applyBorder="1" applyAlignment="1">
      <alignment horizontal="justify" vertical="center"/>
    </xf>
    <xf numFmtId="164" fontId="18" fillId="2" borderId="0" xfId="2" applyNumberFormat="1" applyFont="1" applyFill="1" applyBorder="1" applyAlignment="1" applyProtection="1">
      <alignment horizontal="left"/>
    </xf>
    <xf numFmtId="165" fontId="16" fillId="2" borderId="1" xfId="8" quotePrefix="1" applyNumberFormat="1" applyFont="1" applyFill="1" applyBorder="1" applyAlignment="1">
      <alignment horizontal="center" vertical="center"/>
    </xf>
    <xf numFmtId="165" fontId="9" fillId="2" borderId="1" xfId="7" quotePrefix="1" applyNumberFormat="1" applyFont="1" applyFill="1" applyBorder="1" applyAlignment="1">
      <alignment horizontal="left" vertical="center" wrapText="1"/>
    </xf>
    <xf numFmtId="1" fontId="9" fillId="2" borderId="1" xfId="11" applyNumberFormat="1" applyFont="1" applyFill="1" applyBorder="1" applyAlignment="1">
      <alignment horizontal="center" vertical="center"/>
    </xf>
    <xf numFmtId="20" fontId="9" fillId="2" borderId="1" xfId="11" applyFont="1" applyFill="1" applyBorder="1" applyAlignment="1">
      <alignment horizontal="justify" vertical="center"/>
    </xf>
    <xf numFmtId="1" fontId="11" fillId="2" borderId="1" xfId="11" applyNumberFormat="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justify" vertical="center"/>
    </xf>
    <xf numFmtId="171" fontId="18" fillId="2" borderId="1" xfId="9" applyNumberFormat="1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Alignment="1">
      <alignment horizontal="left" vertical="center"/>
    </xf>
    <xf numFmtId="164" fontId="4" fillId="2" borderId="1" xfId="2" applyNumberFormat="1" applyFont="1" applyFill="1" applyBorder="1" applyAlignment="1">
      <alignment horizontal="justify" vertical="center"/>
    </xf>
    <xf numFmtId="0" fontId="18" fillId="2" borderId="1" xfId="6" applyFont="1" applyFill="1" applyBorder="1" applyAlignment="1">
      <alignment horizontal="center" vertical="center"/>
    </xf>
    <xf numFmtId="164" fontId="23" fillId="2" borderId="0" xfId="2" applyNumberFormat="1" applyFont="1" applyFill="1" applyBorder="1" applyAlignment="1" applyProtection="1">
      <alignment horizontal="center"/>
    </xf>
    <xf numFmtId="164" fontId="24" fillId="2" borderId="0" xfId="2" applyNumberFormat="1" applyFont="1" applyFill="1" applyBorder="1" applyAlignment="1" applyProtection="1">
      <alignment horizontal="center"/>
    </xf>
    <xf numFmtId="164" fontId="25" fillId="2" borderId="0" xfId="2" applyNumberFormat="1" applyFont="1" applyFill="1" applyBorder="1" applyAlignment="1" applyProtection="1">
      <alignment horizontal="center"/>
    </xf>
    <xf numFmtId="164" fontId="16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5" fontId="3" fillId="2" borderId="1" xfId="7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vertical="center"/>
    </xf>
    <xf numFmtId="164" fontId="16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/>
    </xf>
    <xf numFmtId="169" fontId="11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>
      <alignment horizontal="left" vertical="center"/>
    </xf>
    <xf numFmtId="173" fontId="16" fillId="2" borderId="1" xfId="2" applyNumberFormat="1" applyFont="1" applyFill="1" applyBorder="1" applyAlignment="1">
      <alignment horizontal="center" vertical="center" wrapText="1"/>
    </xf>
    <xf numFmtId="164" fontId="11" fillId="2" borderId="0" xfId="2" applyNumberFormat="1" applyFont="1" applyFill="1" applyBorder="1" applyAlignment="1">
      <alignment horizontal="left" vertical="center"/>
    </xf>
    <xf numFmtId="164" fontId="16" fillId="2" borderId="1" xfId="2" applyNumberFormat="1" applyFont="1" applyFill="1" applyBorder="1" applyAlignment="1">
      <alignment horizontal="center" vertical="center"/>
    </xf>
    <xf numFmtId="164" fontId="15" fillId="2" borderId="1" xfId="2" applyNumberFormat="1" applyFont="1" applyFill="1" applyBorder="1" applyAlignment="1">
      <alignment vertical="center" wrapText="1"/>
    </xf>
    <xf numFmtId="9" fontId="15" fillId="2" borderId="1" xfId="1" applyFont="1" applyFill="1" applyBorder="1" applyAlignment="1" applyProtection="1">
      <alignment vertical="center"/>
    </xf>
    <xf numFmtId="2" fontId="15" fillId="2" borderId="1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vertical="center" wrapText="1"/>
    </xf>
    <xf numFmtId="9" fontId="16" fillId="2" borderId="1" xfId="1" applyFont="1" applyFill="1" applyBorder="1" applyAlignment="1" applyProtection="1">
      <alignment horizontal="center" vertical="center"/>
    </xf>
    <xf numFmtId="164" fontId="18" fillId="2" borderId="1" xfId="6" applyNumberFormat="1" applyFont="1" applyFill="1" applyBorder="1" applyAlignment="1">
      <alignment horizontal="center" vertical="center" wrapText="1"/>
    </xf>
    <xf numFmtId="165" fontId="8" fillId="2" borderId="1" xfId="19" applyFont="1" applyFill="1" applyBorder="1" applyAlignment="1">
      <alignment horizontal="center" vertical="center"/>
    </xf>
    <xf numFmtId="165" fontId="18" fillId="2" borderId="1" xfId="5" applyNumberFormat="1" applyFont="1" applyFill="1" applyBorder="1" applyAlignment="1">
      <alignment horizontal="left" vertical="center"/>
    </xf>
    <xf numFmtId="1" fontId="18" fillId="2" borderId="1" xfId="6" applyNumberFormat="1" applyFont="1" applyFill="1" applyBorder="1" applyAlignment="1">
      <alignment horizontal="center" vertical="center" wrapText="1"/>
    </xf>
    <xf numFmtId="173" fontId="16" fillId="2" borderId="1" xfId="2" applyNumberFormat="1" applyFont="1" applyFill="1" applyBorder="1" applyAlignment="1">
      <alignment horizontal="center" vertical="center"/>
    </xf>
    <xf numFmtId="164" fontId="18" fillId="2" borderId="0" xfId="2" applyNumberFormat="1" applyFont="1" applyFill="1" applyBorder="1" applyAlignment="1">
      <alignment horizontal="left" vertical="center"/>
    </xf>
    <xf numFmtId="169" fontId="18" fillId="2" borderId="1" xfId="6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 applyProtection="1">
      <alignment horizontal="center" vertical="center"/>
    </xf>
    <xf numFmtId="165" fontId="20" fillId="2" borderId="1" xfId="20" applyNumberFormat="1" applyFont="1" applyFill="1" applyBorder="1" applyAlignment="1">
      <alignment horizontal="left" vertical="center"/>
    </xf>
    <xf numFmtId="1" fontId="18" fillId="2" borderId="1" xfId="2" applyNumberFormat="1" applyFont="1" applyFill="1" applyBorder="1" applyAlignment="1">
      <alignment horizontal="justify" vertical="center"/>
    </xf>
    <xf numFmtId="1" fontId="41" fillId="2" borderId="1" xfId="7" applyNumberFormat="1" applyFont="1" applyFill="1" applyBorder="1" applyAlignment="1">
      <alignment horizontal="center" vertical="center"/>
    </xf>
    <xf numFmtId="165" fontId="41" fillId="2" borderId="1" xfId="7" applyNumberFormat="1" applyFont="1" applyFill="1" applyBorder="1" applyAlignment="1">
      <alignment horizontal="justify" vertical="center"/>
    </xf>
    <xf numFmtId="0" fontId="42" fillId="2" borderId="1" xfId="2" applyNumberFormat="1" applyFont="1" applyFill="1" applyBorder="1" applyAlignment="1">
      <alignment horizontal="center" vertical="center" wrapText="1"/>
    </xf>
    <xf numFmtId="0" fontId="51" fillId="2" borderId="1" xfId="0" quotePrefix="1" applyNumberFormat="1" applyFont="1" applyFill="1" applyBorder="1" applyAlignment="1">
      <alignment horizontal="center" vertical="center" wrapText="1"/>
    </xf>
    <xf numFmtId="169" fontId="41" fillId="2" borderId="1" xfId="9" applyNumberFormat="1" applyFont="1" applyFill="1" applyBorder="1" applyAlignment="1" applyProtection="1">
      <alignment horizontal="center" vertical="center"/>
    </xf>
    <xf numFmtId="2" fontId="52" fillId="2" borderId="1" xfId="2" applyNumberFormat="1" applyFont="1" applyFill="1" applyBorder="1" applyAlignment="1">
      <alignment horizontal="center" vertical="center"/>
    </xf>
    <xf numFmtId="0" fontId="52" fillId="2" borderId="1" xfId="2" applyNumberFormat="1" applyFont="1" applyFill="1" applyBorder="1" applyAlignment="1">
      <alignment horizontal="center" vertical="center" wrapText="1"/>
    </xf>
    <xf numFmtId="164" fontId="42" fillId="2" borderId="1" xfId="2" applyNumberFormat="1" applyFont="1" applyFill="1" applyBorder="1" applyAlignment="1">
      <alignment horizontal="center" vertical="center" wrapText="1"/>
    </xf>
    <xf numFmtId="2" fontId="52" fillId="2" borderId="1" xfId="2" applyNumberFormat="1" applyFont="1" applyFill="1" applyBorder="1" applyAlignment="1">
      <alignment horizontal="center" vertical="center" wrapText="1"/>
    </xf>
    <xf numFmtId="2" fontId="43" fillId="2" borderId="1" xfId="2" applyNumberFormat="1" applyFont="1" applyFill="1" applyBorder="1" applyAlignment="1">
      <alignment horizontal="center" vertical="center"/>
    </xf>
    <xf numFmtId="165" fontId="42" fillId="2" borderId="0" xfId="7" applyNumberFormat="1" applyFont="1" applyFill="1"/>
    <xf numFmtId="165" fontId="41" fillId="2" borderId="0" xfId="7" applyNumberFormat="1" applyFont="1" applyFill="1"/>
    <xf numFmtId="0" fontId="8" fillId="2" borderId="1" xfId="6" applyFont="1" applyFill="1" applyBorder="1" applyAlignment="1">
      <alignment vertical="center" wrapText="1"/>
    </xf>
    <xf numFmtId="164" fontId="50" fillId="2" borderId="1" xfId="22" applyFont="1" applyFill="1" applyBorder="1" applyAlignment="1" applyProtection="1">
      <alignment vertical="center"/>
    </xf>
    <xf numFmtId="164" fontId="37" fillId="2" borderId="1" xfId="22" applyFont="1" applyFill="1" applyBorder="1" applyAlignment="1">
      <alignment horizontal="justify" vertical="center"/>
    </xf>
    <xf numFmtId="164" fontId="50" fillId="2" borderId="1" xfId="22" applyFont="1" applyFill="1" applyBorder="1" applyAlignment="1" applyProtection="1">
      <alignment horizontal="center" vertical="center"/>
    </xf>
    <xf numFmtId="0" fontId="18" fillId="2" borderId="1" xfId="6" quotePrefix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4" fontId="5" fillId="2" borderId="1" xfId="2" applyNumberFormat="1" applyFont="1" applyFill="1" applyBorder="1" applyAlignment="1" applyProtection="1">
      <alignment horizontal="center" vertical="center"/>
    </xf>
    <xf numFmtId="164" fontId="5" fillId="2" borderId="1" xfId="2" applyNumberFormat="1" applyFont="1" applyFill="1" applyBorder="1" applyAlignment="1" applyProtection="1">
      <alignment vertical="center"/>
    </xf>
    <xf numFmtId="0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vertical="center" wrapText="1"/>
    </xf>
    <xf numFmtId="20" fontId="8" fillId="2" borderId="1" xfId="0" applyFont="1" applyFill="1" applyBorder="1" applyAlignment="1">
      <alignment vertical="center" wrapText="1"/>
    </xf>
    <xf numFmtId="164" fontId="2" fillId="2" borderId="0" xfId="2" applyNumberFormat="1" applyFont="1" applyFill="1" applyBorder="1"/>
    <xf numFmtId="165" fontId="16" fillId="2" borderId="1" xfId="10" applyNumberFormat="1" applyFont="1" applyFill="1" applyBorder="1" applyAlignment="1">
      <alignment horizontal="center" vertical="center"/>
    </xf>
    <xf numFmtId="0" fontId="18" fillId="2" borderId="1" xfId="10" applyNumberFormat="1" applyFont="1" applyFill="1" applyBorder="1" applyAlignment="1">
      <alignment horizontal="left" vertical="center"/>
    </xf>
    <xf numFmtId="164" fontId="37" fillId="2" borderId="1" xfId="22" quotePrefix="1" applyFont="1" applyFill="1" applyBorder="1" applyAlignment="1">
      <alignment horizontal="left" vertical="center"/>
    </xf>
    <xf numFmtId="164" fontId="18" fillId="2" borderId="1" xfId="2" quotePrefix="1" applyNumberFormat="1" applyFont="1" applyFill="1" applyBorder="1" applyAlignment="1">
      <alignment horizontal="left" vertical="center"/>
    </xf>
    <xf numFmtId="164" fontId="18" fillId="2" borderId="1" xfId="2" quotePrefix="1" applyNumberFormat="1" applyFont="1" applyFill="1" applyBorder="1" applyAlignment="1">
      <alignment horizontal="center" vertical="center"/>
    </xf>
    <xf numFmtId="165" fontId="18" fillId="2" borderId="1" xfId="19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164" fontId="8" fillId="2" borderId="0" xfId="2" applyNumberFormat="1" applyFont="1" applyFill="1" applyBorder="1" applyAlignment="1">
      <alignment horizontal="center" vertical="center"/>
    </xf>
    <xf numFmtId="1" fontId="16" fillId="2" borderId="0" xfId="2" applyNumberFormat="1" applyFont="1" applyFill="1" applyBorder="1" applyAlignment="1">
      <alignment horizontal="center" vertical="center"/>
    </xf>
    <xf numFmtId="164" fontId="8" fillId="2" borderId="0" xfId="2" applyNumberFormat="1" applyFont="1" applyFill="1" applyBorder="1" applyAlignment="1" applyProtection="1">
      <alignment horizontal="left" vertical="center"/>
    </xf>
    <xf numFmtId="164" fontId="8" fillId="2" borderId="0" xfId="2" applyNumberFormat="1" applyFont="1" applyFill="1" applyBorder="1" applyAlignment="1" applyProtection="1">
      <alignment horizontal="center" vertical="center"/>
    </xf>
    <xf numFmtId="164" fontId="8" fillId="2" borderId="0" xfId="2" applyNumberFormat="1" applyFont="1" applyFill="1" applyBorder="1" applyProtection="1"/>
    <xf numFmtId="0" fontId="2" fillId="2" borderId="0" xfId="2" applyNumberFormat="1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left" vertical="center"/>
    </xf>
    <xf numFmtId="164" fontId="2" fillId="2" borderId="0" xfId="2" applyNumberFormat="1" applyFont="1" applyFill="1" applyBorder="1" applyAlignment="1">
      <alignment horizontal="center"/>
    </xf>
    <xf numFmtId="1" fontId="2" fillId="2" borderId="0" xfId="2" applyNumberFormat="1" applyFont="1" applyFill="1" applyBorder="1"/>
    <xf numFmtId="1" fontId="2" fillId="2" borderId="0" xfId="2" applyNumberFormat="1" applyFont="1" applyFill="1"/>
  </cellXfs>
  <cellStyles count="26">
    <cellStyle name="Normal" xfId="0" builtinId="0"/>
    <cellStyle name="Normal 10" xfId="23"/>
    <cellStyle name="Normal 2" xfId="14"/>
    <cellStyle name="Normal 2 2" xfId="13"/>
    <cellStyle name="Normal 26" xfId="15"/>
    <cellStyle name="Normal 3" xfId="10"/>
    <cellStyle name="Normal 3 2" xfId="24"/>
    <cellStyle name="Normal 3 3" xfId="19"/>
    <cellStyle name="Normal 4" xfId="4"/>
    <cellStyle name="Normal 4 2" xfId="21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NR1 AVAILBTY'07-08 APRIL 2" xfId="22"/>
    <cellStyle name="Normal_TRIP0704_NR-1 outage Data JULY'2011-1 2" xfId="3"/>
    <cellStyle name="Normal_TRIP0803_NR-1 outage Data JULY'2011-1" xfId="7"/>
    <cellStyle name="Normal_TRIP0803_NR-1 outage Data JULY'2011-1 2" xfId="5"/>
    <cellStyle name="Normal_TRIP0803_NR-1 outage Data JULY'2011-1 2 2" xfId="20"/>
    <cellStyle name="Normal_TRIP1112" xfId="8"/>
    <cellStyle name="Normal_TRIP1112 2" xfId="25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228600</xdr:rowOff>
    </xdr:from>
    <xdr:to>
      <xdr:col>0</xdr:col>
      <xdr:colOff>0</xdr:colOff>
      <xdr:row>5</xdr:row>
      <xdr:rowOff>200025</xdr:rowOff>
    </xdr:to>
    <xdr:pic>
      <xdr:nvPicPr>
        <xdr:cNvPr id="3" name="Graphics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8477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1133475</xdr:colOff>
      <xdr:row>2</xdr:row>
      <xdr:rowOff>228600</xdr:rowOff>
    </xdr:from>
    <xdr:to>
      <xdr:col>11</xdr:col>
      <xdr:colOff>1952625</xdr:colOff>
      <xdr:row>5</xdr:row>
      <xdr:rowOff>200025</xdr:rowOff>
    </xdr:to>
    <xdr:pic>
      <xdr:nvPicPr>
        <xdr:cNvPr id="4" name="Graphic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8477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1\CPCC_NMS%20Daily%20Reports\CPCC%20&amp;%20NMS%20reports%202014\CPCC%20DAILY%20REPORT-2014\Daily%20Report%201310\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774"/>
  <sheetViews>
    <sheetView tabSelected="1" view="pageBreakPreview" topLeftCell="H1" zoomScaleNormal="85" zoomScaleSheetLayoutView="100" workbookViewId="0">
      <selection activeCell="C713" sqref="C713"/>
    </sheetView>
  </sheetViews>
  <sheetFormatPr defaultColWidth="14.7109375" defaultRowHeight="30" customHeight="1"/>
  <cols>
    <col min="1" max="1" width="7.7109375" style="395" customWidth="1"/>
    <col min="2" max="2" width="12.140625" style="401" customWidth="1"/>
    <col min="3" max="3" width="35.5703125" style="402" customWidth="1"/>
    <col min="4" max="5" width="8.7109375" style="32" customWidth="1"/>
    <col min="6" max="6" width="8.7109375" style="387" customWidth="1"/>
    <col min="7" max="7" width="15.7109375" style="32" customWidth="1"/>
    <col min="8" max="8" width="16.28515625" style="32" customWidth="1"/>
    <col min="9" max="9" width="8.85546875" style="387" customWidth="1"/>
    <col min="10" max="10" width="8.42578125" style="387" customWidth="1"/>
    <col min="11" max="11" width="9.7109375" style="387" customWidth="1"/>
    <col min="12" max="12" width="10.140625" style="403" customWidth="1"/>
    <col min="13" max="13" width="11.42578125" style="387" bestFit="1" customWidth="1"/>
    <col min="14" max="14" width="10.5703125" style="387" customWidth="1"/>
    <col min="15" max="15" width="9.7109375" style="387" customWidth="1"/>
    <col min="16" max="17" width="9.42578125" style="387" customWidth="1"/>
    <col min="18" max="18" width="9.5703125" style="387" customWidth="1"/>
    <col min="19" max="19" width="9.42578125" style="32" hidden="1" customWidth="1"/>
    <col min="20" max="20" width="37.7109375" style="33" customWidth="1"/>
    <col min="21" max="21" width="9.42578125" style="387" customWidth="1"/>
    <col min="22" max="22" width="9.85546875" style="32" hidden="1" customWidth="1"/>
    <col min="23" max="23" width="8.42578125" style="32" hidden="1" customWidth="1"/>
    <col min="24" max="24" width="10.7109375" style="32" hidden="1" customWidth="1"/>
    <col min="25" max="25" width="16" style="32" hidden="1" customWidth="1"/>
    <col min="26" max="26" width="14.28515625" style="32" hidden="1" customWidth="1"/>
    <col min="27" max="27" width="11.5703125" style="32" customWidth="1"/>
    <col min="28" max="28" width="17.7109375" style="387" hidden="1" customWidth="1"/>
    <col min="29" max="44" width="13.7109375" style="387" customWidth="1"/>
    <col min="45" max="64" width="13.7109375" style="192" customWidth="1"/>
    <col min="65" max="16384" width="14.7109375" style="192"/>
  </cols>
  <sheetData>
    <row r="1" spans="1:54" ht="24.75" customHeight="1">
      <c r="A1" s="185" t="s">
        <v>0</v>
      </c>
      <c r="B1" s="186"/>
      <c r="C1" s="187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  <c r="P1" s="190"/>
      <c r="Q1" s="190"/>
      <c r="R1" s="190"/>
      <c r="S1" s="34"/>
      <c r="T1" s="35"/>
      <c r="U1" s="190"/>
      <c r="V1" s="34"/>
      <c r="W1" s="34"/>
      <c r="X1" s="34"/>
      <c r="Y1" s="34"/>
      <c r="Z1" s="34"/>
      <c r="AA1" s="34"/>
      <c r="AB1" s="190"/>
      <c r="AC1" s="190"/>
      <c r="AD1" s="190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</row>
    <row r="2" spans="1:54" ht="24.75" customHeight="1">
      <c r="A2" s="193" t="s">
        <v>1</v>
      </c>
      <c r="B2" s="194"/>
      <c r="C2" s="195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9"/>
      <c r="P2" s="190"/>
      <c r="Q2" s="190"/>
      <c r="R2" s="190"/>
      <c r="S2" s="34"/>
      <c r="T2" s="35"/>
      <c r="U2" s="190"/>
      <c r="V2" s="34"/>
      <c r="W2" s="34"/>
      <c r="X2" s="34"/>
      <c r="Y2" s="34"/>
      <c r="Z2" s="34"/>
      <c r="AA2" s="34"/>
      <c r="AB2" s="190"/>
      <c r="AC2" s="190"/>
      <c r="AD2" s="190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7"/>
      <c r="AT2" s="197"/>
      <c r="AU2" s="197"/>
      <c r="AV2" s="198"/>
      <c r="AW2" s="198"/>
      <c r="AX2" s="197"/>
      <c r="AY2" s="197"/>
      <c r="AZ2" s="198"/>
      <c r="BA2" s="198"/>
      <c r="BB2" s="198"/>
    </row>
    <row r="3" spans="1:54" ht="24.75" customHeight="1">
      <c r="A3" s="185" t="s">
        <v>567</v>
      </c>
      <c r="B3" s="186"/>
      <c r="C3" s="187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  <c r="P3" s="190"/>
      <c r="Q3" s="190"/>
      <c r="R3" s="190"/>
      <c r="S3" s="34"/>
      <c r="T3" s="35"/>
      <c r="U3" s="190"/>
      <c r="V3" s="34"/>
      <c r="W3" s="34"/>
      <c r="X3" s="34"/>
      <c r="Y3" s="34"/>
      <c r="Z3" s="34"/>
      <c r="AA3" s="34"/>
      <c r="AB3" s="190"/>
      <c r="AC3" s="190"/>
      <c r="AD3" s="190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7"/>
      <c r="AT3" s="197"/>
      <c r="AU3" s="197"/>
      <c r="AV3" s="198"/>
      <c r="AW3" s="198"/>
      <c r="AX3" s="197"/>
      <c r="AY3" s="197"/>
      <c r="AZ3" s="198"/>
      <c r="BA3" s="198"/>
      <c r="BB3" s="198"/>
    </row>
    <row r="4" spans="1:54" ht="24.75" customHeight="1">
      <c r="A4" s="199"/>
      <c r="B4" s="200" t="s">
        <v>1062</v>
      </c>
      <c r="C4" s="200"/>
      <c r="D4" s="200"/>
      <c r="E4" s="200"/>
      <c r="F4" s="200"/>
      <c r="G4" s="200"/>
      <c r="H4" s="200"/>
      <c r="I4" s="201"/>
      <c r="J4" s="201"/>
      <c r="K4" s="201"/>
      <c r="L4" s="202"/>
      <c r="M4" s="201"/>
      <c r="N4" s="201"/>
      <c r="O4" s="201"/>
      <c r="P4" s="203"/>
      <c r="Q4" s="203"/>
      <c r="R4" s="203"/>
      <c r="S4" s="36"/>
      <c r="T4" s="37"/>
      <c r="U4" s="203"/>
      <c r="V4" s="204"/>
      <c r="W4" s="204"/>
      <c r="X4" s="204"/>
      <c r="Y4" s="36"/>
      <c r="Z4" s="36"/>
      <c r="AA4" s="205"/>
      <c r="AB4" s="203"/>
      <c r="AC4" s="203"/>
      <c r="AD4" s="203"/>
      <c r="AE4" s="203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</row>
    <row r="5" spans="1:54" s="214" customFormat="1" ht="51.75" customHeight="1">
      <c r="A5" s="95" t="s">
        <v>2</v>
      </c>
      <c r="B5" s="9" t="s">
        <v>3</v>
      </c>
      <c r="C5" s="207" t="s">
        <v>4</v>
      </c>
      <c r="D5" s="10" t="s">
        <v>5</v>
      </c>
      <c r="E5" s="31" t="s">
        <v>6</v>
      </c>
      <c r="F5" s="6" t="s">
        <v>7</v>
      </c>
      <c r="G5" s="208" t="s">
        <v>8</v>
      </c>
      <c r="H5" s="208" t="s">
        <v>9</v>
      </c>
      <c r="I5" s="6" t="s">
        <v>10</v>
      </c>
      <c r="J5" s="6"/>
      <c r="K5" s="8" t="s">
        <v>11</v>
      </c>
      <c r="L5" s="209" t="s">
        <v>12</v>
      </c>
      <c r="M5" s="209"/>
      <c r="N5" s="209"/>
      <c r="O5" s="209"/>
      <c r="P5" s="166" t="s">
        <v>13</v>
      </c>
      <c r="Q5" s="169" t="s">
        <v>14</v>
      </c>
      <c r="R5" s="169" t="s">
        <v>15</v>
      </c>
      <c r="S5" s="170" t="s">
        <v>16</v>
      </c>
      <c r="T5" s="167" t="s">
        <v>17</v>
      </c>
      <c r="U5" s="168" t="s">
        <v>18</v>
      </c>
      <c r="V5" s="210" t="s">
        <v>19</v>
      </c>
      <c r="W5" s="211" t="s">
        <v>20</v>
      </c>
      <c r="X5" s="212" t="s">
        <v>21</v>
      </c>
      <c r="Y5" s="211" t="s">
        <v>22</v>
      </c>
      <c r="Z5" s="213" t="s">
        <v>23</v>
      </c>
      <c r="AA5" s="166" t="s">
        <v>24</v>
      </c>
    </row>
    <row r="6" spans="1:54" s="214" customFormat="1" ht="71.25">
      <c r="A6" s="95"/>
      <c r="B6" s="9"/>
      <c r="C6" s="207"/>
      <c r="D6" s="10"/>
      <c r="E6" s="31"/>
      <c r="F6" s="6"/>
      <c r="G6" s="208" t="s">
        <v>25</v>
      </c>
      <c r="H6" s="208" t="s">
        <v>25</v>
      </c>
      <c r="I6" s="6" t="s">
        <v>26</v>
      </c>
      <c r="J6" s="7" t="s">
        <v>27</v>
      </c>
      <c r="K6" s="8"/>
      <c r="L6" s="1" t="s">
        <v>28</v>
      </c>
      <c r="M6" s="215" t="s">
        <v>29</v>
      </c>
      <c r="N6" s="216" t="s">
        <v>30</v>
      </c>
      <c r="O6" s="216" t="s">
        <v>31</v>
      </c>
      <c r="P6" s="166"/>
      <c r="Q6" s="169"/>
      <c r="R6" s="169"/>
      <c r="S6" s="170"/>
      <c r="T6" s="167"/>
      <c r="U6" s="168"/>
      <c r="V6" s="210"/>
      <c r="W6" s="211"/>
      <c r="X6" s="212"/>
      <c r="Y6" s="211"/>
      <c r="Z6" s="213"/>
      <c r="AA6" s="166"/>
    </row>
    <row r="7" spans="1:54" s="214" customFormat="1" ht="19.5" customHeight="1">
      <c r="A7" s="95"/>
      <c r="B7" s="9"/>
      <c r="C7" s="207"/>
      <c r="D7" s="10"/>
      <c r="E7" s="31"/>
      <c r="F7" s="6"/>
      <c r="G7" s="208"/>
      <c r="H7" s="208"/>
      <c r="I7" s="6"/>
      <c r="J7" s="7"/>
      <c r="K7" s="8"/>
      <c r="L7" s="215" t="s">
        <v>32</v>
      </c>
      <c r="M7" s="215" t="s">
        <v>33</v>
      </c>
      <c r="N7" s="208" t="s">
        <v>34</v>
      </c>
      <c r="O7" s="208" t="s">
        <v>35</v>
      </c>
      <c r="P7" s="166"/>
      <c r="Q7" s="169"/>
      <c r="R7" s="169"/>
      <c r="S7" s="170"/>
      <c r="T7" s="167"/>
      <c r="U7" s="168"/>
      <c r="V7" s="217" t="s">
        <v>36</v>
      </c>
      <c r="W7" s="218" t="s">
        <v>37</v>
      </c>
      <c r="X7" s="218" t="s">
        <v>38</v>
      </c>
      <c r="Y7" s="218" t="s">
        <v>39</v>
      </c>
      <c r="Z7" s="219"/>
      <c r="AA7" s="166"/>
    </row>
    <row r="8" spans="1:54" s="214" customFormat="1" ht="19.5" customHeight="1">
      <c r="A8" s="95"/>
      <c r="B8" s="9"/>
      <c r="C8" s="207"/>
      <c r="D8" s="10"/>
      <c r="E8" s="31"/>
      <c r="F8" s="6"/>
      <c r="G8" s="208"/>
      <c r="H8" s="208"/>
      <c r="I8" s="6"/>
      <c r="J8" s="7"/>
      <c r="K8" s="8"/>
      <c r="L8" s="215" t="s">
        <v>40</v>
      </c>
      <c r="M8" s="215" t="s">
        <v>40</v>
      </c>
      <c r="N8" s="215" t="s">
        <v>40</v>
      </c>
      <c r="O8" s="215" t="s">
        <v>40</v>
      </c>
      <c r="P8" s="166"/>
      <c r="Q8" s="169"/>
      <c r="R8" s="169"/>
      <c r="S8" s="170" t="s">
        <v>41</v>
      </c>
      <c r="T8" s="167"/>
      <c r="U8" s="168"/>
      <c r="V8" s="218" t="s">
        <v>42</v>
      </c>
      <c r="W8" s="220" t="s">
        <v>43</v>
      </c>
      <c r="X8" s="220" t="s">
        <v>44</v>
      </c>
      <c r="Y8" s="220" t="s">
        <v>45</v>
      </c>
      <c r="Z8" s="220" t="s">
        <v>46</v>
      </c>
      <c r="AA8" s="166"/>
    </row>
    <row r="9" spans="1:54" s="223" customFormat="1" ht="15" hidden="1" customHeight="1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/>
      <c r="T9" s="39">
        <v>19</v>
      </c>
      <c r="U9" s="38">
        <v>20</v>
      </c>
      <c r="V9" s="38"/>
      <c r="W9" s="38"/>
      <c r="X9" s="38"/>
      <c r="Y9" s="38"/>
      <c r="Z9" s="38"/>
      <c r="AA9" s="221">
        <v>21</v>
      </c>
      <c r="AB9" s="222"/>
      <c r="AC9" s="222"/>
    </row>
    <row r="10" spans="1:54" s="230" customFormat="1" ht="30" customHeight="1">
      <c r="A10" s="224" t="s">
        <v>47</v>
      </c>
      <c r="B10" s="225"/>
      <c r="C10" s="226" t="s">
        <v>48</v>
      </c>
      <c r="D10" s="96"/>
      <c r="E10" s="96"/>
      <c r="F10" s="227"/>
      <c r="G10" s="96"/>
      <c r="H10" s="96"/>
      <c r="I10" s="227"/>
      <c r="J10" s="227"/>
      <c r="K10" s="227"/>
      <c r="L10" s="96"/>
      <c r="M10" s="227"/>
      <c r="N10" s="227"/>
      <c r="O10" s="227"/>
      <c r="P10" s="227"/>
      <c r="Q10" s="227"/>
      <c r="R10" s="227"/>
      <c r="S10" s="96"/>
      <c r="T10" s="97"/>
      <c r="U10" s="227" t="s">
        <v>1063</v>
      </c>
      <c r="V10" s="96"/>
      <c r="W10" s="96"/>
      <c r="X10" s="96"/>
      <c r="Y10" s="96"/>
      <c r="Z10" s="96"/>
      <c r="AA10" s="96"/>
      <c r="AB10" s="228">
        <v>0</v>
      </c>
      <c r="AC10" s="229"/>
      <c r="AD10" s="229"/>
      <c r="AE10" s="229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</row>
    <row r="11" spans="1:54" s="239" customFormat="1" ht="36.75" customHeight="1">
      <c r="A11" s="3">
        <v>1</v>
      </c>
      <c r="B11" s="231" t="s">
        <v>496</v>
      </c>
      <c r="C11" s="98" t="s">
        <v>497</v>
      </c>
      <c r="D11" s="99">
        <v>148.03399999999999</v>
      </c>
      <c r="E11" s="144" t="s">
        <v>565</v>
      </c>
      <c r="F11" s="155" t="s">
        <v>49</v>
      </c>
      <c r="G11" s="100">
        <v>42645.392361111109</v>
      </c>
      <c r="H11" s="100">
        <v>42645.804166666669</v>
      </c>
      <c r="I11" s="118"/>
      <c r="J11" s="118"/>
      <c r="K11" s="118"/>
      <c r="L11" s="232">
        <f t="shared" ref="L11" si="0">IF(RIGHT(S11)="T",(+H11-G11),0)</f>
        <v>0</v>
      </c>
      <c r="M11" s="232">
        <f t="shared" ref="M11" si="1">IF(RIGHT(S11)="U",(+H11-G11),0)</f>
        <v>0</v>
      </c>
      <c r="N11" s="232">
        <f t="shared" ref="N11" si="2">IF(RIGHT(S11)="C",(+H11-G11),0)</f>
        <v>0</v>
      </c>
      <c r="O11" s="232">
        <f t="shared" ref="O11" si="3">IF(RIGHT(S11)="D",(+H11-G11),0)</f>
        <v>0.41180555555911269</v>
      </c>
      <c r="P11" s="141"/>
      <c r="Q11" s="141"/>
      <c r="R11" s="141"/>
      <c r="S11" s="101" t="s">
        <v>487</v>
      </c>
      <c r="T11" s="102" t="s">
        <v>890</v>
      </c>
      <c r="U11" s="141"/>
      <c r="V11" s="233"/>
      <c r="W11" s="234"/>
      <c r="X11" s="99"/>
      <c r="Y11" s="235"/>
      <c r="Z11" s="233"/>
      <c r="AA11" s="109"/>
      <c r="AB11" s="236">
        <f>31*24</f>
        <v>744</v>
      </c>
      <c r="AC11" s="237"/>
      <c r="AD11" s="237"/>
      <c r="AE11" s="237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</row>
    <row r="12" spans="1:54" s="239" customFormat="1" ht="36.75" customHeight="1">
      <c r="A12" s="3"/>
      <c r="B12" s="231"/>
      <c r="C12" s="98"/>
      <c r="D12" s="99"/>
      <c r="E12" s="144"/>
      <c r="F12" s="155"/>
      <c r="G12" s="100"/>
      <c r="H12" s="100"/>
      <c r="I12" s="118"/>
      <c r="J12" s="118"/>
      <c r="K12" s="118"/>
      <c r="L12" s="232">
        <f t="shared" ref="L12" si="4">IF(RIGHT(S12)="T",(+H12-G12),0)</f>
        <v>0</v>
      </c>
      <c r="M12" s="232">
        <f t="shared" ref="M12" si="5">IF(RIGHT(S12)="U",(+H12-G12),0)</f>
        <v>0</v>
      </c>
      <c r="N12" s="232">
        <f t="shared" ref="N12" si="6">IF(RIGHT(S12)="C",(+H12-G12),0)</f>
        <v>0</v>
      </c>
      <c r="O12" s="232">
        <f t="shared" ref="O12" si="7">IF(RIGHT(S12)="D",(+H12-G12),0)</f>
        <v>0</v>
      </c>
      <c r="P12" s="141"/>
      <c r="Q12" s="141"/>
      <c r="R12" s="141"/>
      <c r="S12" s="101"/>
      <c r="T12" s="102"/>
      <c r="U12" s="141"/>
      <c r="V12" s="233"/>
      <c r="W12" s="234"/>
      <c r="X12" s="99"/>
      <c r="Y12" s="235"/>
      <c r="Z12" s="233"/>
      <c r="AA12" s="109"/>
      <c r="AB12" s="240"/>
      <c r="AC12" s="237"/>
      <c r="AD12" s="237"/>
      <c r="AE12" s="237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</row>
    <row r="13" spans="1:54" s="246" customFormat="1" ht="30" customHeight="1">
      <c r="A13" s="241"/>
      <c r="B13" s="104"/>
      <c r="C13" s="242" t="s">
        <v>53</v>
      </c>
      <c r="D13" s="104"/>
      <c r="E13" s="154"/>
      <c r="F13" s="243" t="s">
        <v>49</v>
      </c>
      <c r="G13" s="103"/>
      <c r="H13" s="103"/>
      <c r="I13" s="243" t="s">
        <v>49</v>
      </c>
      <c r="J13" s="243" t="s">
        <v>49</v>
      </c>
      <c r="K13" s="243" t="s">
        <v>49</v>
      </c>
      <c r="L13" s="133">
        <f>SUM(L11:L12)</f>
        <v>0</v>
      </c>
      <c r="M13" s="133">
        <f>SUM(M11:M12)</f>
        <v>0</v>
      </c>
      <c r="N13" s="133">
        <f>SUM(N11:N12)</f>
        <v>0</v>
      </c>
      <c r="O13" s="133">
        <f>SUM(O11:O12)</f>
        <v>0.41180555555911269</v>
      </c>
      <c r="P13" s="133"/>
      <c r="Q13" s="133"/>
      <c r="R13" s="133"/>
      <c r="S13" s="104"/>
      <c r="T13" s="105"/>
      <c r="U13" s="104"/>
      <c r="V13" s="233">
        <f>$AB$11-((N13*24))</f>
        <v>744</v>
      </c>
      <c r="W13" s="106">
        <v>1327</v>
      </c>
      <c r="X13" s="99">
        <v>148.03399999999999</v>
      </c>
      <c r="Y13" s="244">
        <f t="shared" ref="Y13" si="8">W13*X13</f>
        <v>196441.11799999999</v>
      </c>
      <c r="Z13" s="245">
        <f t="shared" ref="Z13" si="9">(Y13*(V13-R13*24))/V13</f>
        <v>196441.11799999999</v>
      </c>
      <c r="AA13" s="245">
        <f t="shared" ref="AA13" si="10">(Z13/Y13)*100</f>
        <v>100</v>
      </c>
    </row>
    <row r="14" spans="1:54" s="248" customFormat="1" ht="30" customHeight="1">
      <c r="A14" s="143">
        <v>2</v>
      </c>
      <c r="B14" s="231" t="s">
        <v>50</v>
      </c>
      <c r="C14" s="247" t="s">
        <v>51</v>
      </c>
      <c r="D14" s="99">
        <v>334.52</v>
      </c>
      <c r="E14" s="116" t="s">
        <v>565</v>
      </c>
      <c r="F14" s="155" t="s">
        <v>49</v>
      </c>
      <c r="G14" s="100">
        <v>42645.729861111111</v>
      </c>
      <c r="H14" s="100">
        <v>42646.621527777781</v>
      </c>
      <c r="I14" s="155"/>
      <c r="J14" s="155"/>
      <c r="K14" s="155"/>
      <c r="L14" s="232">
        <f t="shared" ref="L14" si="11">IF(RIGHT(S14)="T",(+H14-G14),0)</f>
        <v>0</v>
      </c>
      <c r="M14" s="232">
        <f t="shared" ref="M14" si="12">IF(RIGHT(S14)="U",(+H14-G14),0)</f>
        <v>0</v>
      </c>
      <c r="N14" s="232">
        <f t="shared" ref="N14" si="13">IF(RIGHT(S14)="C",(+H14-G14),0)</f>
        <v>0</v>
      </c>
      <c r="O14" s="232">
        <f t="shared" ref="O14" si="14">IF(RIGHT(S14)="D",(+H14-G14),0)</f>
        <v>0.89166666667006211</v>
      </c>
      <c r="P14" s="155"/>
      <c r="Q14" s="155"/>
      <c r="R14" s="155"/>
      <c r="S14" s="101" t="s">
        <v>52</v>
      </c>
      <c r="T14" s="102" t="s">
        <v>865</v>
      </c>
      <c r="U14" s="105"/>
      <c r="V14" s="136"/>
      <c r="W14" s="136"/>
      <c r="X14" s="136"/>
      <c r="Y14" s="136"/>
      <c r="Z14" s="136"/>
      <c r="AA14" s="136"/>
    </row>
    <row r="15" spans="1:54" s="248" customFormat="1" ht="30" customHeight="1">
      <c r="A15" s="143"/>
      <c r="B15" s="231"/>
      <c r="C15" s="247"/>
      <c r="D15" s="99"/>
      <c r="E15" s="116"/>
      <c r="F15" s="155"/>
      <c r="G15" s="100">
        <v>42648.137499999997</v>
      </c>
      <c r="H15" s="100">
        <v>42648.441666666666</v>
      </c>
      <c r="I15" s="155"/>
      <c r="J15" s="155"/>
      <c r="K15" s="155"/>
      <c r="L15" s="232">
        <f t="shared" ref="L15:L27" si="15">IF(RIGHT(S15)="T",(+H15-G15),0)</f>
        <v>0</v>
      </c>
      <c r="M15" s="232">
        <f t="shared" ref="M15:M27" si="16">IF(RIGHT(S15)="U",(+H15-G15),0)</f>
        <v>0</v>
      </c>
      <c r="N15" s="232">
        <f t="shared" ref="N15:N27" si="17">IF(RIGHT(S15)="C",(+H15-G15),0)</f>
        <v>0</v>
      </c>
      <c r="O15" s="232">
        <f t="shared" ref="O15:O27" si="18">IF(RIGHT(S15)="D",(+H15-G15),0)</f>
        <v>0.30416666666860692</v>
      </c>
      <c r="P15" s="155"/>
      <c r="Q15" s="155"/>
      <c r="R15" s="155"/>
      <c r="S15" s="101" t="s">
        <v>52</v>
      </c>
      <c r="T15" s="102" t="s">
        <v>865</v>
      </c>
      <c r="U15" s="105"/>
      <c r="V15" s="136"/>
      <c r="W15" s="136"/>
      <c r="X15" s="136"/>
      <c r="Y15" s="136"/>
      <c r="Z15" s="136"/>
      <c r="AA15" s="136"/>
    </row>
    <row r="16" spans="1:54" s="248" customFormat="1" ht="30" customHeight="1">
      <c r="A16" s="143"/>
      <c r="B16" s="231"/>
      <c r="C16" s="247"/>
      <c r="D16" s="99"/>
      <c r="E16" s="116"/>
      <c r="F16" s="155"/>
      <c r="G16" s="100">
        <v>42648.972222222219</v>
      </c>
      <c r="H16" s="100">
        <v>42649.535416666666</v>
      </c>
      <c r="I16" s="155"/>
      <c r="J16" s="155"/>
      <c r="K16" s="155"/>
      <c r="L16" s="232">
        <f t="shared" si="15"/>
        <v>0</v>
      </c>
      <c r="M16" s="232">
        <f t="shared" si="16"/>
        <v>0</v>
      </c>
      <c r="N16" s="232">
        <f t="shared" si="17"/>
        <v>0</v>
      </c>
      <c r="O16" s="232">
        <f t="shared" si="18"/>
        <v>0.56319444444670808</v>
      </c>
      <c r="P16" s="155"/>
      <c r="Q16" s="155"/>
      <c r="R16" s="155"/>
      <c r="S16" s="101" t="s">
        <v>52</v>
      </c>
      <c r="T16" s="102" t="s">
        <v>868</v>
      </c>
      <c r="U16" s="105"/>
      <c r="V16" s="136"/>
      <c r="W16" s="136"/>
      <c r="X16" s="136"/>
      <c r="Y16" s="136"/>
      <c r="Z16" s="136"/>
      <c r="AA16" s="136"/>
    </row>
    <row r="17" spans="1:27" s="248" customFormat="1" ht="30" customHeight="1">
      <c r="A17" s="143"/>
      <c r="B17" s="231"/>
      <c r="C17" s="247"/>
      <c r="D17" s="99"/>
      <c r="E17" s="116"/>
      <c r="F17" s="155"/>
      <c r="G17" s="100">
        <v>42650.04791666667</v>
      </c>
      <c r="H17" s="100">
        <v>42650.422222222223</v>
      </c>
      <c r="I17" s="155"/>
      <c r="J17" s="155"/>
      <c r="K17" s="155"/>
      <c r="L17" s="232">
        <f t="shared" si="15"/>
        <v>0</v>
      </c>
      <c r="M17" s="232">
        <f t="shared" si="16"/>
        <v>0</v>
      </c>
      <c r="N17" s="232">
        <f t="shared" si="17"/>
        <v>0</v>
      </c>
      <c r="O17" s="232">
        <f t="shared" si="18"/>
        <v>0.37430555555329192</v>
      </c>
      <c r="P17" s="155"/>
      <c r="Q17" s="155"/>
      <c r="R17" s="155"/>
      <c r="S17" s="101" t="s">
        <v>52</v>
      </c>
      <c r="T17" s="102" t="s">
        <v>870</v>
      </c>
      <c r="U17" s="105"/>
      <c r="V17" s="136"/>
      <c r="W17" s="136"/>
      <c r="X17" s="136"/>
      <c r="Y17" s="136"/>
      <c r="Z17" s="136"/>
      <c r="AA17" s="136"/>
    </row>
    <row r="18" spans="1:27" s="248" customFormat="1" ht="30" customHeight="1">
      <c r="A18" s="143"/>
      <c r="B18" s="231"/>
      <c r="C18" s="247"/>
      <c r="D18" s="99"/>
      <c r="E18" s="116"/>
      <c r="F18" s="155"/>
      <c r="G18" s="100">
        <v>42652.694444444445</v>
      </c>
      <c r="H18" s="100">
        <v>42653.438888888886</v>
      </c>
      <c r="I18" s="155"/>
      <c r="J18" s="155"/>
      <c r="K18" s="155"/>
      <c r="L18" s="232">
        <f t="shared" si="15"/>
        <v>0</v>
      </c>
      <c r="M18" s="232">
        <f t="shared" si="16"/>
        <v>0</v>
      </c>
      <c r="N18" s="232">
        <f t="shared" si="17"/>
        <v>0</v>
      </c>
      <c r="O18" s="232">
        <f t="shared" si="18"/>
        <v>0.74444444444088731</v>
      </c>
      <c r="P18" s="155"/>
      <c r="Q18" s="155"/>
      <c r="R18" s="155"/>
      <c r="S18" s="101" t="s">
        <v>52</v>
      </c>
      <c r="T18" s="102" t="s">
        <v>872</v>
      </c>
      <c r="U18" s="105"/>
      <c r="V18" s="136"/>
      <c r="W18" s="136"/>
      <c r="X18" s="136"/>
      <c r="Y18" s="136"/>
      <c r="Z18" s="136"/>
      <c r="AA18" s="136"/>
    </row>
    <row r="19" spans="1:27" s="248" customFormat="1" ht="30" customHeight="1">
      <c r="A19" s="143"/>
      <c r="B19" s="231"/>
      <c r="C19" s="247"/>
      <c r="D19" s="99"/>
      <c r="E19" s="116"/>
      <c r="F19" s="155"/>
      <c r="G19" s="100">
        <v>42654.382638888892</v>
      </c>
      <c r="H19" s="100">
        <v>42655.397916666669</v>
      </c>
      <c r="I19" s="155"/>
      <c r="J19" s="155"/>
      <c r="K19" s="155"/>
      <c r="L19" s="232">
        <f t="shared" si="15"/>
        <v>0</v>
      </c>
      <c r="M19" s="232">
        <f t="shared" si="16"/>
        <v>0</v>
      </c>
      <c r="N19" s="232">
        <f t="shared" si="17"/>
        <v>0</v>
      </c>
      <c r="O19" s="232">
        <f t="shared" si="18"/>
        <v>1.015277777776646</v>
      </c>
      <c r="P19" s="155"/>
      <c r="Q19" s="155"/>
      <c r="R19" s="155"/>
      <c r="S19" s="101" t="s">
        <v>52</v>
      </c>
      <c r="T19" s="102" t="s">
        <v>872</v>
      </c>
      <c r="U19" s="105"/>
      <c r="V19" s="136"/>
      <c r="W19" s="136"/>
      <c r="X19" s="136"/>
      <c r="Y19" s="136"/>
      <c r="Z19" s="136"/>
      <c r="AA19" s="136"/>
    </row>
    <row r="20" spans="1:27" s="248" customFormat="1" ht="30" customHeight="1">
      <c r="A20" s="143"/>
      <c r="B20" s="231"/>
      <c r="C20" s="247"/>
      <c r="D20" s="99"/>
      <c r="E20" s="116"/>
      <c r="F20" s="155"/>
      <c r="G20" s="100">
        <v>42655.736111111109</v>
      </c>
      <c r="H20" s="100">
        <v>42656.415277777778</v>
      </c>
      <c r="I20" s="155"/>
      <c r="J20" s="155"/>
      <c r="K20" s="155"/>
      <c r="L20" s="232">
        <f t="shared" si="15"/>
        <v>0</v>
      </c>
      <c r="M20" s="232">
        <f t="shared" si="16"/>
        <v>0</v>
      </c>
      <c r="N20" s="232">
        <f t="shared" si="17"/>
        <v>0</v>
      </c>
      <c r="O20" s="232">
        <f t="shared" si="18"/>
        <v>0.67916666666860692</v>
      </c>
      <c r="P20" s="155"/>
      <c r="Q20" s="155"/>
      <c r="R20" s="155"/>
      <c r="S20" s="101" t="s">
        <v>52</v>
      </c>
      <c r="T20" s="102" t="s">
        <v>872</v>
      </c>
      <c r="U20" s="105"/>
      <c r="V20" s="136"/>
      <c r="W20" s="136"/>
      <c r="X20" s="136"/>
      <c r="Y20" s="136"/>
      <c r="Z20" s="136"/>
      <c r="AA20" s="136"/>
    </row>
    <row r="21" spans="1:27" s="248" customFormat="1" ht="30" customHeight="1">
      <c r="A21" s="143"/>
      <c r="B21" s="231"/>
      <c r="C21" s="247"/>
      <c r="D21" s="99"/>
      <c r="E21" s="116"/>
      <c r="F21" s="155"/>
      <c r="G21" s="100">
        <v>42656.952777777777</v>
      </c>
      <c r="H21" s="100">
        <v>42657.39166666667</v>
      </c>
      <c r="I21" s="155"/>
      <c r="J21" s="155"/>
      <c r="K21" s="155"/>
      <c r="L21" s="232">
        <f t="shared" si="15"/>
        <v>0</v>
      </c>
      <c r="M21" s="232">
        <f t="shared" si="16"/>
        <v>0</v>
      </c>
      <c r="N21" s="232">
        <f t="shared" si="17"/>
        <v>0</v>
      </c>
      <c r="O21" s="232">
        <f t="shared" si="18"/>
        <v>0.43888888889341615</v>
      </c>
      <c r="P21" s="155"/>
      <c r="Q21" s="155"/>
      <c r="R21" s="155"/>
      <c r="S21" s="101" t="s">
        <v>52</v>
      </c>
      <c r="T21" s="102" t="s">
        <v>875</v>
      </c>
      <c r="U21" s="105"/>
      <c r="V21" s="136"/>
      <c r="W21" s="136"/>
      <c r="X21" s="136"/>
      <c r="Y21" s="136"/>
      <c r="Z21" s="136"/>
      <c r="AA21" s="136"/>
    </row>
    <row r="22" spans="1:27" s="248" customFormat="1" ht="30" customHeight="1">
      <c r="A22" s="143"/>
      <c r="B22" s="231"/>
      <c r="C22" s="247"/>
      <c r="D22" s="99"/>
      <c r="E22" s="116"/>
      <c r="F22" s="155"/>
      <c r="G22" s="100">
        <v>42657.913194444445</v>
      </c>
      <c r="H22" s="100">
        <v>42660.392361111109</v>
      </c>
      <c r="I22" s="155"/>
      <c r="J22" s="155"/>
      <c r="K22" s="155"/>
      <c r="L22" s="232">
        <f t="shared" si="15"/>
        <v>0</v>
      </c>
      <c r="M22" s="232">
        <f t="shared" si="16"/>
        <v>0</v>
      </c>
      <c r="N22" s="232">
        <f t="shared" si="17"/>
        <v>0</v>
      </c>
      <c r="O22" s="232">
        <f t="shared" si="18"/>
        <v>2.4791666666642413</v>
      </c>
      <c r="P22" s="155"/>
      <c r="Q22" s="155"/>
      <c r="R22" s="155"/>
      <c r="S22" s="101" t="s">
        <v>52</v>
      </c>
      <c r="T22" s="102" t="s">
        <v>877</v>
      </c>
      <c r="U22" s="105"/>
      <c r="V22" s="136"/>
      <c r="W22" s="136"/>
      <c r="X22" s="136"/>
      <c r="Y22" s="136"/>
      <c r="Z22" s="136"/>
      <c r="AA22" s="136"/>
    </row>
    <row r="23" spans="1:27" s="248" customFormat="1" ht="30" customHeight="1">
      <c r="A23" s="143"/>
      <c r="B23" s="231"/>
      <c r="C23" s="247"/>
      <c r="D23" s="99"/>
      <c r="E23" s="116"/>
      <c r="F23" s="155"/>
      <c r="G23" s="100">
        <v>42660.897222222222</v>
      </c>
      <c r="H23" s="100">
        <v>42661.401388888888</v>
      </c>
      <c r="I23" s="155"/>
      <c r="J23" s="155"/>
      <c r="K23" s="155"/>
      <c r="L23" s="232">
        <f t="shared" si="15"/>
        <v>0</v>
      </c>
      <c r="M23" s="232">
        <f t="shared" si="16"/>
        <v>0</v>
      </c>
      <c r="N23" s="232">
        <f t="shared" si="17"/>
        <v>0</v>
      </c>
      <c r="O23" s="232">
        <f t="shared" si="18"/>
        <v>0.50416666666569654</v>
      </c>
      <c r="P23" s="155"/>
      <c r="Q23" s="155"/>
      <c r="R23" s="155"/>
      <c r="S23" s="101" t="s">
        <v>52</v>
      </c>
      <c r="T23" s="102" t="s">
        <v>877</v>
      </c>
      <c r="U23" s="105"/>
      <c r="V23" s="136"/>
      <c r="W23" s="136"/>
      <c r="X23" s="136"/>
      <c r="Y23" s="136"/>
      <c r="Z23" s="136"/>
      <c r="AA23" s="136"/>
    </row>
    <row r="24" spans="1:27" s="248" customFormat="1" ht="30" customHeight="1">
      <c r="A24" s="143"/>
      <c r="B24" s="231"/>
      <c r="C24" s="247"/>
      <c r="D24" s="99"/>
      <c r="E24" s="116"/>
      <c r="F24" s="155"/>
      <c r="G24" s="100">
        <v>42665.064583333333</v>
      </c>
      <c r="H24" s="100">
        <v>42666.494444444441</v>
      </c>
      <c r="I24" s="155"/>
      <c r="J24" s="155"/>
      <c r="K24" s="155"/>
      <c r="L24" s="232">
        <f t="shared" si="15"/>
        <v>0</v>
      </c>
      <c r="M24" s="232">
        <f t="shared" si="16"/>
        <v>0</v>
      </c>
      <c r="N24" s="232">
        <f t="shared" si="17"/>
        <v>0</v>
      </c>
      <c r="O24" s="232">
        <f t="shared" si="18"/>
        <v>1.429861111108039</v>
      </c>
      <c r="P24" s="155"/>
      <c r="Q24" s="155"/>
      <c r="R24" s="155"/>
      <c r="S24" s="101" t="s">
        <v>52</v>
      </c>
      <c r="T24" s="102" t="s">
        <v>880</v>
      </c>
      <c r="U24" s="105"/>
      <c r="V24" s="136"/>
      <c r="W24" s="136"/>
      <c r="X24" s="136"/>
      <c r="Y24" s="136"/>
      <c r="Z24" s="136"/>
      <c r="AA24" s="136"/>
    </row>
    <row r="25" spans="1:27" s="248" customFormat="1" ht="30" customHeight="1">
      <c r="A25" s="143"/>
      <c r="B25" s="231"/>
      <c r="C25" s="247"/>
      <c r="D25" s="99"/>
      <c r="E25" s="116"/>
      <c r="F25" s="155"/>
      <c r="G25" s="100">
        <v>42668.963194444441</v>
      </c>
      <c r="H25" s="100">
        <v>42669.40347222222</v>
      </c>
      <c r="I25" s="155"/>
      <c r="J25" s="155"/>
      <c r="K25" s="155"/>
      <c r="L25" s="232">
        <f t="shared" si="15"/>
        <v>0</v>
      </c>
      <c r="M25" s="232">
        <f t="shared" si="16"/>
        <v>0</v>
      </c>
      <c r="N25" s="232">
        <f t="shared" si="17"/>
        <v>0</v>
      </c>
      <c r="O25" s="232">
        <f t="shared" si="18"/>
        <v>0.44027777777955635</v>
      </c>
      <c r="P25" s="155"/>
      <c r="Q25" s="155"/>
      <c r="R25" s="155"/>
      <c r="S25" s="101" t="s">
        <v>52</v>
      </c>
      <c r="T25" s="102" t="s">
        <v>882</v>
      </c>
      <c r="U25" s="105"/>
      <c r="V25" s="136"/>
      <c r="W25" s="136"/>
      <c r="X25" s="136"/>
      <c r="Y25" s="136"/>
      <c r="Z25" s="136"/>
      <c r="AA25" s="136"/>
    </row>
    <row r="26" spans="1:27" s="248" customFormat="1" ht="30" customHeight="1">
      <c r="A26" s="143"/>
      <c r="B26" s="231"/>
      <c r="C26" s="247"/>
      <c r="D26" s="99"/>
      <c r="E26" s="116"/>
      <c r="F26" s="155"/>
      <c r="G26" s="100">
        <v>42671.09097222222</v>
      </c>
      <c r="H26" s="100">
        <v>42671.421527777777</v>
      </c>
      <c r="I26" s="155"/>
      <c r="J26" s="155"/>
      <c r="K26" s="155"/>
      <c r="L26" s="232">
        <f t="shared" si="15"/>
        <v>0</v>
      </c>
      <c r="M26" s="232">
        <f t="shared" si="16"/>
        <v>0</v>
      </c>
      <c r="N26" s="232">
        <f t="shared" si="17"/>
        <v>0</v>
      </c>
      <c r="O26" s="232">
        <f t="shared" si="18"/>
        <v>0.33055555555620231</v>
      </c>
      <c r="P26" s="155"/>
      <c r="Q26" s="155"/>
      <c r="R26" s="155"/>
      <c r="S26" s="101" t="s">
        <v>52</v>
      </c>
      <c r="T26" s="102" t="s">
        <v>884</v>
      </c>
      <c r="U26" s="105"/>
      <c r="V26" s="136"/>
      <c r="W26" s="136"/>
      <c r="X26" s="136"/>
      <c r="Y26" s="136"/>
      <c r="Z26" s="136"/>
      <c r="AA26" s="136"/>
    </row>
    <row r="27" spans="1:27" s="248" customFormat="1" ht="30" customHeight="1">
      <c r="A27" s="143"/>
      <c r="B27" s="231"/>
      <c r="C27" s="247"/>
      <c r="D27" s="99"/>
      <c r="E27" s="116"/>
      <c r="F27" s="155"/>
      <c r="G27" s="100">
        <v>42672.67083333333</v>
      </c>
      <c r="H27" s="249">
        <v>42675</v>
      </c>
      <c r="I27" s="155"/>
      <c r="J27" s="155"/>
      <c r="K27" s="155"/>
      <c r="L27" s="232">
        <f t="shared" si="15"/>
        <v>0</v>
      </c>
      <c r="M27" s="232">
        <f t="shared" si="16"/>
        <v>0</v>
      </c>
      <c r="N27" s="232">
        <f t="shared" si="17"/>
        <v>0</v>
      </c>
      <c r="O27" s="232">
        <f t="shared" si="18"/>
        <v>2.3291666666700621</v>
      </c>
      <c r="P27" s="155"/>
      <c r="Q27" s="155"/>
      <c r="R27" s="155"/>
      <c r="S27" s="101" t="s">
        <v>52</v>
      </c>
      <c r="T27" s="102" t="s">
        <v>884</v>
      </c>
      <c r="U27" s="105"/>
      <c r="V27" s="136"/>
      <c r="W27" s="136"/>
      <c r="X27" s="136"/>
      <c r="Y27" s="136"/>
      <c r="Z27" s="136"/>
      <c r="AA27" s="136"/>
    </row>
    <row r="28" spans="1:27" s="246" customFormat="1" ht="30" customHeight="1">
      <c r="A28" s="241"/>
      <c r="B28" s="104"/>
      <c r="C28" s="242" t="s">
        <v>53</v>
      </c>
      <c r="D28" s="104"/>
      <c r="E28" s="154"/>
      <c r="F28" s="243" t="s">
        <v>49</v>
      </c>
      <c r="G28" s="122"/>
      <c r="H28" s="122"/>
      <c r="I28" s="243" t="s">
        <v>49</v>
      </c>
      <c r="J28" s="243" t="s">
        <v>49</v>
      </c>
      <c r="K28" s="243" t="s">
        <v>49</v>
      </c>
      <c r="L28" s="133">
        <f>SUM(L14:L27)</f>
        <v>0</v>
      </c>
      <c r="M28" s="133">
        <f>SUM(M14:M27)</f>
        <v>0</v>
      </c>
      <c r="N28" s="133">
        <f>SUM(N14:N27)</f>
        <v>0</v>
      </c>
      <c r="O28" s="133">
        <f>SUM(O14:O27)</f>
        <v>12.524305555562023</v>
      </c>
      <c r="P28" s="133"/>
      <c r="Q28" s="133"/>
      <c r="R28" s="133"/>
      <c r="S28" s="104"/>
      <c r="T28" s="105"/>
      <c r="U28" s="104"/>
      <c r="V28" s="233">
        <f>$AB$11-((N28*24))</f>
        <v>744</v>
      </c>
      <c r="W28" s="234">
        <v>1216</v>
      </c>
      <c r="X28" s="250">
        <v>334.52</v>
      </c>
      <c r="Y28" s="235">
        <f>W28*X28</f>
        <v>406776.31999999995</v>
      </c>
      <c r="Z28" s="233">
        <f>(Y28*(V28-L28*24))/V28</f>
        <v>406776.31999999995</v>
      </c>
      <c r="AA28" s="109">
        <f>(Z28/Y28)*100</f>
        <v>100</v>
      </c>
    </row>
    <row r="29" spans="1:27" s="248" customFormat="1" ht="30" customHeight="1">
      <c r="A29" s="143">
        <v>3</v>
      </c>
      <c r="B29" s="231" t="s">
        <v>54</v>
      </c>
      <c r="C29" s="247" t="s">
        <v>55</v>
      </c>
      <c r="D29" s="99">
        <v>334.8</v>
      </c>
      <c r="E29" s="116" t="s">
        <v>565</v>
      </c>
      <c r="F29" s="155" t="s">
        <v>49</v>
      </c>
      <c r="G29" s="100">
        <v>42666.879861111112</v>
      </c>
      <c r="H29" s="100">
        <v>42667.419444444444</v>
      </c>
      <c r="I29" s="155"/>
      <c r="J29" s="155"/>
      <c r="K29" s="118"/>
      <c r="L29" s="232">
        <f>IF(RIGHT(S29)="T",(+H23-G23),0)</f>
        <v>0</v>
      </c>
      <c r="M29" s="232">
        <f>IF(RIGHT(S29)="U",(+H23-G23),0)</f>
        <v>0</v>
      </c>
      <c r="N29" s="232">
        <f>IF(RIGHT(S29)="C",(+H23-G23),0)</f>
        <v>0</v>
      </c>
      <c r="O29" s="232">
        <f>IF(RIGHT(S29)="D",(+H23-G23),0)</f>
        <v>0.50416666666569654</v>
      </c>
      <c r="P29" s="155"/>
      <c r="Q29" s="155"/>
      <c r="R29" s="155"/>
      <c r="S29" s="101" t="s">
        <v>52</v>
      </c>
      <c r="T29" s="102" t="s">
        <v>887</v>
      </c>
      <c r="U29" s="105"/>
      <c r="V29" s="136"/>
      <c r="W29" s="136"/>
      <c r="X29" s="136"/>
      <c r="Y29" s="136"/>
      <c r="Z29" s="136"/>
      <c r="AA29" s="136"/>
    </row>
    <row r="30" spans="1:27" s="248" customFormat="1" ht="30" customHeight="1">
      <c r="A30" s="143"/>
      <c r="B30" s="231"/>
      <c r="C30" s="247"/>
      <c r="D30" s="99"/>
      <c r="E30" s="116"/>
      <c r="F30" s="155"/>
      <c r="G30" s="100">
        <v>42667.909722222219</v>
      </c>
      <c r="H30" s="100">
        <v>42668.402777777781</v>
      </c>
      <c r="I30" s="155"/>
      <c r="J30" s="155"/>
      <c r="K30" s="118"/>
      <c r="L30" s="232">
        <f>IF(RIGHT(S30)="T",(+H24-G24),0)</f>
        <v>0</v>
      </c>
      <c r="M30" s="232">
        <f>IF(RIGHT(S30)="U",(+H24-G24),0)</f>
        <v>0</v>
      </c>
      <c r="N30" s="232">
        <f>IF(RIGHT(S30)="C",(+H24-G24),0)</f>
        <v>0</v>
      </c>
      <c r="O30" s="232">
        <f>IF(RIGHT(S30)="D",(+H24-G24),0)</f>
        <v>1.429861111108039</v>
      </c>
      <c r="P30" s="155"/>
      <c r="Q30" s="155"/>
      <c r="R30" s="155"/>
      <c r="S30" s="101" t="s">
        <v>52</v>
      </c>
      <c r="T30" s="102" t="s">
        <v>887</v>
      </c>
      <c r="U30" s="105"/>
      <c r="V30" s="136"/>
      <c r="W30" s="136"/>
      <c r="X30" s="136"/>
      <c r="Y30" s="136"/>
      <c r="Z30" s="136"/>
      <c r="AA30" s="136"/>
    </row>
    <row r="31" spans="1:27" s="248" customFormat="1" ht="30" customHeight="1">
      <c r="A31" s="143"/>
      <c r="B31" s="231"/>
      <c r="C31" s="247"/>
      <c r="D31" s="99"/>
      <c r="E31" s="116"/>
      <c r="F31" s="155"/>
      <c r="G31" s="100"/>
      <c r="H31" s="249"/>
      <c r="I31" s="155"/>
      <c r="J31" s="155"/>
      <c r="K31" s="118"/>
      <c r="L31" s="232">
        <f t="shared" ref="L31:L32" si="19">IF(RIGHT(S31)="T",(+H31-G31),0)</f>
        <v>0</v>
      </c>
      <c r="M31" s="232">
        <f t="shared" ref="M31:M32" si="20">IF(RIGHT(S31)="U",(+H31-G31),0)</f>
        <v>0</v>
      </c>
      <c r="N31" s="232">
        <f t="shared" ref="N31:N32" si="21">IF(RIGHT(S31)="C",(+H31-G31),0)</f>
        <v>0</v>
      </c>
      <c r="O31" s="232">
        <f t="shared" ref="O31:O32" si="22">IF(RIGHT(S31)="D",(+H31-G31),0)</f>
        <v>0</v>
      </c>
      <c r="P31" s="155"/>
      <c r="Q31" s="155"/>
      <c r="R31" s="155"/>
      <c r="S31" s="101"/>
      <c r="T31" s="102"/>
      <c r="U31" s="105"/>
      <c r="V31" s="136"/>
      <c r="W31" s="136"/>
      <c r="X31" s="136"/>
      <c r="Y31" s="136"/>
      <c r="Z31" s="136"/>
      <c r="AA31" s="136"/>
    </row>
    <row r="32" spans="1:27" s="248" customFormat="1" ht="30" customHeight="1">
      <c r="A32" s="143"/>
      <c r="B32" s="231"/>
      <c r="C32" s="247"/>
      <c r="D32" s="99"/>
      <c r="E32" s="116"/>
      <c r="F32" s="155"/>
      <c r="G32" s="25"/>
      <c r="H32" s="25"/>
      <c r="I32" s="155"/>
      <c r="J32" s="155"/>
      <c r="K32" s="118"/>
      <c r="L32" s="232">
        <f t="shared" si="19"/>
        <v>0</v>
      </c>
      <c r="M32" s="232">
        <f t="shared" si="20"/>
        <v>0</v>
      </c>
      <c r="N32" s="232">
        <f t="shared" si="21"/>
        <v>0</v>
      </c>
      <c r="O32" s="232">
        <f t="shared" si="22"/>
        <v>0</v>
      </c>
      <c r="P32" s="155"/>
      <c r="Q32" s="155"/>
      <c r="R32" s="155"/>
      <c r="S32" s="12"/>
      <c r="T32" s="14"/>
      <c r="U32" s="105"/>
      <c r="V32" s="136"/>
      <c r="W32" s="136"/>
      <c r="X32" s="136"/>
      <c r="Y32" s="136"/>
      <c r="Z32" s="136"/>
      <c r="AA32" s="136"/>
    </row>
    <row r="33" spans="1:44" s="246" customFormat="1" ht="30" customHeight="1">
      <c r="A33" s="241"/>
      <c r="B33" s="104"/>
      <c r="C33" s="242" t="s">
        <v>53</v>
      </c>
      <c r="D33" s="104"/>
      <c r="E33" s="154"/>
      <c r="F33" s="243" t="s">
        <v>49</v>
      </c>
      <c r="G33" s="107"/>
      <c r="H33" s="107"/>
      <c r="I33" s="243" t="s">
        <v>49</v>
      </c>
      <c r="J33" s="243" t="s">
        <v>49</v>
      </c>
      <c r="K33" s="243" t="s">
        <v>49</v>
      </c>
      <c r="L33" s="133">
        <f>SUM(L29:L32)</f>
        <v>0</v>
      </c>
      <c r="M33" s="133">
        <f>SUM(M29:M32)</f>
        <v>0</v>
      </c>
      <c r="N33" s="133">
        <f>SUM(N29:N32)</f>
        <v>0</v>
      </c>
      <c r="O33" s="133">
        <f>SUM(O29:O32)</f>
        <v>1.9340277777737356</v>
      </c>
      <c r="P33" s="133"/>
      <c r="Q33" s="133"/>
      <c r="R33" s="133"/>
      <c r="S33" s="104"/>
      <c r="T33" s="108"/>
      <c r="U33" s="104"/>
      <c r="V33" s="109">
        <f>$AB$11-((N33*24))</f>
        <v>744</v>
      </c>
      <c r="W33" s="251">
        <v>1210</v>
      </c>
      <c r="X33" s="252">
        <v>334.8</v>
      </c>
      <c r="Y33" s="253">
        <f t="shared" ref="Y33" si="23">W33*X33</f>
        <v>405108</v>
      </c>
      <c r="Z33" s="109">
        <f>(Y33*(V33-L33*24))/V33</f>
        <v>405108</v>
      </c>
      <c r="AA33" s="109">
        <f t="shared" ref="AA33" si="24">(Z33/Y33)*100</f>
        <v>100</v>
      </c>
    </row>
    <row r="34" spans="1:44" s="239" customFormat="1" ht="25.5" customHeight="1">
      <c r="A34" s="3">
        <v>4</v>
      </c>
      <c r="B34" s="115" t="s">
        <v>56</v>
      </c>
      <c r="C34" s="118" t="s">
        <v>57</v>
      </c>
      <c r="D34" s="99">
        <v>253.07599999999999</v>
      </c>
      <c r="E34" s="116" t="s">
        <v>565</v>
      </c>
      <c r="F34" s="155" t="s">
        <v>49</v>
      </c>
      <c r="G34" s="110"/>
      <c r="H34" s="110"/>
      <c r="I34" s="118"/>
      <c r="J34" s="118"/>
      <c r="K34" s="118"/>
      <c r="L34" s="232">
        <f>IF(RIGHT(S34)="T",(+H34-G34),0)</f>
        <v>0</v>
      </c>
      <c r="M34" s="232">
        <f>IF(RIGHT(S34)="U",(+H34-G34),0)</f>
        <v>0</v>
      </c>
      <c r="N34" s="232">
        <f>IF(RIGHT(S34)="C",(+H34-G34),0)</f>
        <v>0</v>
      </c>
      <c r="O34" s="232">
        <f>IF(RIGHT(S34)="D",(+H34-G34),0)</f>
        <v>0</v>
      </c>
      <c r="P34" s="141"/>
      <c r="Q34" s="141"/>
      <c r="R34" s="141"/>
      <c r="S34" s="101"/>
      <c r="T34" s="102"/>
      <c r="U34" s="141"/>
      <c r="V34" s="254"/>
      <c r="W34" s="254"/>
      <c r="X34" s="254"/>
      <c r="Y34" s="254"/>
      <c r="Z34" s="254"/>
      <c r="AA34" s="254"/>
      <c r="AB34" s="255"/>
      <c r="AC34" s="237"/>
      <c r="AD34" s="237"/>
      <c r="AE34" s="237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</row>
    <row r="35" spans="1:44" s="239" customFormat="1" ht="25.5" customHeight="1">
      <c r="A35" s="3"/>
      <c r="B35" s="115"/>
      <c r="C35" s="118"/>
      <c r="D35" s="99"/>
      <c r="E35" s="116"/>
      <c r="F35" s="155"/>
      <c r="G35" s="110"/>
      <c r="H35" s="110"/>
      <c r="I35" s="118"/>
      <c r="J35" s="118"/>
      <c r="K35" s="118"/>
      <c r="L35" s="232">
        <f t="shared" ref="L35" si="25">IF(RIGHT(S35)="T",(+H35-G35),0)</f>
        <v>0</v>
      </c>
      <c r="M35" s="232">
        <f t="shared" ref="M35" si="26">IF(RIGHT(S35)="U",(+H35-G35),0)</f>
        <v>0</v>
      </c>
      <c r="N35" s="232">
        <f t="shared" ref="N35" si="27">IF(RIGHT(S35)="C",(+H35-G35),0)</f>
        <v>0</v>
      </c>
      <c r="O35" s="232">
        <f t="shared" ref="O35" si="28">IF(RIGHT(S35)="D",(+H35-G35),0)</f>
        <v>0</v>
      </c>
      <c r="P35" s="141"/>
      <c r="Q35" s="141"/>
      <c r="R35" s="141"/>
      <c r="S35" s="101"/>
      <c r="T35" s="102"/>
      <c r="U35" s="141"/>
      <c r="V35" s="254"/>
      <c r="W35" s="254"/>
      <c r="X35" s="254"/>
      <c r="Y35" s="254"/>
      <c r="Z35" s="254"/>
      <c r="AA35" s="254"/>
      <c r="AB35" s="255"/>
      <c r="AC35" s="237"/>
      <c r="AD35" s="237"/>
      <c r="AE35" s="237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</row>
    <row r="36" spans="1:44" s="246" customFormat="1" ht="30" customHeight="1">
      <c r="A36" s="241"/>
      <c r="B36" s="104"/>
      <c r="C36" s="242" t="s">
        <v>53</v>
      </c>
      <c r="D36" s="104"/>
      <c r="E36" s="154"/>
      <c r="F36" s="243" t="s">
        <v>49</v>
      </c>
      <c r="G36" s="107"/>
      <c r="H36" s="107"/>
      <c r="I36" s="243" t="s">
        <v>49</v>
      </c>
      <c r="J36" s="243" t="s">
        <v>49</v>
      </c>
      <c r="K36" s="243" t="s">
        <v>49</v>
      </c>
      <c r="L36" s="133">
        <f>SUM(L34:L35)</f>
        <v>0</v>
      </c>
      <c r="M36" s="133">
        <f>SUM(M34:M35)</f>
        <v>0</v>
      </c>
      <c r="N36" s="133">
        <f>SUM(N34:N35)</f>
        <v>0</v>
      </c>
      <c r="O36" s="133">
        <f>SUM(O34:O35)</f>
        <v>0</v>
      </c>
      <c r="P36" s="133"/>
      <c r="Q36" s="133"/>
      <c r="R36" s="133"/>
      <c r="S36" s="104"/>
      <c r="T36" s="108"/>
      <c r="U36" s="104"/>
      <c r="V36" s="233">
        <f>$AB$11-((N36*24))</f>
        <v>744</v>
      </c>
      <c r="W36" s="234">
        <v>1747</v>
      </c>
      <c r="X36" s="99">
        <v>253.07599999999999</v>
      </c>
      <c r="Y36" s="235">
        <f t="shared" ref="Y36" si="29">W36*X36</f>
        <v>442123.772</v>
      </c>
      <c r="Z36" s="233">
        <f>(Y36*(V36-L36*24))/V36</f>
        <v>442123.77199999994</v>
      </c>
      <c r="AA36" s="109">
        <f t="shared" ref="AA36" si="30">(Z36/Y36)*100</f>
        <v>99.999999999999986</v>
      </c>
    </row>
    <row r="37" spans="1:44" s="239" customFormat="1" ht="35.25" customHeight="1">
      <c r="A37" s="3">
        <v>5</v>
      </c>
      <c r="B37" s="115" t="s">
        <v>58</v>
      </c>
      <c r="C37" s="118" t="s">
        <v>59</v>
      </c>
      <c r="D37" s="99">
        <v>484.6</v>
      </c>
      <c r="E37" s="116" t="s">
        <v>565</v>
      </c>
      <c r="F37" s="155" t="s">
        <v>49</v>
      </c>
      <c r="G37" s="110"/>
      <c r="H37" s="111"/>
      <c r="I37" s="118"/>
      <c r="J37" s="118"/>
      <c r="K37" s="118"/>
      <c r="L37" s="232">
        <f t="shared" ref="L37" si="31">IF(RIGHT(S37)="T",(+H37-G37),0)</f>
        <v>0</v>
      </c>
      <c r="M37" s="232">
        <f t="shared" ref="M37" si="32">IF(RIGHT(S37)="U",(+H37-G37),0)</f>
        <v>0</v>
      </c>
      <c r="N37" s="232">
        <f t="shared" ref="N37" si="33">IF(RIGHT(S37)="C",(+H37-G37),0)</f>
        <v>0</v>
      </c>
      <c r="O37" s="232">
        <f t="shared" ref="O37" si="34">IF(RIGHT(S37)="D",(+H37-G37),0)</f>
        <v>0</v>
      </c>
      <c r="P37" s="141"/>
      <c r="Q37" s="141"/>
      <c r="R37" s="141"/>
      <c r="S37" s="41"/>
      <c r="T37" s="102"/>
      <c r="U37" s="141"/>
      <c r="V37" s="233"/>
      <c r="W37" s="234"/>
      <c r="X37" s="99"/>
      <c r="Y37" s="235"/>
      <c r="Z37" s="233"/>
      <c r="AA37" s="109"/>
      <c r="AB37" s="255"/>
      <c r="AC37" s="237"/>
      <c r="AD37" s="237"/>
      <c r="AE37" s="237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</row>
    <row r="38" spans="1:44" s="239" customFormat="1" ht="35.25" customHeight="1">
      <c r="A38" s="3"/>
      <c r="B38" s="115"/>
      <c r="C38" s="118"/>
      <c r="D38" s="99"/>
      <c r="E38" s="116"/>
      <c r="F38" s="155" t="s">
        <v>49</v>
      </c>
      <c r="G38" s="110"/>
      <c r="H38" s="110"/>
      <c r="I38" s="118"/>
      <c r="J38" s="118"/>
      <c r="K38" s="118"/>
      <c r="L38" s="232">
        <f t="shared" ref="L38" si="35">IF(RIGHT(S38)="T",(+H38-G38),0)</f>
        <v>0</v>
      </c>
      <c r="M38" s="232">
        <f t="shared" ref="M38" si="36">IF(RIGHT(S38)="U",(+H38-G38),0)</f>
        <v>0</v>
      </c>
      <c r="N38" s="232">
        <f t="shared" ref="N38" si="37">IF(RIGHT(S38)="C",(+H38-G38),0)</f>
        <v>0</v>
      </c>
      <c r="O38" s="232">
        <f t="shared" ref="O38" si="38">IF(RIGHT(S38)="D",(+H38-G38),0)</f>
        <v>0</v>
      </c>
      <c r="P38" s="141"/>
      <c r="Q38" s="141"/>
      <c r="R38" s="141"/>
      <c r="S38" s="41"/>
      <c r="T38" s="102"/>
      <c r="U38" s="141"/>
      <c r="V38" s="233"/>
      <c r="W38" s="234"/>
      <c r="X38" s="99"/>
      <c r="Y38" s="235"/>
      <c r="Z38" s="233"/>
      <c r="AA38" s="109"/>
      <c r="AB38" s="255"/>
      <c r="AC38" s="237"/>
      <c r="AD38" s="237"/>
      <c r="AE38" s="237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</row>
    <row r="39" spans="1:44" s="246" customFormat="1" ht="30" customHeight="1">
      <c r="A39" s="241"/>
      <c r="B39" s="104"/>
      <c r="C39" s="242" t="s">
        <v>53</v>
      </c>
      <c r="D39" s="104"/>
      <c r="E39" s="154"/>
      <c r="F39" s="243" t="s">
        <v>49</v>
      </c>
      <c r="G39" s="107"/>
      <c r="H39" s="107"/>
      <c r="I39" s="243" t="s">
        <v>49</v>
      </c>
      <c r="J39" s="243" t="s">
        <v>49</v>
      </c>
      <c r="K39" s="243" t="s">
        <v>49</v>
      </c>
      <c r="L39" s="133">
        <f>SUM(L37:L38)</f>
        <v>0</v>
      </c>
      <c r="M39" s="133">
        <f>SUM(M37:M38)</f>
        <v>0</v>
      </c>
      <c r="N39" s="133">
        <f>SUM(N37:N38)</f>
        <v>0</v>
      </c>
      <c r="O39" s="133">
        <f>SUM(O37:O38)</f>
        <v>0</v>
      </c>
      <c r="P39" s="133"/>
      <c r="Q39" s="133"/>
      <c r="R39" s="133"/>
      <c r="S39" s="104"/>
      <c r="T39" s="108"/>
      <c r="U39" s="104"/>
      <c r="V39" s="233">
        <f>$AB$11-((N39*24))</f>
        <v>744</v>
      </c>
      <c r="W39" s="234">
        <v>1070</v>
      </c>
      <c r="X39" s="99">
        <v>484.6</v>
      </c>
      <c r="Y39" s="235">
        <f t="shared" ref="Y39" si="39">W39*X39</f>
        <v>518522</v>
      </c>
      <c r="Z39" s="233">
        <f>(Y39*(V39-L39*24))/V39</f>
        <v>518522</v>
      </c>
      <c r="AA39" s="109">
        <f t="shared" ref="AA39" si="40">(Z39/Y39)*100</f>
        <v>100</v>
      </c>
    </row>
    <row r="40" spans="1:44" s="239" customFormat="1" ht="30" customHeight="1">
      <c r="A40" s="3">
        <v>6</v>
      </c>
      <c r="B40" s="115" t="s">
        <v>60</v>
      </c>
      <c r="C40" s="256" t="s">
        <v>61</v>
      </c>
      <c r="D40" s="99">
        <v>355.00799999999998</v>
      </c>
      <c r="E40" s="116" t="s">
        <v>565</v>
      </c>
      <c r="F40" s="155" t="s">
        <v>49</v>
      </c>
      <c r="G40" s="12"/>
      <c r="H40" s="52"/>
      <c r="I40" s="256"/>
      <c r="J40" s="256"/>
      <c r="K40" s="256"/>
      <c r="L40" s="232">
        <f>IF(RIGHT(S40)="T",(+H40-G40),0)</f>
        <v>0</v>
      </c>
      <c r="M40" s="232">
        <f>IF(RIGHT(S40)="U",(+H40-G40),0)</f>
        <v>0</v>
      </c>
      <c r="N40" s="232">
        <f>IF(RIGHT(S40)="C",(+H40-G40),0)</f>
        <v>0</v>
      </c>
      <c r="O40" s="232">
        <f>IF(RIGHT(S40)="D",(+H40-G40),0)</f>
        <v>0</v>
      </c>
      <c r="P40" s="141"/>
      <c r="Q40" s="141"/>
      <c r="R40" s="141"/>
      <c r="S40" s="12"/>
      <c r="T40" s="53"/>
      <c r="U40" s="141"/>
      <c r="V40" s="233"/>
      <c r="W40" s="234"/>
      <c r="X40" s="99"/>
      <c r="Y40" s="235"/>
      <c r="Z40" s="233"/>
      <c r="AA40" s="109"/>
      <c r="AB40" s="255"/>
      <c r="AC40" s="237"/>
      <c r="AD40" s="237"/>
      <c r="AE40" s="237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</row>
    <row r="41" spans="1:44" s="239" customFormat="1" ht="30" customHeight="1">
      <c r="A41" s="3"/>
      <c r="B41" s="115"/>
      <c r="C41" s="256"/>
      <c r="D41" s="99"/>
      <c r="E41" s="116"/>
      <c r="F41" s="155"/>
      <c r="G41" s="26"/>
      <c r="H41" s="26"/>
      <c r="I41" s="256"/>
      <c r="J41" s="256"/>
      <c r="K41" s="256"/>
      <c r="L41" s="232">
        <f t="shared" ref="L41" si="41">IF(RIGHT(S41)="T",(+H41-G41),0)</f>
        <v>0</v>
      </c>
      <c r="M41" s="232">
        <f t="shared" ref="M41" si="42">IF(RIGHT(S41)="U",(+H41-G41),0)</f>
        <v>0</v>
      </c>
      <c r="N41" s="232">
        <f t="shared" ref="N41" si="43">IF(RIGHT(S41)="C",(+H41-G41),0)</f>
        <v>0</v>
      </c>
      <c r="O41" s="232">
        <f t="shared" ref="O41" si="44">IF(RIGHT(S41)="D",(+H41-G41),0)</f>
        <v>0</v>
      </c>
      <c r="P41" s="141"/>
      <c r="Q41" s="141"/>
      <c r="R41" s="141"/>
      <c r="S41" s="27"/>
      <c r="T41" s="28"/>
      <c r="U41" s="141"/>
      <c r="V41" s="233"/>
      <c r="W41" s="234"/>
      <c r="X41" s="99"/>
      <c r="Y41" s="235"/>
      <c r="Z41" s="233"/>
      <c r="AA41" s="109"/>
      <c r="AB41" s="255"/>
      <c r="AC41" s="237"/>
      <c r="AD41" s="237"/>
      <c r="AE41" s="237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</row>
    <row r="42" spans="1:44" s="246" customFormat="1" ht="30" customHeight="1">
      <c r="A42" s="241"/>
      <c r="B42" s="104"/>
      <c r="C42" s="242" t="s">
        <v>53</v>
      </c>
      <c r="D42" s="104"/>
      <c r="E42" s="154"/>
      <c r="F42" s="243" t="s">
        <v>49</v>
      </c>
      <c r="G42" s="107"/>
      <c r="H42" s="107"/>
      <c r="I42" s="243" t="s">
        <v>49</v>
      </c>
      <c r="J42" s="243" t="s">
        <v>49</v>
      </c>
      <c r="K42" s="243" t="s">
        <v>49</v>
      </c>
      <c r="L42" s="133">
        <f>SUM(L40:L41)</f>
        <v>0</v>
      </c>
      <c r="M42" s="133">
        <f>SUM(M40:M41)</f>
        <v>0</v>
      </c>
      <c r="N42" s="133">
        <f>SUM(N40:N41)</f>
        <v>0</v>
      </c>
      <c r="O42" s="133">
        <f>SUM(O40:O41)</f>
        <v>0</v>
      </c>
      <c r="P42" s="133"/>
      <c r="Q42" s="133"/>
      <c r="R42" s="133"/>
      <c r="S42" s="112"/>
      <c r="T42" s="113"/>
      <c r="U42" s="104"/>
      <c r="V42" s="233">
        <f>$AB$11-((N42*24))</f>
        <v>744</v>
      </c>
      <c r="W42" s="234">
        <v>1067</v>
      </c>
      <c r="X42" s="99">
        <v>355.00799999999998</v>
      </c>
      <c r="Y42" s="235">
        <f t="shared" ref="Y42" si="45">W42*X42</f>
        <v>378793.53599999996</v>
      </c>
      <c r="Z42" s="233">
        <f>(Y42*(V42-L42*24))/V42</f>
        <v>378793.53599999996</v>
      </c>
      <c r="AA42" s="109">
        <f t="shared" ref="AA42" si="46">(Z42/Y42)*100</f>
        <v>100</v>
      </c>
    </row>
    <row r="43" spans="1:44" s="239" customFormat="1" ht="27.75" customHeight="1">
      <c r="A43" s="3">
        <v>7</v>
      </c>
      <c r="B43" s="115" t="s">
        <v>62</v>
      </c>
      <c r="C43" s="118" t="s">
        <v>63</v>
      </c>
      <c r="D43" s="99">
        <v>318.91899999999998</v>
      </c>
      <c r="E43" s="116" t="s">
        <v>565</v>
      </c>
      <c r="F43" s="155" t="s">
        <v>49</v>
      </c>
      <c r="G43" s="100"/>
      <c r="H43" s="100"/>
      <c r="I43" s="118"/>
      <c r="J43" s="118"/>
      <c r="K43" s="118"/>
      <c r="L43" s="232">
        <f t="shared" ref="L43" si="47">IF(RIGHT(S43)="T",(+H43-G43),0)</f>
        <v>0</v>
      </c>
      <c r="M43" s="232">
        <f t="shared" ref="M43" si="48">IF(RIGHT(S43)="U",(+H43-G43),0)</f>
        <v>0</v>
      </c>
      <c r="N43" s="232">
        <f t="shared" ref="N43" si="49">IF(RIGHT(S43)="C",(+H43-G43),0)</f>
        <v>0</v>
      </c>
      <c r="O43" s="232">
        <f t="shared" ref="O43" si="50">IF(RIGHT(S43)="D",(+H43-G43),0)</f>
        <v>0</v>
      </c>
      <c r="P43" s="141"/>
      <c r="Q43" s="141"/>
      <c r="R43" s="141"/>
      <c r="S43" s="101"/>
      <c r="T43" s="102"/>
      <c r="U43" s="141"/>
      <c r="V43" s="254"/>
      <c r="W43" s="254"/>
      <c r="X43" s="254"/>
      <c r="Y43" s="254"/>
      <c r="Z43" s="254"/>
      <c r="AA43" s="254"/>
      <c r="AB43" s="255"/>
      <c r="AC43" s="237"/>
      <c r="AD43" s="237"/>
      <c r="AE43" s="237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</row>
    <row r="44" spans="1:44" s="239" customFormat="1" ht="27.75" customHeight="1">
      <c r="A44" s="3"/>
      <c r="B44" s="115"/>
      <c r="C44" s="118"/>
      <c r="D44" s="99"/>
      <c r="E44" s="116"/>
      <c r="F44" s="155"/>
      <c r="G44" s="100"/>
      <c r="H44" s="100"/>
      <c r="I44" s="118"/>
      <c r="J44" s="118"/>
      <c r="K44" s="118"/>
      <c r="L44" s="232">
        <f t="shared" ref="L44" si="51">IF(RIGHT(S44)="T",(+H44-G44),0)</f>
        <v>0</v>
      </c>
      <c r="M44" s="232">
        <f t="shared" ref="M44" si="52">IF(RIGHT(S44)="U",(+H44-G44),0)</f>
        <v>0</v>
      </c>
      <c r="N44" s="232">
        <f t="shared" ref="N44" si="53">IF(RIGHT(S44)="C",(+H44-G44),0)</f>
        <v>0</v>
      </c>
      <c r="O44" s="232">
        <f t="shared" ref="O44" si="54">IF(RIGHT(S44)="D",(+H44-G44),0)</f>
        <v>0</v>
      </c>
      <c r="P44" s="141"/>
      <c r="Q44" s="141"/>
      <c r="R44" s="141"/>
      <c r="S44" s="101"/>
      <c r="T44" s="102"/>
      <c r="U44" s="141"/>
      <c r="V44" s="254"/>
      <c r="W44" s="254"/>
      <c r="X44" s="254"/>
      <c r="Y44" s="254"/>
      <c r="Z44" s="254"/>
      <c r="AA44" s="254"/>
      <c r="AB44" s="255"/>
      <c r="AC44" s="237"/>
      <c r="AD44" s="237"/>
      <c r="AE44" s="237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</row>
    <row r="45" spans="1:44" s="246" customFormat="1" ht="30" customHeight="1">
      <c r="A45" s="241"/>
      <c r="B45" s="104"/>
      <c r="C45" s="242" t="s">
        <v>53</v>
      </c>
      <c r="D45" s="104"/>
      <c r="E45" s="154"/>
      <c r="F45" s="243" t="s">
        <v>49</v>
      </c>
      <c r="G45" s="107"/>
      <c r="H45" s="107"/>
      <c r="I45" s="243" t="s">
        <v>49</v>
      </c>
      <c r="J45" s="243" t="s">
        <v>49</v>
      </c>
      <c r="K45" s="243" t="s">
        <v>49</v>
      </c>
      <c r="L45" s="133">
        <f>SUM(L43:L44)</f>
        <v>0</v>
      </c>
      <c r="M45" s="133">
        <f>SUM(M43:M44)</f>
        <v>0</v>
      </c>
      <c r="N45" s="133">
        <f>SUM(N43:N44)</f>
        <v>0</v>
      </c>
      <c r="O45" s="133">
        <f>SUM(O43:O44)</f>
        <v>0</v>
      </c>
      <c r="P45" s="133"/>
      <c r="Q45" s="133"/>
      <c r="R45" s="133"/>
      <c r="S45" s="112"/>
      <c r="T45" s="114"/>
      <c r="U45" s="104"/>
      <c r="V45" s="233">
        <f>$AB$11-((N45*24))</f>
        <v>744</v>
      </c>
      <c r="W45" s="234">
        <v>1374</v>
      </c>
      <c r="X45" s="99">
        <v>318.91899999999998</v>
      </c>
      <c r="Y45" s="235">
        <f t="shared" ref="Y45" si="55">W45*X45</f>
        <v>438194.70599999995</v>
      </c>
      <c r="Z45" s="233">
        <f>(Y45*(V45-L45*24))/V45</f>
        <v>438194.70599999989</v>
      </c>
      <c r="AA45" s="109">
        <f t="shared" ref="AA45" si="56">(Z45/Y45)*100</f>
        <v>99.999999999999986</v>
      </c>
    </row>
    <row r="46" spans="1:44" s="246" customFormat="1" ht="30" customHeight="1">
      <c r="A46" s="241">
        <v>8</v>
      </c>
      <c r="B46" s="115" t="s">
        <v>463</v>
      </c>
      <c r="C46" s="118" t="s">
        <v>464</v>
      </c>
      <c r="D46" s="132">
        <v>251.613</v>
      </c>
      <c r="E46" s="116" t="s">
        <v>565</v>
      </c>
      <c r="F46" s="155" t="s">
        <v>49</v>
      </c>
      <c r="G46" s="100"/>
      <c r="H46" s="100"/>
      <c r="I46" s="118"/>
      <c r="J46" s="118"/>
      <c r="K46" s="118"/>
      <c r="L46" s="232">
        <f t="shared" ref="L46" si="57">IF(RIGHT(S46)="T",(+H46-G46),0)</f>
        <v>0</v>
      </c>
      <c r="M46" s="232">
        <f t="shared" ref="M46" si="58">IF(RIGHT(S46)="U",(+H46-G46),0)</f>
        <v>0</v>
      </c>
      <c r="N46" s="232">
        <f t="shared" ref="N46" si="59">IF(RIGHT(S46)="C",(+H46-G46),0)</f>
        <v>0</v>
      </c>
      <c r="O46" s="232">
        <f t="shared" ref="O46" si="60">IF(RIGHT(S46)="D",(+H46-G46),0)</f>
        <v>0</v>
      </c>
      <c r="P46" s="141"/>
      <c r="Q46" s="141"/>
      <c r="R46" s="141"/>
      <c r="S46" s="101"/>
      <c r="T46" s="102"/>
      <c r="U46" s="141"/>
      <c r="V46" s="254"/>
      <c r="W46" s="254"/>
      <c r="X46" s="254"/>
      <c r="Y46" s="254"/>
      <c r="Z46" s="254"/>
      <c r="AA46" s="254"/>
    </row>
    <row r="47" spans="1:44" s="246" customFormat="1" ht="30" customHeight="1">
      <c r="A47" s="241"/>
      <c r="B47" s="115"/>
      <c r="C47" s="118"/>
      <c r="D47" s="132"/>
      <c r="E47" s="116"/>
      <c r="F47" s="155" t="s">
        <v>49</v>
      </c>
      <c r="G47" s="12"/>
      <c r="H47" s="52"/>
      <c r="I47" s="118"/>
      <c r="J47" s="118"/>
      <c r="K47" s="118"/>
      <c r="L47" s="232">
        <f t="shared" ref="L47" si="61">IF(RIGHT(S47)="T",(+H47-G47),0)</f>
        <v>0</v>
      </c>
      <c r="M47" s="232">
        <f t="shared" ref="M47" si="62">IF(RIGHT(S47)="U",(+H47-G47),0)</f>
        <v>0</v>
      </c>
      <c r="N47" s="232">
        <f t="shared" ref="N47" si="63">IF(RIGHT(S47)="C",(+H47-G47),0)</f>
        <v>0</v>
      </c>
      <c r="O47" s="232">
        <f t="shared" ref="O47" si="64">IF(RIGHT(S47)="D",(+H47-G47),0)</f>
        <v>0</v>
      </c>
      <c r="P47" s="141"/>
      <c r="Q47" s="141"/>
      <c r="R47" s="141"/>
      <c r="S47" s="12"/>
      <c r="T47" s="53"/>
      <c r="U47" s="141"/>
      <c r="V47" s="254"/>
      <c r="W47" s="254"/>
      <c r="X47" s="254"/>
      <c r="Y47" s="254"/>
      <c r="Z47" s="254"/>
      <c r="AA47" s="254"/>
    </row>
    <row r="48" spans="1:44" s="246" customFormat="1" ht="29.25" customHeight="1">
      <c r="A48" s="241"/>
      <c r="B48" s="115"/>
      <c r="C48" s="242" t="s">
        <v>53</v>
      </c>
      <c r="D48" s="104"/>
      <c r="E48" s="154"/>
      <c r="F48" s="243" t="s">
        <v>49</v>
      </c>
      <c r="G48" s="122"/>
      <c r="H48" s="122"/>
      <c r="I48" s="243" t="s">
        <v>49</v>
      </c>
      <c r="J48" s="243" t="s">
        <v>49</v>
      </c>
      <c r="K48" s="243" t="s">
        <v>49</v>
      </c>
      <c r="L48" s="133">
        <f>SUM(L46:L47)</f>
        <v>0</v>
      </c>
      <c r="M48" s="133">
        <f>SUM(M46:M47)</f>
        <v>0</v>
      </c>
      <c r="N48" s="133">
        <f>SUM(N46:N47)</f>
        <v>0</v>
      </c>
      <c r="O48" s="133">
        <f>SUM(O46:O47)</f>
        <v>0</v>
      </c>
      <c r="P48" s="133"/>
      <c r="Q48" s="133"/>
      <c r="R48" s="133"/>
      <c r="S48" s="112"/>
      <c r="T48" s="114"/>
      <c r="U48" s="104"/>
      <c r="V48" s="233">
        <f>$AB$11-((N48*24))</f>
        <v>744</v>
      </c>
      <c r="W48" s="106">
        <v>1019</v>
      </c>
      <c r="X48" s="99">
        <v>251.613</v>
      </c>
      <c r="Y48" s="257">
        <f>W48*X48</f>
        <v>256393.647</v>
      </c>
      <c r="Z48" s="233">
        <f>(Y48*(V48-L48*24))/V48</f>
        <v>256393.647</v>
      </c>
      <c r="AA48" s="109">
        <f t="shared" ref="AA48" si="65">(Z48/Y48)*100</f>
        <v>100</v>
      </c>
    </row>
    <row r="49" spans="1:27" s="246" customFormat="1" ht="30" customHeight="1">
      <c r="A49" s="258">
        <v>9</v>
      </c>
      <c r="B49" s="115" t="s">
        <v>498</v>
      </c>
      <c r="C49" s="116" t="s">
        <v>499</v>
      </c>
      <c r="D49" s="99">
        <v>165.98</v>
      </c>
      <c r="E49" s="116" t="s">
        <v>565</v>
      </c>
      <c r="F49" s="155" t="s">
        <v>49</v>
      </c>
      <c r="G49" s="100">
        <v>42648.439583333333</v>
      </c>
      <c r="H49" s="100">
        <v>42648.838194444441</v>
      </c>
      <c r="I49" s="118"/>
      <c r="J49" s="118"/>
      <c r="K49" s="118"/>
      <c r="L49" s="232">
        <f t="shared" ref="L49" si="66">IF(RIGHT(S49)="T",(+H49-G49),0)</f>
        <v>0</v>
      </c>
      <c r="M49" s="232">
        <f t="shared" ref="M49" si="67">IF(RIGHT(S49)="U",(+H49-G49),0)</f>
        <v>0</v>
      </c>
      <c r="N49" s="232">
        <f t="shared" ref="N49" si="68">IF(RIGHT(S49)="C",(+H49-G49),0)</f>
        <v>0</v>
      </c>
      <c r="O49" s="232">
        <f t="shared" ref="O49" si="69">IF(RIGHT(S49)="D",(+H49-G49),0)</f>
        <v>0.39861111110803904</v>
      </c>
      <c r="P49" s="141"/>
      <c r="Q49" s="141"/>
      <c r="R49" s="141"/>
      <c r="S49" s="101" t="s">
        <v>487</v>
      </c>
      <c r="T49" s="102" t="s">
        <v>893</v>
      </c>
      <c r="U49" s="141"/>
      <c r="V49" s="254"/>
      <c r="W49" s="254"/>
      <c r="X49" s="254"/>
      <c r="Y49" s="254"/>
      <c r="Z49" s="254"/>
      <c r="AA49" s="254"/>
    </row>
    <row r="50" spans="1:27" s="246" customFormat="1" ht="30" customHeight="1">
      <c r="A50" s="258"/>
      <c r="B50" s="115"/>
      <c r="C50" s="259"/>
      <c r="D50" s="99"/>
      <c r="E50" s="154"/>
      <c r="F50" s="155" t="s">
        <v>49</v>
      </c>
      <c r="G50" s="122"/>
      <c r="H50" s="122"/>
      <c r="I50" s="118"/>
      <c r="J50" s="118"/>
      <c r="K50" s="118"/>
      <c r="L50" s="232">
        <f>IF(RIGHT(S50)="T",(+H47-G47),0)</f>
        <v>0</v>
      </c>
      <c r="M50" s="232">
        <f>IF(RIGHT(S50)="U",(+H47-G47),0)</f>
        <v>0</v>
      </c>
      <c r="N50" s="232">
        <f>IF(RIGHT(S50)="C",(+H47-G47),0)</f>
        <v>0</v>
      </c>
      <c r="O50" s="232">
        <f>IF(RIGHT(S50)="D",(+H47-G47),0)</f>
        <v>0</v>
      </c>
      <c r="P50" s="141"/>
      <c r="Q50" s="141"/>
      <c r="R50" s="141"/>
      <c r="S50" s="29"/>
      <c r="T50" s="30"/>
      <c r="U50" s="141"/>
      <c r="V50" s="254"/>
      <c r="W50" s="254"/>
      <c r="X50" s="254"/>
      <c r="Y50" s="254"/>
      <c r="Z50" s="254"/>
      <c r="AA50" s="254"/>
    </row>
    <row r="51" spans="1:27" s="246" customFormat="1" ht="30" customHeight="1">
      <c r="A51" s="241"/>
      <c r="B51" s="115"/>
      <c r="C51" s="242" t="s">
        <v>53</v>
      </c>
      <c r="D51" s="104"/>
      <c r="E51" s="154"/>
      <c r="F51" s="243" t="s">
        <v>49</v>
      </c>
      <c r="G51" s="107"/>
      <c r="H51" s="107"/>
      <c r="I51" s="243" t="s">
        <v>49</v>
      </c>
      <c r="J51" s="243" t="s">
        <v>49</v>
      </c>
      <c r="K51" s="243" t="s">
        <v>49</v>
      </c>
      <c r="L51" s="133">
        <f>SUM(L49:L50)</f>
        <v>0</v>
      </c>
      <c r="M51" s="133">
        <f t="shared" ref="M51:O51" si="70">SUM(M49:M50)</f>
        <v>0</v>
      </c>
      <c r="N51" s="133">
        <f t="shared" si="70"/>
        <v>0</v>
      </c>
      <c r="O51" s="133">
        <f t="shared" si="70"/>
        <v>0.39861111110803904</v>
      </c>
      <c r="P51" s="133"/>
      <c r="Q51" s="133"/>
      <c r="R51" s="133"/>
      <c r="S51" s="112"/>
      <c r="T51" s="114"/>
      <c r="U51" s="104"/>
      <c r="V51" s="233">
        <f>$AB$11-((N51*24))</f>
        <v>744</v>
      </c>
      <c r="W51" s="106">
        <v>1419</v>
      </c>
      <c r="X51" s="260">
        <v>165.98</v>
      </c>
      <c r="Y51" s="261">
        <f t="shared" ref="Y51" si="71">W51*X51</f>
        <v>235525.62</v>
      </c>
      <c r="Z51" s="233">
        <f>(Y51*(V51-L51*24))/V51</f>
        <v>235525.62</v>
      </c>
      <c r="AA51" s="262">
        <f t="shared" ref="AA51" si="72">(Z51/Y51)*100</f>
        <v>100</v>
      </c>
    </row>
    <row r="52" spans="1:27" s="246" customFormat="1" ht="25.5">
      <c r="A52" s="258">
        <v>10</v>
      </c>
      <c r="B52" s="117" t="s">
        <v>500</v>
      </c>
      <c r="C52" s="118" t="s">
        <v>501</v>
      </c>
      <c r="D52" s="99">
        <v>223</v>
      </c>
      <c r="E52" s="116" t="s">
        <v>565</v>
      </c>
      <c r="F52" s="155" t="s">
        <v>49</v>
      </c>
      <c r="G52" s="100">
        <v>42648.396527777775</v>
      </c>
      <c r="H52" s="100">
        <v>42648.828472222223</v>
      </c>
      <c r="I52" s="118"/>
      <c r="J52" s="118"/>
      <c r="K52" s="118"/>
      <c r="L52" s="232">
        <f t="shared" ref="L52:L53" si="73">IF(RIGHT(S52)="T",(+H52-G52),0)</f>
        <v>0</v>
      </c>
      <c r="M52" s="232">
        <f t="shared" ref="M52:M53" si="74">IF(RIGHT(S52)="U",(+H52-G52),0)</f>
        <v>0</v>
      </c>
      <c r="N52" s="232">
        <f t="shared" ref="N52:N53" si="75">IF(RIGHT(S52)="C",(+H52-G52),0)</f>
        <v>0</v>
      </c>
      <c r="O52" s="232">
        <f t="shared" ref="O52:O53" si="76">IF(RIGHT(S52)="D",(+H52-G52),0)</f>
        <v>0.43194444444816327</v>
      </c>
      <c r="P52" s="141"/>
      <c r="Q52" s="141"/>
      <c r="R52" s="141"/>
      <c r="S52" s="101" t="s">
        <v>487</v>
      </c>
      <c r="T52" s="102" t="s">
        <v>893</v>
      </c>
      <c r="U52" s="141"/>
      <c r="V52" s="254"/>
      <c r="W52" s="254"/>
      <c r="X52" s="254"/>
      <c r="Y52" s="254"/>
      <c r="Z52" s="254"/>
      <c r="AA52" s="254"/>
    </row>
    <row r="53" spans="1:27" s="246" customFormat="1" ht="16.5">
      <c r="A53" s="258"/>
      <c r="B53" s="117"/>
      <c r="C53" s="118"/>
      <c r="D53" s="99"/>
      <c r="E53" s="116"/>
      <c r="F53" s="155"/>
      <c r="G53" s="110"/>
      <c r="H53" s="110"/>
      <c r="I53" s="118"/>
      <c r="J53" s="118"/>
      <c r="K53" s="118"/>
      <c r="L53" s="232">
        <f t="shared" si="73"/>
        <v>0</v>
      </c>
      <c r="M53" s="232">
        <f t="shared" si="74"/>
        <v>0</v>
      </c>
      <c r="N53" s="232">
        <f t="shared" si="75"/>
        <v>0</v>
      </c>
      <c r="O53" s="232">
        <f t="shared" si="76"/>
        <v>0</v>
      </c>
      <c r="P53" s="141"/>
      <c r="Q53" s="141"/>
      <c r="R53" s="141"/>
      <c r="S53" s="119"/>
      <c r="T53" s="120"/>
      <c r="U53" s="141"/>
      <c r="V53" s="254"/>
      <c r="W53" s="254"/>
      <c r="X53" s="254"/>
      <c r="Y53" s="254"/>
      <c r="Z53" s="254"/>
      <c r="AA53" s="254"/>
    </row>
    <row r="54" spans="1:27" s="246" customFormat="1" ht="30" customHeight="1">
      <c r="A54" s="241"/>
      <c r="B54" s="115"/>
      <c r="C54" s="242" t="s">
        <v>53</v>
      </c>
      <c r="D54" s="104"/>
      <c r="E54" s="154"/>
      <c r="F54" s="243" t="s">
        <v>49</v>
      </c>
      <c r="G54" s="107"/>
      <c r="H54" s="107"/>
      <c r="I54" s="243" t="s">
        <v>49</v>
      </c>
      <c r="J54" s="243" t="s">
        <v>49</v>
      </c>
      <c r="K54" s="243" t="s">
        <v>49</v>
      </c>
      <c r="L54" s="133">
        <f>SUM(L52:L53)</f>
        <v>0</v>
      </c>
      <c r="M54" s="133">
        <f>SUM(M52:M53)</f>
        <v>0</v>
      </c>
      <c r="N54" s="133">
        <f>SUM(N52:N53)</f>
        <v>0</v>
      </c>
      <c r="O54" s="133">
        <f>SUM(O52:O53)</f>
        <v>0.43194444444816327</v>
      </c>
      <c r="P54" s="133"/>
      <c r="Q54" s="133"/>
      <c r="R54" s="133"/>
      <c r="S54" s="112"/>
      <c r="T54" s="114"/>
      <c r="U54" s="104"/>
      <c r="V54" s="233">
        <f>$AB$11-((N54*24))</f>
        <v>744</v>
      </c>
      <c r="W54" s="263">
        <v>1393</v>
      </c>
      <c r="X54" s="260">
        <v>223</v>
      </c>
      <c r="Y54" s="264">
        <f t="shared" ref="Y54" si="77">W54*X54</f>
        <v>310639</v>
      </c>
      <c r="Z54" s="233">
        <f>(Y54*(V54-L54*24))/V54</f>
        <v>310639</v>
      </c>
      <c r="AA54" s="265">
        <f t="shared" ref="AA54" si="78">(Z54/Y54)*100</f>
        <v>100</v>
      </c>
    </row>
    <row r="55" spans="1:27" s="246" customFormat="1" ht="30" customHeight="1">
      <c r="A55" s="258">
        <v>11</v>
      </c>
      <c r="B55" s="117" t="s">
        <v>502</v>
      </c>
      <c r="C55" s="118" t="s">
        <v>503</v>
      </c>
      <c r="D55" s="99">
        <v>264</v>
      </c>
      <c r="E55" s="116" t="s">
        <v>565</v>
      </c>
      <c r="F55" s="155" t="s">
        <v>49</v>
      </c>
      <c r="G55" s="100">
        <v>42650.680555555555</v>
      </c>
      <c r="H55" s="100">
        <v>42650.789583333331</v>
      </c>
      <c r="I55" s="118"/>
      <c r="J55" s="118"/>
      <c r="K55" s="118"/>
      <c r="L55" s="232">
        <f t="shared" ref="L55" si="79">IF(RIGHT(S55)="T",(+H55-G55),0)</f>
        <v>0.10902777777664596</v>
      </c>
      <c r="M55" s="232">
        <f t="shared" ref="M55" si="80">IF(RIGHT(S55)="U",(+H55-G55),0)</f>
        <v>0</v>
      </c>
      <c r="N55" s="232">
        <f t="shared" ref="N55" si="81">IF(RIGHT(S55)="C",(+H55-G55),0)</f>
        <v>0</v>
      </c>
      <c r="O55" s="232">
        <f t="shared" ref="O55" si="82">IF(RIGHT(S55)="D",(+H55-G55),0)</f>
        <v>0</v>
      </c>
      <c r="P55" s="141"/>
      <c r="Q55" s="141"/>
      <c r="R55" s="141"/>
      <c r="S55" s="101" t="s">
        <v>488</v>
      </c>
      <c r="T55" s="102" t="s">
        <v>895</v>
      </c>
      <c r="U55" s="141"/>
      <c r="V55" s="254"/>
      <c r="W55" s="254"/>
      <c r="X55" s="254"/>
      <c r="Y55" s="254"/>
      <c r="Z55" s="254"/>
      <c r="AA55" s="254"/>
    </row>
    <row r="56" spans="1:27" s="246" customFormat="1" ht="30" customHeight="1">
      <c r="A56" s="258"/>
      <c r="B56" s="117"/>
      <c r="C56" s="118"/>
      <c r="D56" s="99"/>
      <c r="E56" s="144"/>
      <c r="F56" s="155"/>
      <c r="G56" s="25"/>
      <c r="H56" s="25"/>
      <c r="I56" s="118"/>
      <c r="J56" s="118"/>
      <c r="K56" s="118"/>
      <c r="L56" s="232">
        <f t="shared" ref="L56" si="83">IF(RIGHT(S56)="T",(+H56-G56),0)</f>
        <v>0</v>
      </c>
      <c r="M56" s="232">
        <f t="shared" ref="M56" si="84">IF(RIGHT(S56)="U",(+H56-G56),0)</f>
        <v>0</v>
      </c>
      <c r="N56" s="232">
        <f t="shared" ref="N56" si="85">IF(RIGHT(S56)="C",(+H56-G56),0)</f>
        <v>0</v>
      </c>
      <c r="O56" s="232">
        <f t="shared" ref="O56" si="86">IF(RIGHT(S56)="D",(+H56-G56),0)</f>
        <v>0</v>
      </c>
      <c r="P56" s="141"/>
      <c r="Q56" s="141"/>
      <c r="R56" s="141"/>
      <c r="S56" s="29"/>
      <c r="T56" s="30"/>
      <c r="U56" s="141"/>
      <c r="V56" s="254"/>
      <c r="W56" s="254"/>
      <c r="X56" s="254"/>
      <c r="Y56" s="254"/>
      <c r="Z56" s="254"/>
      <c r="AA56" s="254"/>
    </row>
    <row r="57" spans="1:27" s="246" customFormat="1" ht="30" customHeight="1">
      <c r="A57" s="241"/>
      <c r="B57" s="115"/>
      <c r="C57" s="242" t="s">
        <v>53</v>
      </c>
      <c r="D57" s="104"/>
      <c r="E57" s="154"/>
      <c r="F57" s="243" t="s">
        <v>49</v>
      </c>
      <c r="G57" s="107"/>
      <c r="H57" s="107"/>
      <c r="I57" s="243" t="s">
        <v>49</v>
      </c>
      <c r="J57" s="243" t="s">
        <v>49</v>
      </c>
      <c r="K57" s="243" t="s">
        <v>49</v>
      </c>
      <c r="L57" s="133">
        <f>SUM(L55:L56)</f>
        <v>0.10902777777664596</v>
      </c>
      <c r="M57" s="133">
        <f>SUM(M55:M56)</f>
        <v>0</v>
      </c>
      <c r="N57" s="133">
        <f>SUM(N55:N56)</f>
        <v>0</v>
      </c>
      <c r="O57" s="133">
        <f>SUM(O55:O56)</f>
        <v>0</v>
      </c>
      <c r="P57" s="133"/>
      <c r="Q57" s="133"/>
      <c r="R57" s="133"/>
      <c r="S57" s="112"/>
      <c r="T57" s="114"/>
      <c r="U57" s="104"/>
      <c r="V57" s="233">
        <f>$AB$11-((N57*24))</f>
        <v>744</v>
      </c>
      <c r="W57" s="263">
        <v>1108</v>
      </c>
      <c r="X57" s="266">
        <v>264</v>
      </c>
      <c r="Y57" s="264">
        <f t="shared" ref="Y57" si="87">W57*X57</f>
        <v>292512</v>
      </c>
      <c r="Z57" s="233">
        <f>(Y57*(V57-L57*24))/V57</f>
        <v>291483.22795699991</v>
      </c>
      <c r="AA57" s="265">
        <f t="shared" ref="AA57" si="88">(Z57/Y57)*100</f>
        <v>99.648297491043067</v>
      </c>
    </row>
    <row r="58" spans="1:27" s="246" customFormat="1" ht="30" customHeight="1">
      <c r="A58" s="258">
        <v>12</v>
      </c>
      <c r="B58" s="267" t="s">
        <v>542</v>
      </c>
      <c r="C58" s="118" t="s">
        <v>515</v>
      </c>
      <c r="D58" s="99">
        <v>465.8</v>
      </c>
      <c r="E58" s="116" t="s">
        <v>565</v>
      </c>
      <c r="F58" s="155" t="s">
        <v>49</v>
      </c>
      <c r="G58" s="100"/>
      <c r="H58" s="100"/>
      <c r="I58" s="118"/>
      <c r="J58" s="118"/>
      <c r="K58" s="118"/>
      <c r="L58" s="232">
        <f t="shared" ref="L58" si="89">IF(RIGHT(S58)="T",(+H58-G58),0)</f>
        <v>0</v>
      </c>
      <c r="M58" s="232">
        <f t="shared" ref="M58" si="90">IF(RIGHT(S58)="U",(+H58-G58),0)</f>
        <v>0</v>
      </c>
      <c r="N58" s="232">
        <f t="shared" ref="N58" si="91">IF(RIGHT(S58)="C",(+H58-G58),0)</f>
        <v>0</v>
      </c>
      <c r="O58" s="232">
        <f t="shared" ref="O58" si="92">IF(RIGHT(S58)="D",(+H58-G58),0)</f>
        <v>0</v>
      </c>
      <c r="P58" s="141"/>
      <c r="Q58" s="141"/>
      <c r="R58" s="141"/>
      <c r="S58" s="101"/>
      <c r="T58" s="102"/>
      <c r="U58" s="141"/>
      <c r="V58" s="254"/>
      <c r="W58" s="254"/>
      <c r="X58" s="254"/>
      <c r="Y58" s="254"/>
      <c r="Z58" s="254"/>
      <c r="AA58" s="254"/>
    </row>
    <row r="59" spans="1:27" s="246" customFormat="1" ht="30" customHeight="1">
      <c r="A59" s="258"/>
      <c r="B59" s="267"/>
      <c r="C59" s="118"/>
      <c r="D59" s="99"/>
      <c r="E59" s="116"/>
      <c r="F59" s="155"/>
      <c r="G59" s="100"/>
      <c r="H59" s="100"/>
      <c r="I59" s="118"/>
      <c r="J59" s="118"/>
      <c r="K59" s="118"/>
      <c r="L59" s="232">
        <f t="shared" ref="L59:L75" si="93">IF(RIGHT(S59)="T",(+H59-G59),0)</f>
        <v>0</v>
      </c>
      <c r="M59" s="232">
        <f t="shared" ref="M59:M75" si="94">IF(RIGHT(S59)="U",(+H59-G59),0)</f>
        <v>0</v>
      </c>
      <c r="N59" s="232">
        <f t="shared" ref="N59:N75" si="95">IF(RIGHT(S59)="C",(+H59-G59),0)</f>
        <v>0</v>
      </c>
      <c r="O59" s="232">
        <f t="shared" ref="O59:O75" si="96">IF(RIGHT(S59)="D",(+H59-G59),0)</f>
        <v>0</v>
      </c>
      <c r="P59" s="141"/>
      <c r="Q59" s="141"/>
      <c r="R59" s="141"/>
      <c r="S59" s="101"/>
      <c r="T59" s="102"/>
      <c r="U59" s="141"/>
      <c r="V59" s="254"/>
      <c r="W59" s="254"/>
      <c r="X59" s="254"/>
      <c r="Y59" s="254"/>
      <c r="Z59" s="254"/>
      <c r="AA59" s="254"/>
    </row>
    <row r="60" spans="1:27" s="246" customFormat="1" ht="30" customHeight="1">
      <c r="A60" s="258"/>
      <c r="B60" s="267"/>
      <c r="C60" s="118"/>
      <c r="D60" s="99"/>
      <c r="E60" s="116"/>
      <c r="F60" s="155"/>
      <c r="G60" s="100"/>
      <c r="H60" s="100"/>
      <c r="I60" s="118"/>
      <c r="J60" s="118"/>
      <c r="K60" s="118"/>
      <c r="L60" s="232">
        <f t="shared" si="93"/>
        <v>0</v>
      </c>
      <c r="M60" s="232">
        <f t="shared" si="94"/>
        <v>0</v>
      </c>
      <c r="N60" s="232">
        <f t="shared" si="95"/>
        <v>0</v>
      </c>
      <c r="O60" s="232">
        <f t="shared" si="96"/>
        <v>0</v>
      </c>
      <c r="P60" s="141"/>
      <c r="Q60" s="141"/>
      <c r="R60" s="141"/>
      <c r="S60" s="101"/>
      <c r="T60" s="102"/>
      <c r="U60" s="141"/>
      <c r="V60" s="254"/>
      <c r="W60" s="254"/>
      <c r="X60" s="254"/>
      <c r="Y60" s="254"/>
      <c r="Z60" s="254"/>
      <c r="AA60" s="254"/>
    </row>
    <row r="61" spans="1:27" s="246" customFormat="1" ht="30" customHeight="1">
      <c r="A61" s="258"/>
      <c r="B61" s="267"/>
      <c r="C61" s="118"/>
      <c r="D61" s="99"/>
      <c r="E61" s="116"/>
      <c r="F61" s="155"/>
      <c r="G61" s="100"/>
      <c r="H61" s="100"/>
      <c r="I61" s="118"/>
      <c r="J61" s="118"/>
      <c r="K61" s="118"/>
      <c r="L61" s="232">
        <f t="shared" si="93"/>
        <v>0</v>
      </c>
      <c r="M61" s="232">
        <f t="shared" si="94"/>
        <v>0</v>
      </c>
      <c r="N61" s="232">
        <f t="shared" si="95"/>
        <v>0</v>
      </c>
      <c r="O61" s="232">
        <f t="shared" si="96"/>
        <v>0</v>
      </c>
      <c r="P61" s="141"/>
      <c r="Q61" s="141"/>
      <c r="R61" s="141"/>
      <c r="S61" s="101"/>
      <c r="T61" s="102"/>
      <c r="U61" s="141"/>
      <c r="V61" s="254"/>
      <c r="W61" s="254"/>
      <c r="X61" s="254"/>
      <c r="Y61" s="254"/>
      <c r="Z61" s="254"/>
      <c r="AA61" s="254"/>
    </row>
    <row r="62" spans="1:27" s="246" customFormat="1" ht="30" customHeight="1">
      <c r="A62" s="258"/>
      <c r="B62" s="267"/>
      <c r="C62" s="118"/>
      <c r="D62" s="99"/>
      <c r="E62" s="116"/>
      <c r="F62" s="155"/>
      <c r="G62" s="100"/>
      <c r="H62" s="100"/>
      <c r="I62" s="118"/>
      <c r="J62" s="118"/>
      <c r="K62" s="118"/>
      <c r="L62" s="232">
        <f t="shared" si="93"/>
        <v>0</v>
      </c>
      <c r="M62" s="232">
        <f t="shared" si="94"/>
        <v>0</v>
      </c>
      <c r="N62" s="232">
        <f t="shared" si="95"/>
        <v>0</v>
      </c>
      <c r="O62" s="232">
        <f t="shared" si="96"/>
        <v>0</v>
      </c>
      <c r="P62" s="141"/>
      <c r="Q62" s="141"/>
      <c r="R62" s="141"/>
      <c r="S62" s="101"/>
      <c r="T62" s="102"/>
      <c r="U62" s="141"/>
      <c r="V62" s="254"/>
      <c r="W62" s="254"/>
      <c r="X62" s="254"/>
      <c r="Y62" s="254"/>
      <c r="Z62" s="254"/>
      <c r="AA62" s="254"/>
    </row>
    <row r="63" spans="1:27" s="246" customFormat="1" ht="30" customHeight="1">
      <c r="A63" s="258"/>
      <c r="B63" s="267"/>
      <c r="C63" s="118"/>
      <c r="D63" s="99"/>
      <c r="E63" s="116"/>
      <c r="F63" s="155"/>
      <c r="G63" s="100"/>
      <c r="H63" s="100"/>
      <c r="I63" s="118"/>
      <c r="J63" s="118"/>
      <c r="K63" s="118"/>
      <c r="L63" s="232">
        <f t="shared" si="93"/>
        <v>0</v>
      </c>
      <c r="M63" s="232">
        <f t="shared" si="94"/>
        <v>0</v>
      </c>
      <c r="N63" s="232">
        <f t="shared" si="95"/>
        <v>0</v>
      </c>
      <c r="O63" s="232">
        <f t="shared" si="96"/>
        <v>0</v>
      </c>
      <c r="P63" s="141"/>
      <c r="Q63" s="141"/>
      <c r="R63" s="141"/>
      <c r="S63" s="101"/>
      <c r="T63" s="102"/>
      <c r="U63" s="141"/>
      <c r="V63" s="254"/>
      <c r="W63" s="254"/>
      <c r="X63" s="254"/>
      <c r="Y63" s="254"/>
      <c r="Z63" s="254"/>
      <c r="AA63" s="254"/>
    </row>
    <row r="64" spans="1:27" s="246" customFormat="1" ht="30" customHeight="1">
      <c r="A64" s="258"/>
      <c r="B64" s="267"/>
      <c r="C64" s="118"/>
      <c r="D64" s="99"/>
      <c r="E64" s="116"/>
      <c r="F64" s="155"/>
      <c r="G64" s="100"/>
      <c r="H64" s="100"/>
      <c r="I64" s="118"/>
      <c r="J64" s="118"/>
      <c r="K64" s="118"/>
      <c r="L64" s="232">
        <f t="shared" si="93"/>
        <v>0</v>
      </c>
      <c r="M64" s="232">
        <f t="shared" si="94"/>
        <v>0</v>
      </c>
      <c r="N64" s="232">
        <f t="shared" si="95"/>
        <v>0</v>
      </c>
      <c r="O64" s="232">
        <f t="shared" si="96"/>
        <v>0</v>
      </c>
      <c r="P64" s="141"/>
      <c r="Q64" s="141"/>
      <c r="R64" s="141"/>
      <c r="S64" s="101"/>
      <c r="T64" s="102"/>
      <c r="U64" s="141"/>
      <c r="V64" s="254"/>
      <c r="W64" s="254"/>
      <c r="X64" s="254"/>
      <c r="Y64" s="254"/>
      <c r="Z64" s="254"/>
      <c r="AA64" s="254"/>
    </row>
    <row r="65" spans="1:27" s="246" customFormat="1" ht="30" customHeight="1">
      <c r="A65" s="258"/>
      <c r="B65" s="267"/>
      <c r="C65" s="118"/>
      <c r="D65" s="99"/>
      <c r="E65" s="116"/>
      <c r="F65" s="155"/>
      <c r="G65" s="100"/>
      <c r="H65" s="100"/>
      <c r="I65" s="118"/>
      <c r="J65" s="118"/>
      <c r="K65" s="118"/>
      <c r="L65" s="232">
        <f t="shared" si="93"/>
        <v>0</v>
      </c>
      <c r="M65" s="232">
        <f t="shared" si="94"/>
        <v>0</v>
      </c>
      <c r="N65" s="232">
        <f t="shared" si="95"/>
        <v>0</v>
      </c>
      <c r="O65" s="232">
        <f t="shared" si="96"/>
        <v>0</v>
      </c>
      <c r="P65" s="141"/>
      <c r="Q65" s="141"/>
      <c r="R65" s="141"/>
      <c r="S65" s="101"/>
      <c r="T65" s="102"/>
      <c r="U65" s="141"/>
      <c r="V65" s="254"/>
      <c r="W65" s="254"/>
      <c r="X65" s="254"/>
      <c r="Y65" s="254"/>
      <c r="Z65" s="254"/>
      <c r="AA65" s="254"/>
    </row>
    <row r="66" spans="1:27" s="246" customFormat="1" ht="30" customHeight="1">
      <c r="A66" s="258"/>
      <c r="B66" s="267"/>
      <c r="C66" s="118"/>
      <c r="D66" s="99"/>
      <c r="E66" s="116"/>
      <c r="F66" s="155"/>
      <c r="G66" s="100"/>
      <c r="H66" s="100"/>
      <c r="I66" s="118"/>
      <c r="J66" s="118"/>
      <c r="K66" s="118"/>
      <c r="L66" s="232">
        <f t="shared" si="93"/>
        <v>0</v>
      </c>
      <c r="M66" s="232">
        <f t="shared" si="94"/>
        <v>0</v>
      </c>
      <c r="N66" s="232">
        <f t="shared" si="95"/>
        <v>0</v>
      </c>
      <c r="O66" s="232">
        <f t="shared" si="96"/>
        <v>0</v>
      </c>
      <c r="P66" s="141"/>
      <c r="Q66" s="141"/>
      <c r="R66" s="141"/>
      <c r="S66" s="101"/>
      <c r="T66" s="102"/>
      <c r="U66" s="141"/>
      <c r="V66" s="254"/>
      <c r="W66" s="254"/>
      <c r="X66" s="254"/>
      <c r="Y66" s="254"/>
      <c r="Z66" s="254"/>
      <c r="AA66" s="254"/>
    </row>
    <row r="67" spans="1:27" s="246" customFormat="1" ht="30" customHeight="1">
      <c r="A67" s="258"/>
      <c r="B67" s="267"/>
      <c r="C67" s="118"/>
      <c r="D67" s="99"/>
      <c r="E67" s="116"/>
      <c r="F67" s="155"/>
      <c r="G67" s="100"/>
      <c r="H67" s="100"/>
      <c r="I67" s="118"/>
      <c r="J67" s="118"/>
      <c r="K67" s="118"/>
      <c r="L67" s="232">
        <f t="shared" si="93"/>
        <v>0</v>
      </c>
      <c r="M67" s="232">
        <f t="shared" si="94"/>
        <v>0</v>
      </c>
      <c r="N67" s="232">
        <f t="shared" si="95"/>
        <v>0</v>
      </c>
      <c r="O67" s="232">
        <f t="shared" si="96"/>
        <v>0</v>
      </c>
      <c r="P67" s="141"/>
      <c r="Q67" s="141"/>
      <c r="R67" s="141"/>
      <c r="S67" s="101"/>
      <c r="T67" s="102"/>
      <c r="U67" s="141"/>
      <c r="V67" s="254"/>
      <c r="W67" s="254"/>
      <c r="X67" s="254"/>
      <c r="Y67" s="254"/>
      <c r="Z67" s="254"/>
      <c r="AA67" s="254"/>
    </row>
    <row r="68" spans="1:27" s="246" customFormat="1" ht="30" customHeight="1">
      <c r="A68" s="258"/>
      <c r="B68" s="267"/>
      <c r="C68" s="118"/>
      <c r="D68" s="99"/>
      <c r="E68" s="116"/>
      <c r="F68" s="155"/>
      <c r="G68" s="100"/>
      <c r="H68" s="100"/>
      <c r="I68" s="118"/>
      <c r="J68" s="118"/>
      <c r="K68" s="118"/>
      <c r="L68" s="232">
        <f t="shared" si="93"/>
        <v>0</v>
      </c>
      <c r="M68" s="232">
        <f t="shared" si="94"/>
        <v>0</v>
      </c>
      <c r="N68" s="232">
        <f t="shared" si="95"/>
        <v>0</v>
      </c>
      <c r="O68" s="232">
        <f t="shared" si="96"/>
        <v>0</v>
      </c>
      <c r="P68" s="141"/>
      <c r="Q68" s="141"/>
      <c r="R68" s="141"/>
      <c r="S68" s="101"/>
      <c r="T68" s="102"/>
      <c r="U68" s="141"/>
      <c r="V68" s="254"/>
      <c r="W68" s="254"/>
      <c r="X68" s="254"/>
      <c r="Y68" s="254"/>
      <c r="Z68" s="254"/>
      <c r="AA68" s="254"/>
    </row>
    <row r="69" spans="1:27" s="246" customFormat="1" ht="30" customHeight="1">
      <c r="A69" s="258"/>
      <c r="B69" s="267"/>
      <c r="C69" s="118"/>
      <c r="D69" s="99"/>
      <c r="E69" s="116"/>
      <c r="F69" s="155"/>
      <c r="G69" s="100"/>
      <c r="H69" s="100"/>
      <c r="I69" s="118"/>
      <c r="J69" s="118"/>
      <c r="K69" s="118"/>
      <c r="L69" s="232">
        <f t="shared" si="93"/>
        <v>0</v>
      </c>
      <c r="M69" s="232">
        <f t="shared" si="94"/>
        <v>0</v>
      </c>
      <c r="N69" s="232">
        <f t="shared" si="95"/>
        <v>0</v>
      </c>
      <c r="O69" s="232">
        <f t="shared" si="96"/>
        <v>0</v>
      </c>
      <c r="P69" s="141"/>
      <c r="Q69" s="141"/>
      <c r="R69" s="141"/>
      <c r="S69" s="101"/>
      <c r="T69" s="102"/>
      <c r="U69" s="141"/>
      <c r="V69" s="254"/>
      <c r="W69" s="254"/>
      <c r="X69" s="254"/>
      <c r="Y69" s="254"/>
      <c r="Z69" s="254"/>
      <c r="AA69" s="254"/>
    </row>
    <row r="70" spans="1:27" s="246" customFormat="1" ht="30" customHeight="1">
      <c r="A70" s="258"/>
      <c r="B70" s="267"/>
      <c r="C70" s="118"/>
      <c r="D70" s="99"/>
      <c r="E70" s="116"/>
      <c r="F70" s="155"/>
      <c r="G70" s="100"/>
      <c r="H70" s="100"/>
      <c r="I70" s="118"/>
      <c r="J70" s="118"/>
      <c r="K70" s="118"/>
      <c r="L70" s="232">
        <f t="shared" si="93"/>
        <v>0</v>
      </c>
      <c r="M70" s="232">
        <f t="shared" si="94"/>
        <v>0</v>
      </c>
      <c r="N70" s="232">
        <f t="shared" si="95"/>
        <v>0</v>
      </c>
      <c r="O70" s="232">
        <f t="shared" si="96"/>
        <v>0</v>
      </c>
      <c r="P70" s="141"/>
      <c r="Q70" s="141"/>
      <c r="R70" s="141"/>
      <c r="S70" s="101"/>
      <c r="T70" s="102"/>
      <c r="U70" s="141"/>
      <c r="V70" s="254"/>
      <c r="W70" s="254"/>
      <c r="X70" s="254"/>
      <c r="Y70" s="254"/>
      <c r="Z70" s="254"/>
      <c r="AA70" s="254"/>
    </row>
    <row r="71" spans="1:27" s="246" customFormat="1" ht="30" customHeight="1">
      <c r="A71" s="258"/>
      <c r="B71" s="267"/>
      <c r="C71" s="118"/>
      <c r="D71" s="99"/>
      <c r="E71" s="116"/>
      <c r="F71" s="155"/>
      <c r="G71" s="100"/>
      <c r="H71" s="100"/>
      <c r="I71" s="118"/>
      <c r="J71" s="118"/>
      <c r="K71" s="118"/>
      <c r="L71" s="232">
        <f t="shared" si="93"/>
        <v>0</v>
      </c>
      <c r="M71" s="232">
        <f t="shared" si="94"/>
        <v>0</v>
      </c>
      <c r="N71" s="232">
        <f t="shared" si="95"/>
        <v>0</v>
      </c>
      <c r="O71" s="232">
        <f t="shared" si="96"/>
        <v>0</v>
      </c>
      <c r="P71" s="141"/>
      <c r="Q71" s="141"/>
      <c r="R71" s="141"/>
      <c r="S71" s="101"/>
      <c r="T71" s="102"/>
      <c r="U71" s="141"/>
      <c r="V71" s="254"/>
      <c r="W71" s="254"/>
      <c r="X71" s="254"/>
      <c r="Y71" s="254"/>
      <c r="Z71" s="254"/>
      <c r="AA71" s="254"/>
    </row>
    <row r="72" spans="1:27" s="246" customFormat="1" ht="30" customHeight="1">
      <c r="A72" s="258"/>
      <c r="B72" s="267"/>
      <c r="C72" s="118"/>
      <c r="D72" s="99"/>
      <c r="E72" s="116"/>
      <c r="F72" s="155"/>
      <c r="G72" s="100"/>
      <c r="H72" s="100"/>
      <c r="I72" s="118"/>
      <c r="J72" s="118"/>
      <c r="K72" s="118"/>
      <c r="L72" s="232">
        <f t="shared" si="93"/>
        <v>0</v>
      </c>
      <c r="M72" s="232">
        <f t="shared" si="94"/>
        <v>0</v>
      </c>
      <c r="N72" s="232">
        <f t="shared" si="95"/>
        <v>0</v>
      </c>
      <c r="O72" s="232">
        <f t="shared" si="96"/>
        <v>0</v>
      </c>
      <c r="P72" s="141"/>
      <c r="Q72" s="141"/>
      <c r="R72" s="141"/>
      <c r="S72" s="101"/>
      <c r="T72" s="102"/>
      <c r="U72" s="141"/>
      <c r="V72" s="254"/>
      <c r="W72" s="254"/>
      <c r="X72" s="254"/>
      <c r="Y72" s="254"/>
      <c r="Z72" s="254"/>
      <c r="AA72" s="254"/>
    </row>
    <row r="73" spans="1:27" s="246" customFormat="1" ht="30" customHeight="1">
      <c r="A73" s="258"/>
      <c r="B73" s="267"/>
      <c r="C73" s="118"/>
      <c r="D73" s="99"/>
      <c r="E73" s="116"/>
      <c r="F73" s="155"/>
      <c r="G73" s="100"/>
      <c r="H73" s="100"/>
      <c r="I73" s="118"/>
      <c r="J73" s="118"/>
      <c r="K73" s="118"/>
      <c r="L73" s="232">
        <f t="shared" si="93"/>
        <v>0</v>
      </c>
      <c r="M73" s="232">
        <f t="shared" si="94"/>
        <v>0</v>
      </c>
      <c r="N73" s="232">
        <f t="shared" si="95"/>
        <v>0</v>
      </c>
      <c r="O73" s="232">
        <f t="shared" si="96"/>
        <v>0</v>
      </c>
      <c r="P73" s="141"/>
      <c r="Q73" s="141"/>
      <c r="R73" s="141"/>
      <c r="S73" s="101"/>
      <c r="T73" s="102"/>
      <c r="U73" s="141"/>
      <c r="V73" s="254"/>
      <c r="W73" s="254"/>
      <c r="X73" s="254"/>
      <c r="Y73" s="254"/>
      <c r="Z73" s="254"/>
      <c r="AA73" s="254"/>
    </row>
    <row r="74" spans="1:27" s="246" customFormat="1" ht="30" customHeight="1">
      <c r="A74" s="258"/>
      <c r="B74" s="117"/>
      <c r="C74" s="118"/>
      <c r="D74" s="99"/>
      <c r="E74" s="144"/>
      <c r="F74" s="155"/>
      <c r="G74" s="100"/>
      <c r="H74" s="100"/>
      <c r="I74" s="118"/>
      <c r="J74" s="118"/>
      <c r="K74" s="118"/>
      <c r="L74" s="232">
        <f t="shared" si="93"/>
        <v>0</v>
      </c>
      <c r="M74" s="232">
        <f t="shared" si="94"/>
        <v>0</v>
      </c>
      <c r="N74" s="232">
        <f t="shared" si="95"/>
        <v>0</v>
      </c>
      <c r="O74" s="232">
        <f t="shared" si="96"/>
        <v>0</v>
      </c>
      <c r="P74" s="141"/>
      <c r="Q74" s="141"/>
      <c r="R74" s="141"/>
      <c r="S74" s="101"/>
      <c r="T74" s="102"/>
      <c r="U74" s="141"/>
      <c r="V74" s="254"/>
      <c r="W74" s="254"/>
      <c r="X74" s="254"/>
      <c r="Y74" s="254"/>
      <c r="Z74" s="254"/>
      <c r="AA74" s="254"/>
    </row>
    <row r="75" spans="1:27" s="246" customFormat="1" ht="30" customHeight="1">
      <c r="A75" s="258"/>
      <c r="B75" s="117"/>
      <c r="C75" s="118"/>
      <c r="D75" s="99"/>
      <c r="E75" s="144"/>
      <c r="F75" s="155"/>
      <c r="G75" s="100"/>
      <c r="H75" s="100"/>
      <c r="I75" s="118"/>
      <c r="J75" s="118"/>
      <c r="K75" s="118"/>
      <c r="L75" s="232">
        <f t="shared" si="93"/>
        <v>0</v>
      </c>
      <c r="M75" s="232">
        <f t="shared" si="94"/>
        <v>0</v>
      </c>
      <c r="N75" s="232">
        <f t="shared" si="95"/>
        <v>0</v>
      </c>
      <c r="O75" s="232">
        <f t="shared" si="96"/>
        <v>0</v>
      </c>
      <c r="P75" s="141"/>
      <c r="Q75" s="141"/>
      <c r="R75" s="141"/>
      <c r="S75" s="101"/>
      <c r="T75" s="102"/>
      <c r="U75" s="141"/>
      <c r="V75" s="254"/>
      <c r="W75" s="254"/>
      <c r="X75" s="254"/>
      <c r="Y75" s="254"/>
      <c r="Z75" s="254"/>
      <c r="AA75" s="254"/>
    </row>
    <row r="76" spans="1:27" s="246" customFormat="1" ht="30" customHeight="1">
      <c r="A76" s="241"/>
      <c r="B76" s="115"/>
      <c r="C76" s="242" t="s">
        <v>53</v>
      </c>
      <c r="D76" s="104"/>
      <c r="E76" s="154"/>
      <c r="F76" s="243" t="s">
        <v>49</v>
      </c>
      <c r="G76" s="107"/>
      <c r="H76" s="107"/>
      <c r="I76" s="243" t="s">
        <v>49</v>
      </c>
      <c r="J76" s="243" t="s">
        <v>49</v>
      </c>
      <c r="K76" s="243" t="s">
        <v>49</v>
      </c>
      <c r="L76" s="133">
        <f>SUM(L58:L75)</f>
        <v>0</v>
      </c>
      <c r="M76" s="133">
        <f>SUM(M58:M75)</f>
        <v>0</v>
      </c>
      <c r="N76" s="133">
        <f>SUM(N58:N75)</f>
        <v>0</v>
      </c>
      <c r="O76" s="133">
        <f>SUM(O58:O75)</f>
        <v>0</v>
      </c>
      <c r="P76" s="133"/>
      <c r="Q76" s="133"/>
      <c r="R76" s="133"/>
      <c r="S76" s="112"/>
      <c r="T76" s="114"/>
      <c r="U76" s="104"/>
      <c r="V76" s="109">
        <f>$AB$11-((N76*24))</f>
        <v>744</v>
      </c>
      <c r="W76" s="251">
        <v>1440</v>
      </c>
      <c r="X76" s="252">
        <v>465.8</v>
      </c>
      <c r="Y76" s="253">
        <f>W76*X76</f>
        <v>670752</v>
      </c>
      <c r="Z76" s="233">
        <f>(Y76*(V76-L76*24))/V76</f>
        <v>670752</v>
      </c>
      <c r="AA76" s="109">
        <f>(Z76/Y76)*100</f>
        <v>100</v>
      </c>
    </row>
    <row r="77" spans="1:27" s="246" customFormat="1" ht="30" customHeight="1">
      <c r="A77" s="258">
        <v>13</v>
      </c>
      <c r="B77" s="117" t="s">
        <v>540</v>
      </c>
      <c r="C77" s="118" t="s">
        <v>516</v>
      </c>
      <c r="D77" s="99">
        <v>326.17200000000003</v>
      </c>
      <c r="E77" s="116" t="s">
        <v>565</v>
      </c>
      <c r="F77" s="155" t="s">
        <v>49</v>
      </c>
      <c r="G77" s="100"/>
      <c r="H77" s="100"/>
      <c r="I77" s="118"/>
      <c r="J77" s="118"/>
      <c r="K77" s="118"/>
      <c r="L77" s="232">
        <f t="shared" ref="L77:L79" si="97">IF(RIGHT(S77)="T",(+H77-G77),0)</f>
        <v>0</v>
      </c>
      <c r="M77" s="232">
        <f t="shared" ref="M77:M79" si="98">IF(RIGHT(S77)="U",(+H77-G77),0)</f>
        <v>0</v>
      </c>
      <c r="N77" s="232">
        <f t="shared" ref="N77:N79" si="99">IF(RIGHT(S77)="C",(+H77-G77),0)</f>
        <v>0</v>
      </c>
      <c r="O77" s="232">
        <f t="shared" ref="O77:O79" si="100">IF(RIGHT(S77)="D",(+H77-G77),0)</f>
        <v>0</v>
      </c>
      <c r="P77" s="141"/>
      <c r="Q77" s="141"/>
      <c r="R77" s="141"/>
      <c r="S77" s="101"/>
      <c r="T77" s="102"/>
      <c r="U77" s="141"/>
      <c r="V77" s="254"/>
      <c r="W77" s="254"/>
      <c r="X77" s="254"/>
      <c r="Y77" s="254"/>
      <c r="Z77" s="254"/>
      <c r="AA77" s="254"/>
    </row>
    <row r="78" spans="1:27" s="246" customFormat="1" ht="30" customHeight="1">
      <c r="A78" s="258"/>
      <c r="B78" s="117"/>
      <c r="C78" s="118"/>
      <c r="D78" s="99"/>
      <c r="E78" s="144"/>
      <c r="F78" s="155"/>
      <c r="G78" s="100"/>
      <c r="H78" s="100"/>
      <c r="I78" s="118"/>
      <c r="J78" s="118"/>
      <c r="K78" s="118"/>
      <c r="L78" s="232">
        <f t="shared" ref="L78" si="101">IF(RIGHT(S78)="T",(+H78-G78),0)</f>
        <v>0</v>
      </c>
      <c r="M78" s="232">
        <f t="shared" ref="M78" si="102">IF(RIGHT(S78)="U",(+H78-G78),0)</f>
        <v>0</v>
      </c>
      <c r="N78" s="232">
        <f t="shared" ref="N78" si="103">IF(RIGHT(S78)="C",(+H78-G78),0)</f>
        <v>0</v>
      </c>
      <c r="O78" s="232">
        <f t="shared" ref="O78" si="104">IF(RIGHT(S78)="D",(+H78-G78),0)</f>
        <v>0</v>
      </c>
      <c r="P78" s="141"/>
      <c r="Q78" s="141"/>
      <c r="R78" s="141"/>
      <c r="S78" s="101"/>
      <c r="T78" s="102"/>
      <c r="U78" s="141"/>
      <c r="V78" s="254"/>
      <c r="W78" s="254"/>
      <c r="X78" s="254"/>
      <c r="Y78" s="254"/>
      <c r="Z78" s="254"/>
      <c r="AA78" s="254"/>
    </row>
    <row r="79" spans="1:27" s="246" customFormat="1" ht="30" customHeight="1">
      <c r="A79" s="258"/>
      <c r="B79" s="117"/>
      <c r="C79" s="118"/>
      <c r="D79" s="99"/>
      <c r="E79" s="144"/>
      <c r="F79" s="155"/>
      <c r="G79" s="25"/>
      <c r="H79" s="25"/>
      <c r="I79" s="118"/>
      <c r="J79" s="118"/>
      <c r="K79" s="118"/>
      <c r="L79" s="232">
        <f t="shared" si="97"/>
        <v>0</v>
      </c>
      <c r="M79" s="232">
        <f t="shared" si="98"/>
        <v>0</v>
      </c>
      <c r="N79" s="232">
        <f t="shared" si="99"/>
        <v>0</v>
      </c>
      <c r="O79" s="232">
        <f t="shared" si="100"/>
        <v>0</v>
      </c>
      <c r="P79" s="141"/>
      <c r="Q79" s="141"/>
      <c r="R79" s="141"/>
      <c r="S79" s="23"/>
      <c r="T79" s="18"/>
      <c r="U79" s="141"/>
      <c r="V79" s="254"/>
      <c r="W79" s="254"/>
      <c r="X79" s="254"/>
      <c r="Y79" s="254"/>
      <c r="Z79" s="254"/>
      <c r="AA79" s="254"/>
    </row>
    <row r="80" spans="1:27" s="246" customFormat="1" ht="30" customHeight="1">
      <c r="A80" s="241"/>
      <c r="B80" s="115"/>
      <c r="C80" s="242" t="s">
        <v>53</v>
      </c>
      <c r="D80" s="104"/>
      <c r="E80" s="154"/>
      <c r="F80" s="243" t="s">
        <v>49</v>
      </c>
      <c r="G80" s="121"/>
      <c r="H80" s="121"/>
      <c r="I80" s="243" t="s">
        <v>49</v>
      </c>
      <c r="J80" s="243" t="s">
        <v>49</v>
      </c>
      <c r="K80" s="243" t="s">
        <v>49</v>
      </c>
      <c r="L80" s="133">
        <f>SUM(L77:L79)</f>
        <v>0</v>
      </c>
      <c r="M80" s="133">
        <f>SUM(M77:M79)</f>
        <v>0</v>
      </c>
      <c r="N80" s="133">
        <f>SUM(N77:N79)</f>
        <v>0</v>
      </c>
      <c r="O80" s="133">
        <f>SUM(O77:O79)</f>
        <v>0</v>
      </c>
      <c r="P80" s="133"/>
      <c r="Q80" s="133"/>
      <c r="R80" s="133"/>
      <c r="S80" s="122"/>
      <c r="T80" s="122"/>
      <c r="U80" s="104"/>
      <c r="V80" s="109">
        <f>$AB$11-((N80*24))</f>
        <v>744</v>
      </c>
      <c r="W80" s="268">
        <v>1447</v>
      </c>
      <c r="X80" s="269">
        <v>326.17200000000003</v>
      </c>
      <c r="Y80" s="270">
        <f>W80*X80</f>
        <v>471970.88400000002</v>
      </c>
      <c r="Z80" s="233">
        <f>(Y80*(V80-L80*24))/V80</f>
        <v>471970.88400000008</v>
      </c>
      <c r="AA80" s="271">
        <f>(Z80/Y80)*100</f>
        <v>100.00000000000003</v>
      </c>
    </row>
    <row r="81" spans="1:44" s="246" customFormat="1" ht="30" customHeight="1">
      <c r="A81" s="258">
        <v>14</v>
      </c>
      <c r="B81" s="117" t="s">
        <v>541</v>
      </c>
      <c r="C81" s="118" t="s">
        <v>517</v>
      </c>
      <c r="D81" s="99">
        <v>326.17200000000003</v>
      </c>
      <c r="E81" s="116" t="s">
        <v>565</v>
      </c>
      <c r="F81" s="155" t="s">
        <v>49</v>
      </c>
      <c r="G81" s="100"/>
      <c r="H81" s="100"/>
      <c r="I81" s="118"/>
      <c r="J81" s="118"/>
      <c r="K81" s="118"/>
      <c r="L81" s="232">
        <f t="shared" ref="L81" si="105">IF(RIGHT(S81)="T",(+H81-G81),0)</f>
        <v>0</v>
      </c>
      <c r="M81" s="232">
        <f t="shared" ref="M81" si="106">IF(RIGHT(S81)="U",(+H81-G81),0)</f>
        <v>0</v>
      </c>
      <c r="N81" s="232">
        <f t="shared" ref="N81" si="107">IF(RIGHT(S81)="C",(+H81-G81),0)</f>
        <v>0</v>
      </c>
      <c r="O81" s="232">
        <f t="shared" ref="O81" si="108">IF(RIGHT(S81)="D",(+H81-G81),0)</f>
        <v>0</v>
      </c>
      <c r="P81" s="141"/>
      <c r="Q81" s="141"/>
      <c r="R81" s="141"/>
      <c r="S81" s="101"/>
      <c r="T81" s="102"/>
      <c r="U81" s="141"/>
      <c r="V81" s="254"/>
      <c r="W81" s="254"/>
      <c r="X81" s="254"/>
      <c r="Y81" s="254"/>
      <c r="Z81" s="233"/>
      <c r="AA81" s="254"/>
    </row>
    <row r="82" spans="1:44" s="246" customFormat="1" ht="30" customHeight="1">
      <c r="A82" s="258"/>
      <c r="B82" s="117"/>
      <c r="C82" s="118"/>
      <c r="D82" s="99"/>
      <c r="E82" s="144"/>
      <c r="F82" s="155"/>
      <c r="G82" s="100"/>
      <c r="H82" s="100"/>
      <c r="I82" s="118"/>
      <c r="J82" s="118"/>
      <c r="K82" s="118"/>
      <c r="L82" s="232">
        <f t="shared" ref="L82:L83" si="109">IF(RIGHT(S82)="T",(+H82-G82),0)</f>
        <v>0</v>
      </c>
      <c r="M82" s="232">
        <f t="shared" ref="M82:M83" si="110">IF(RIGHT(S82)="U",(+H82-G82),0)</f>
        <v>0</v>
      </c>
      <c r="N82" s="232">
        <f t="shared" ref="N82:N83" si="111">IF(RIGHT(S82)="C",(+H82-G82),0)</f>
        <v>0</v>
      </c>
      <c r="O82" s="232">
        <f t="shared" ref="O82:O83" si="112">IF(RIGHT(S82)="D",(+H82-G82),0)</f>
        <v>0</v>
      </c>
      <c r="P82" s="141"/>
      <c r="Q82" s="141"/>
      <c r="R82" s="141"/>
      <c r="S82" s="101"/>
      <c r="T82" s="102"/>
      <c r="U82" s="141"/>
      <c r="V82" s="254"/>
      <c r="W82" s="254"/>
      <c r="X82" s="254"/>
      <c r="Y82" s="254"/>
      <c r="Z82" s="233"/>
      <c r="AA82" s="254"/>
      <c r="AD82" s="272"/>
    </row>
    <row r="83" spans="1:44" s="246" customFormat="1" ht="30" customHeight="1">
      <c r="A83" s="258"/>
      <c r="B83" s="117"/>
      <c r="C83" s="118"/>
      <c r="D83" s="99"/>
      <c r="E83" s="144"/>
      <c r="F83" s="155"/>
      <c r="G83" s="100"/>
      <c r="H83" s="100"/>
      <c r="I83" s="118"/>
      <c r="J83" s="118"/>
      <c r="K83" s="118"/>
      <c r="L83" s="232">
        <f t="shared" si="109"/>
        <v>0</v>
      </c>
      <c r="M83" s="232">
        <f t="shared" si="110"/>
        <v>0</v>
      </c>
      <c r="N83" s="232">
        <f t="shared" si="111"/>
        <v>0</v>
      </c>
      <c r="O83" s="232">
        <f t="shared" si="112"/>
        <v>0</v>
      </c>
      <c r="P83" s="141"/>
      <c r="Q83" s="141"/>
      <c r="R83" s="141"/>
      <c r="S83" s="101"/>
      <c r="T83" s="102"/>
      <c r="U83" s="141"/>
      <c r="V83" s="254"/>
      <c r="W83" s="254"/>
      <c r="X83" s="254"/>
      <c r="Y83" s="254"/>
      <c r="Z83" s="233"/>
      <c r="AA83" s="254"/>
    </row>
    <row r="84" spans="1:44" s="246" customFormat="1" ht="30" customHeight="1">
      <c r="A84" s="241"/>
      <c r="B84" s="115"/>
      <c r="C84" s="242" t="s">
        <v>53</v>
      </c>
      <c r="D84" s="104"/>
      <c r="E84" s="154"/>
      <c r="F84" s="243" t="s">
        <v>49</v>
      </c>
      <c r="G84" s="103"/>
      <c r="H84" s="103"/>
      <c r="I84" s="243" t="s">
        <v>49</v>
      </c>
      <c r="J84" s="243" t="s">
        <v>49</v>
      </c>
      <c r="K84" s="243" t="s">
        <v>49</v>
      </c>
      <c r="L84" s="133">
        <f>SUM(L81:L83)</f>
        <v>0</v>
      </c>
      <c r="M84" s="133">
        <f>SUM(M81:M83)</f>
        <v>0</v>
      </c>
      <c r="N84" s="133">
        <f>SUM(N81:N83)</f>
        <v>0</v>
      </c>
      <c r="O84" s="133">
        <f>SUM(O81:O83)</f>
        <v>0</v>
      </c>
      <c r="P84" s="133"/>
      <c r="Q84" s="133"/>
      <c r="R84" s="133"/>
      <c r="S84" s="112"/>
      <c r="T84" s="114"/>
      <c r="U84" s="104"/>
      <c r="V84" s="109">
        <f>$AB$11-((N84*24))</f>
        <v>744</v>
      </c>
      <c r="W84" s="268">
        <v>1447</v>
      </c>
      <c r="X84" s="269">
        <v>326.17200000000003</v>
      </c>
      <c r="Y84" s="270">
        <f>W84*X84</f>
        <v>471970.88400000002</v>
      </c>
      <c r="Z84" s="233">
        <f>(Y84*(V84-L84*24))/V84</f>
        <v>471970.88400000008</v>
      </c>
      <c r="AA84" s="271">
        <f>(Z84/Y84)*100</f>
        <v>100.00000000000003</v>
      </c>
    </row>
    <row r="85" spans="1:44" s="246" customFormat="1" ht="30" customHeight="1">
      <c r="A85" s="241"/>
      <c r="B85" s="115"/>
      <c r="C85" s="242"/>
      <c r="D85" s="104"/>
      <c r="E85" s="154"/>
      <c r="F85" s="243"/>
      <c r="G85" s="103"/>
      <c r="H85" s="103"/>
      <c r="I85" s="243"/>
      <c r="J85" s="243"/>
      <c r="K85" s="243"/>
      <c r="L85" s="133"/>
      <c r="M85" s="133"/>
      <c r="N85" s="133"/>
      <c r="O85" s="133"/>
      <c r="P85" s="133"/>
      <c r="Q85" s="133"/>
      <c r="R85" s="133"/>
      <c r="S85" s="112"/>
      <c r="T85" s="114"/>
      <c r="U85" s="104"/>
      <c r="V85" s="109"/>
      <c r="W85" s="268"/>
      <c r="X85" s="269"/>
      <c r="Y85" s="270"/>
      <c r="Z85" s="233"/>
      <c r="AA85" s="271"/>
    </row>
    <row r="86" spans="1:44" s="230" customFormat="1" ht="30" customHeight="1">
      <c r="A86" s="224" t="s">
        <v>64</v>
      </c>
      <c r="B86" s="225"/>
      <c r="C86" s="226" t="s">
        <v>65</v>
      </c>
      <c r="D86" s="96"/>
      <c r="E86" s="154"/>
      <c r="F86" s="243" t="s">
        <v>49</v>
      </c>
      <c r="G86" s="96"/>
      <c r="H86" s="96"/>
      <c r="I86" s="227"/>
      <c r="J86" s="227"/>
      <c r="K86" s="227"/>
      <c r="L86" s="96"/>
      <c r="M86" s="227"/>
      <c r="N86" s="227"/>
      <c r="O86" s="227"/>
      <c r="P86" s="227"/>
      <c r="Q86" s="227"/>
      <c r="R86" s="227"/>
      <c r="S86" s="123"/>
      <c r="T86" s="124"/>
      <c r="U86" s="227"/>
      <c r="V86" s="96"/>
      <c r="W86" s="96"/>
      <c r="X86" s="96"/>
      <c r="Y86" s="96"/>
      <c r="Z86" s="233"/>
      <c r="AA86" s="96"/>
      <c r="AB86" s="228"/>
      <c r="AC86" s="229"/>
      <c r="AD86" s="229"/>
      <c r="AE86" s="229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</row>
    <row r="87" spans="1:44" s="273" customFormat="1" ht="48" customHeight="1">
      <c r="A87" s="143">
        <v>1</v>
      </c>
      <c r="B87" s="231" t="s">
        <v>66</v>
      </c>
      <c r="C87" s="247" t="s">
        <v>67</v>
      </c>
      <c r="D87" s="99">
        <v>29.981999999999999</v>
      </c>
      <c r="E87" s="116" t="s">
        <v>565</v>
      </c>
      <c r="F87" s="155" t="s">
        <v>49</v>
      </c>
      <c r="G87" s="100">
        <v>42658.356944444444</v>
      </c>
      <c r="H87" s="100">
        <v>42662.523611111108</v>
      </c>
      <c r="I87" s="155" t="s">
        <v>49</v>
      </c>
      <c r="J87" s="155" t="s">
        <v>49</v>
      </c>
      <c r="K87" s="118"/>
      <c r="L87" s="232">
        <f>IF(RIGHT(S87)="T",(+H87-G87),0)</f>
        <v>0</v>
      </c>
      <c r="M87" s="232">
        <f>IF(RIGHT(S87)="U",(+H87-G87),0)</f>
        <v>0</v>
      </c>
      <c r="N87" s="232">
        <f>IF(RIGHT(S87)="C",(+H87-G87),0)</f>
        <v>0</v>
      </c>
      <c r="O87" s="232">
        <f>IF(RIGHT(S87)="D",(+H87-G87),0)</f>
        <v>4.1666666666642413</v>
      </c>
      <c r="P87" s="155" t="s">
        <v>49</v>
      </c>
      <c r="Q87" s="155" t="s">
        <v>49</v>
      </c>
      <c r="R87" s="155" t="s">
        <v>49</v>
      </c>
      <c r="S87" s="101" t="s">
        <v>487</v>
      </c>
      <c r="T87" s="102" t="s">
        <v>898</v>
      </c>
      <c r="U87" s="105"/>
      <c r="V87" s="136"/>
      <c r="W87" s="136"/>
      <c r="X87" s="136"/>
      <c r="Y87" s="136"/>
      <c r="Z87" s="233"/>
      <c r="AA87" s="136"/>
    </row>
    <row r="88" spans="1:44" s="273" customFormat="1" ht="30" customHeight="1">
      <c r="A88" s="143"/>
      <c r="B88" s="231"/>
      <c r="C88" s="247"/>
      <c r="D88" s="99"/>
      <c r="E88" s="116"/>
      <c r="F88" s="155" t="s">
        <v>49</v>
      </c>
      <c r="G88" s="100"/>
      <c r="H88" s="100"/>
      <c r="I88" s="155" t="s">
        <v>49</v>
      </c>
      <c r="J88" s="155" t="s">
        <v>49</v>
      </c>
      <c r="K88" s="118"/>
      <c r="L88" s="232">
        <f>IF(RIGHT(S88)="T",(+H88-G88),0)</f>
        <v>0</v>
      </c>
      <c r="M88" s="232">
        <f>IF(RIGHT(S88)="U",(+H88-G88),0)</f>
        <v>0</v>
      </c>
      <c r="N88" s="232">
        <f>IF(RIGHT(S88)="C",(+H88-G88),0)</f>
        <v>0</v>
      </c>
      <c r="O88" s="232">
        <f>IF(RIGHT(S88)="D",(+H88-G88),0)</f>
        <v>0</v>
      </c>
      <c r="P88" s="155" t="s">
        <v>49</v>
      </c>
      <c r="Q88" s="155" t="s">
        <v>49</v>
      </c>
      <c r="R88" s="155" t="s">
        <v>49</v>
      </c>
      <c r="S88" s="125"/>
      <c r="T88" s="120"/>
      <c r="U88" s="105"/>
      <c r="V88" s="136"/>
      <c r="W88" s="136"/>
      <c r="X88" s="136"/>
      <c r="Y88" s="136"/>
      <c r="Z88" s="233"/>
      <c r="AA88" s="136"/>
    </row>
    <row r="89" spans="1:44" s="274" customFormat="1" ht="30" customHeight="1">
      <c r="A89" s="241"/>
      <c r="B89" s="104"/>
      <c r="C89" s="242" t="s">
        <v>53</v>
      </c>
      <c r="D89" s="104"/>
      <c r="E89" s="154"/>
      <c r="F89" s="243" t="s">
        <v>49</v>
      </c>
      <c r="G89" s="103"/>
      <c r="H89" s="103"/>
      <c r="I89" s="243" t="s">
        <v>49</v>
      </c>
      <c r="J89" s="243" t="s">
        <v>49</v>
      </c>
      <c r="K89" s="227"/>
      <c r="L89" s="133">
        <f>SUM(L87:L88)</f>
        <v>0</v>
      </c>
      <c r="M89" s="133">
        <f t="shared" ref="M89:O89" si="113">SUM(M87:M88)</f>
        <v>0</v>
      </c>
      <c r="N89" s="133">
        <f t="shared" si="113"/>
        <v>0</v>
      </c>
      <c r="O89" s="133">
        <f t="shared" si="113"/>
        <v>4.1666666666642413</v>
      </c>
      <c r="P89" s="133"/>
      <c r="Q89" s="133"/>
      <c r="R89" s="133"/>
      <c r="S89" s="112"/>
      <c r="T89" s="114"/>
      <c r="U89" s="104"/>
      <c r="V89" s="109">
        <f>$AB$11-((N89*24))</f>
        <v>744</v>
      </c>
      <c r="W89" s="251">
        <v>515</v>
      </c>
      <c r="X89" s="252">
        <v>29.981999999999999</v>
      </c>
      <c r="Y89" s="253">
        <f>W89*X89</f>
        <v>15440.73</v>
      </c>
      <c r="Z89" s="233">
        <f>(Y89*(V89-L89*24))/V89</f>
        <v>15440.73</v>
      </c>
      <c r="AA89" s="109">
        <f>(Z89/Y89)*100</f>
        <v>100</v>
      </c>
    </row>
    <row r="90" spans="1:44" s="239" customFormat="1" ht="30" customHeight="1">
      <c r="A90" s="3">
        <v>2</v>
      </c>
      <c r="B90" s="115" t="s">
        <v>68</v>
      </c>
      <c r="C90" s="118" t="s">
        <v>69</v>
      </c>
      <c r="D90" s="99">
        <v>29.981999999999999</v>
      </c>
      <c r="E90" s="116" t="s">
        <v>565</v>
      </c>
      <c r="F90" s="155" t="s">
        <v>49</v>
      </c>
      <c r="G90" s="15"/>
      <c r="H90" s="13"/>
      <c r="I90" s="118"/>
      <c r="J90" s="118"/>
      <c r="K90" s="118"/>
      <c r="L90" s="232">
        <f>IF(RIGHT(S90)="T",(+H90-G90),0)</f>
        <v>0</v>
      </c>
      <c r="M90" s="232">
        <f>IF(RIGHT(S90)="U",(+H90-G90),0)</f>
        <v>0</v>
      </c>
      <c r="N90" s="232">
        <f>IF(RIGHT(S90)="C",(+H90-G90),0)</f>
        <v>0</v>
      </c>
      <c r="O90" s="232">
        <f>IF(RIGHT(S90)="D",(+H90-G90),0)</f>
        <v>0</v>
      </c>
      <c r="P90" s="141"/>
      <c r="Q90" s="141"/>
      <c r="R90" s="141"/>
      <c r="S90" s="12"/>
      <c r="T90" s="14"/>
      <c r="U90" s="141"/>
      <c r="V90" s="254"/>
      <c r="W90" s="254"/>
      <c r="X90" s="254"/>
      <c r="Y90" s="254"/>
      <c r="Z90" s="233"/>
      <c r="AA90" s="254"/>
      <c r="AC90" s="237"/>
      <c r="AD90" s="237"/>
      <c r="AE90" s="237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</row>
    <row r="91" spans="1:44" s="239" customFormat="1" ht="30" customHeight="1">
      <c r="A91" s="3"/>
      <c r="B91" s="115"/>
      <c r="C91" s="118"/>
      <c r="D91" s="99"/>
      <c r="E91" s="116"/>
      <c r="F91" s="155"/>
      <c r="G91" s="110"/>
      <c r="H91" s="110"/>
      <c r="I91" s="118"/>
      <c r="J91" s="118"/>
      <c r="K91" s="118"/>
      <c r="L91" s="232">
        <f>IF(RIGHT(S91)="T",(+H91-G91),0)</f>
        <v>0</v>
      </c>
      <c r="M91" s="232">
        <f>IF(RIGHT(S91)="U",(+H91-G91),0)</f>
        <v>0</v>
      </c>
      <c r="N91" s="232">
        <f>IF(RIGHT(S91)="C",(+H91-G91),0)</f>
        <v>0</v>
      </c>
      <c r="O91" s="232">
        <f>IF(RIGHT(S91)="D",(+H91-G91),0)</f>
        <v>0</v>
      </c>
      <c r="P91" s="141"/>
      <c r="Q91" s="141"/>
      <c r="R91" s="141"/>
      <c r="S91" s="119"/>
      <c r="T91" s="120"/>
      <c r="U91" s="141"/>
      <c r="V91" s="254"/>
      <c r="W91" s="254"/>
      <c r="X91" s="254"/>
      <c r="Y91" s="254"/>
      <c r="Z91" s="233"/>
      <c r="AA91" s="254"/>
      <c r="AC91" s="237"/>
      <c r="AD91" s="237"/>
      <c r="AE91" s="237"/>
      <c r="AF91" s="238"/>
      <c r="AG91" s="238"/>
      <c r="AH91" s="238"/>
      <c r="AI91" s="238"/>
      <c r="AJ91" s="238"/>
      <c r="AK91" s="238"/>
      <c r="AL91" s="238"/>
      <c r="AM91" s="238"/>
      <c r="AN91" s="238"/>
      <c r="AO91" s="238"/>
      <c r="AP91" s="238"/>
      <c r="AQ91" s="238"/>
      <c r="AR91" s="238"/>
    </row>
    <row r="92" spans="1:44" s="274" customFormat="1" ht="30" customHeight="1">
      <c r="A92" s="241"/>
      <c r="B92" s="104"/>
      <c r="C92" s="242" t="s">
        <v>53</v>
      </c>
      <c r="D92" s="104"/>
      <c r="E92" s="154"/>
      <c r="F92" s="243" t="s">
        <v>49</v>
      </c>
      <c r="G92" s="103"/>
      <c r="H92" s="103"/>
      <c r="I92" s="243" t="s">
        <v>49</v>
      </c>
      <c r="J92" s="243" t="s">
        <v>49</v>
      </c>
      <c r="K92" s="227"/>
      <c r="L92" s="133">
        <f>SUM(L90:L91)</f>
        <v>0</v>
      </c>
      <c r="M92" s="133">
        <f>SUM(M90:M91)</f>
        <v>0</v>
      </c>
      <c r="N92" s="133">
        <f>SUM(N90:N91)</f>
        <v>0</v>
      </c>
      <c r="O92" s="133">
        <f>SUM(O90:O91)</f>
        <v>0</v>
      </c>
      <c r="P92" s="133"/>
      <c r="Q92" s="133"/>
      <c r="R92" s="133"/>
      <c r="S92" s="112"/>
      <c r="T92" s="114"/>
      <c r="U92" s="104"/>
      <c r="V92" s="233">
        <f>$AB$11-((N92*24))</f>
        <v>744</v>
      </c>
      <c r="W92" s="234">
        <v>515</v>
      </c>
      <c r="X92" s="99">
        <v>29.981999999999999</v>
      </c>
      <c r="Y92" s="235">
        <f>W92*X92</f>
        <v>15440.73</v>
      </c>
      <c r="Z92" s="233">
        <f>(Y92*(V92-L92*24))/V92</f>
        <v>15440.73</v>
      </c>
      <c r="AA92" s="109">
        <f>(Z92/Y92)*100</f>
        <v>100</v>
      </c>
    </row>
    <row r="93" spans="1:44" s="246" customFormat="1" ht="30" customHeight="1">
      <c r="A93" s="275">
        <v>3</v>
      </c>
      <c r="B93" s="231" t="s">
        <v>70</v>
      </c>
      <c r="C93" s="276" t="s">
        <v>71</v>
      </c>
      <c r="D93" s="252">
        <v>167.2</v>
      </c>
      <c r="E93" s="116" t="s">
        <v>565</v>
      </c>
      <c r="F93" s="277" t="s">
        <v>49</v>
      </c>
      <c r="G93" s="249">
        <v>42644</v>
      </c>
      <c r="H93" s="100">
        <v>42647.402083333334</v>
      </c>
      <c r="I93" s="277" t="s">
        <v>49</v>
      </c>
      <c r="J93" s="277" t="s">
        <v>49</v>
      </c>
      <c r="K93" s="277" t="s">
        <v>49</v>
      </c>
      <c r="L93" s="232">
        <f>IF(RIGHT(S93)="T",(+H93-G93),0)</f>
        <v>0</v>
      </c>
      <c r="M93" s="232">
        <f>IF(RIGHT(S93)="U",(+H93-G93),0)</f>
        <v>0</v>
      </c>
      <c r="N93" s="232">
        <f>IF(RIGHT(S93)="C",(+H93-G93),0)</f>
        <v>0</v>
      </c>
      <c r="O93" s="232">
        <f>IF(RIGHT(S93)="D",(+H93-G93),0)</f>
        <v>3.4020833333343035</v>
      </c>
      <c r="P93" s="277" t="s">
        <v>49</v>
      </c>
      <c r="Q93" s="277" t="s">
        <v>49</v>
      </c>
      <c r="R93" s="277" t="s">
        <v>49</v>
      </c>
      <c r="S93" s="101" t="s">
        <v>52</v>
      </c>
      <c r="T93" s="102" t="s">
        <v>901</v>
      </c>
      <c r="U93" s="278"/>
      <c r="V93" s="122"/>
      <c r="W93" s="122"/>
      <c r="X93" s="122"/>
      <c r="Y93" s="122"/>
      <c r="Z93" s="233"/>
      <c r="AA93" s="122"/>
    </row>
    <row r="94" spans="1:44" s="246" customFormat="1" ht="30" customHeight="1">
      <c r="A94" s="275"/>
      <c r="B94" s="231"/>
      <c r="C94" s="276"/>
      <c r="D94" s="252"/>
      <c r="E94" s="116"/>
      <c r="F94" s="277"/>
      <c r="G94" s="100">
        <v>42652.68472222222</v>
      </c>
      <c r="H94" s="100">
        <v>42661.35833333333</v>
      </c>
      <c r="I94" s="277"/>
      <c r="J94" s="277"/>
      <c r="K94" s="277"/>
      <c r="L94" s="232">
        <f t="shared" ref="L94:L97" si="114">IF(RIGHT(S94)="T",(+H94-G94),0)</f>
        <v>0</v>
      </c>
      <c r="M94" s="232">
        <f t="shared" ref="M94:M97" si="115">IF(RIGHT(S94)="U",(+H94-G94),0)</f>
        <v>0</v>
      </c>
      <c r="N94" s="232">
        <f t="shared" ref="N94:N97" si="116">IF(RIGHT(S94)="C",(+H94-G94),0)</f>
        <v>0</v>
      </c>
      <c r="O94" s="232">
        <f t="shared" ref="O94:O97" si="117">IF(RIGHT(S94)="D",(+H94-G94),0)</f>
        <v>8.6736111111094942</v>
      </c>
      <c r="P94" s="277"/>
      <c r="Q94" s="277"/>
      <c r="R94" s="277"/>
      <c r="S94" s="101" t="s">
        <v>52</v>
      </c>
      <c r="T94" s="102" t="s">
        <v>903</v>
      </c>
      <c r="U94" s="278"/>
      <c r="V94" s="122"/>
      <c r="W94" s="122"/>
      <c r="X94" s="122"/>
      <c r="Y94" s="122"/>
      <c r="Z94" s="233"/>
      <c r="AA94" s="122"/>
    </row>
    <row r="95" spans="1:44" s="246" customFormat="1" ht="30" customHeight="1">
      <c r="A95" s="275"/>
      <c r="B95" s="231"/>
      <c r="C95" s="276"/>
      <c r="D95" s="252"/>
      <c r="E95" s="116"/>
      <c r="F95" s="277"/>
      <c r="G95" s="100">
        <v>42666.356944444444</v>
      </c>
      <c r="H95" s="100">
        <v>42666.806250000001</v>
      </c>
      <c r="I95" s="277"/>
      <c r="J95" s="277"/>
      <c r="K95" s="277"/>
      <c r="L95" s="232">
        <f t="shared" si="114"/>
        <v>0</v>
      </c>
      <c r="M95" s="232">
        <f t="shared" si="115"/>
        <v>0</v>
      </c>
      <c r="N95" s="232">
        <f t="shared" si="116"/>
        <v>0</v>
      </c>
      <c r="O95" s="232">
        <f t="shared" si="117"/>
        <v>0.4493055555576575</v>
      </c>
      <c r="P95" s="277"/>
      <c r="Q95" s="277"/>
      <c r="R95" s="277"/>
      <c r="S95" s="101" t="s">
        <v>487</v>
      </c>
      <c r="T95" s="102" t="s">
        <v>905</v>
      </c>
      <c r="U95" s="278"/>
      <c r="V95" s="122"/>
      <c r="W95" s="122"/>
      <c r="X95" s="122"/>
      <c r="Y95" s="122"/>
      <c r="Z95" s="233"/>
      <c r="AA95" s="122"/>
    </row>
    <row r="96" spans="1:44" s="246" customFormat="1" ht="30" customHeight="1">
      <c r="A96" s="275"/>
      <c r="B96" s="231"/>
      <c r="C96" s="276"/>
      <c r="D96" s="252"/>
      <c r="E96" s="116"/>
      <c r="F96" s="277"/>
      <c r="G96" s="100">
        <v>42667.363888888889</v>
      </c>
      <c r="H96" s="100">
        <v>42667.8</v>
      </c>
      <c r="I96" s="277"/>
      <c r="J96" s="277"/>
      <c r="K96" s="277"/>
      <c r="L96" s="232">
        <f t="shared" si="114"/>
        <v>0</v>
      </c>
      <c r="M96" s="232">
        <f t="shared" si="115"/>
        <v>0</v>
      </c>
      <c r="N96" s="232">
        <f t="shared" si="116"/>
        <v>0</v>
      </c>
      <c r="O96" s="232">
        <f t="shared" si="117"/>
        <v>0.43611111111385981</v>
      </c>
      <c r="P96" s="277"/>
      <c r="Q96" s="277"/>
      <c r="R96" s="277"/>
      <c r="S96" s="101" t="s">
        <v>487</v>
      </c>
      <c r="T96" s="102" t="s">
        <v>905</v>
      </c>
      <c r="U96" s="278"/>
      <c r="V96" s="122"/>
      <c r="W96" s="122"/>
      <c r="X96" s="122"/>
      <c r="Y96" s="122"/>
      <c r="Z96" s="233"/>
      <c r="AA96" s="122"/>
    </row>
    <row r="97" spans="1:44" s="246" customFormat="1" ht="30" customHeight="1">
      <c r="A97" s="275"/>
      <c r="B97" s="231"/>
      <c r="C97" s="276"/>
      <c r="D97" s="252"/>
      <c r="E97" s="116"/>
      <c r="F97" s="277"/>
      <c r="G97" s="100">
        <v>42668.35</v>
      </c>
      <c r="H97" s="100">
        <v>42668.785416666666</v>
      </c>
      <c r="I97" s="277"/>
      <c r="J97" s="277"/>
      <c r="K97" s="277"/>
      <c r="L97" s="232">
        <f t="shared" si="114"/>
        <v>0</v>
      </c>
      <c r="M97" s="232">
        <f t="shared" si="115"/>
        <v>0</v>
      </c>
      <c r="N97" s="232">
        <f t="shared" si="116"/>
        <v>0</v>
      </c>
      <c r="O97" s="232">
        <f t="shared" si="117"/>
        <v>0.43541666666715173</v>
      </c>
      <c r="P97" s="277"/>
      <c r="Q97" s="277"/>
      <c r="R97" s="277"/>
      <c r="S97" s="101" t="s">
        <v>487</v>
      </c>
      <c r="T97" s="102" t="s">
        <v>905</v>
      </c>
      <c r="U97" s="278"/>
      <c r="V97" s="122"/>
      <c r="W97" s="122"/>
      <c r="X97" s="122"/>
      <c r="Y97" s="122"/>
      <c r="Z97" s="233"/>
      <c r="AA97" s="122"/>
    </row>
    <row r="98" spans="1:44" s="246" customFormat="1" ht="30" customHeight="1">
      <c r="A98" s="275"/>
      <c r="B98" s="231"/>
      <c r="C98" s="276"/>
      <c r="D98" s="252"/>
      <c r="E98" s="116"/>
      <c r="F98" s="277"/>
      <c r="G98" s="100">
        <v>42669.338194444441</v>
      </c>
      <c r="H98" s="100">
        <v>42669.818055555559</v>
      </c>
      <c r="I98" s="277"/>
      <c r="J98" s="277"/>
      <c r="K98" s="277"/>
      <c r="L98" s="232">
        <f t="shared" ref="L98:L99" si="118">IF(RIGHT(S98)="T",(+H98-G98),0)</f>
        <v>0</v>
      </c>
      <c r="M98" s="232">
        <f t="shared" ref="M98:M99" si="119">IF(RIGHT(S98)="U",(+H98-G98),0)</f>
        <v>0</v>
      </c>
      <c r="N98" s="232">
        <f t="shared" ref="N98:N99" si="120">IF(RIGHT(S98)="C",(+H98-G98),0)</f>
        <v>0</v>
      </c>
      <c r="O98" s="232">
        <f t="shared" ref="O98:O99" si="121">IF(RIGHT(S98)="D",(+H98-G98),0)</f>
        <v>0.47986111111822538</v>
      </c>
      <c r="P98" s="277"/>
      <c r="Q98" s="277"/>
      <c r="R98" s="277"/>
      <c r="S98" s="101" t="s">
        <v>487</v>
      </c>
      <c r="T98" s="102" t="s">
        <v>905</v>
      </c>
      <c r="U98" s="278"/>
      <c r="V98" s="122"/>
      <c r="W98" s="122"/>
      <c r="X98" s="122"/>
      <c r="Y98" s="122"/>
      <c r="Z98" s="233"/>
      <c r="AA98" s="122"/>
    </row>
    <row r="99" spans="1:44" s="246" customFormat="1" ht="30" customHeight="1">
      <c r="A99" s="275"/>
      <c r="B99" s="231"/>
      <c r="C99" s="276"/>
      <c r="D99" s="252"/>
      <c r="E99" s="116"/>
      <c r="F99" s="277"/>
      <c r="G99" s="100">
        <v>42670.335416666669</v>
      </c>
      <c r="H99" s="100">
        <v>42670.772916666669</v>
      </c>
      <c r="I99" s="277"/>
      <c r="J99" s="277"/>
      <c r="K99" s="277"/>
      <c r="L99" s="232">
        <f t="shared" si="118"/>
        <v>0</v>
      </c>
      <c r="M99" s="232">
        <f t="shared" si="119"/>
        <v>0</v>
      </c>
      <c r="N99" s="232">
        <f t="shared" si="120"/>
        <v>0</v>
      </c>
      <c r="O99" s="232">
        <f t="shared" si="121"/>
        <v>0.4375</v>
      </c>
      <c r="P99" s="277"/>
      <c r="Q99" s="277"/>
      <c r="R99" s="277"/>
      <c r="S99" s="101" t="s">
        <v>487</v>
      </c>
      <c r="T99" s="102" t="s">
        <v>905</v>
      </c>
      <c r="U99" s="278"/>
      <c r="V99" s="122"/>
      <c r="W99" s="122"/>
      <c r="X99" s="122"/>
      <c r="Y99" s="122"/>
      <c r="Z99" s="233"/>
      <c r="AA99" s="122"/>
    </row>
    <row r="100" spans="1:44" s="246" customFormat="1" ht="30" customHeight="1">
      <c r="A100" s="279"/>
      <c r="B100" s="129"/>
      <c r="C100" s="280" t="s">
        <v>53</v>
      </c>
      <c r="D100" s="129"/>
      <c r="E100" s="144"/>
      <c r="F100" s="277" t="s">
        <v>49</v>
      </c>
      <c r="G100" s="122"/>
      <c r="H100" s="122"/>
      <c r="I100" s="277" t="s">
        <v>49</v>
      </c>
      <c r="J100" s="277" t="s">
        <v>49</v>
      </c>
      <c r="K100" s="277" t="s">
        <v>49</v>
      </c>
      <c r="L100" s="281">
        <f>SUM(L93:L99)</f>
        <v>0</v>
      </c>
      <c r="M100" s="281">
        <f>SUM(M93:M99)</f>
        <v>0</v>
      </c>
      <c r="N100" s="281">
        <f>SUM(N93:N99)</f>
        <v>0</v>
      </c>
      <c r="O100" s="281">
        <f>SUM(O93:O99)</f>
        <v>14.313888888900692</v>
      </c>
      <c r="P100" s="281"/>
      <c r="Q100" s="281"/>
      <c r="R100" s="281"/>
      <c r="S100" s="122"/>
      <c r="T100" s="122"/>
      <c r="U100" s="129"/>
      <c r="V100" s="282">
        <f>$AB$11-((N100*24))</f>
        <v>744</v>
      </c>
      <c r="W100" s="106">
        <v>367</v>
      </c>
      <c r="X100" s="99">
        <v>167.2</v>
      </c>
      <c r="Y100" s="257">
        <f>W100*X100</f>
        <v>61362.399999999994</v>
      </c>
      <c r="Z100" s="233">
        <f>(Y100*(V100-L100*24))/V100</f>
        <v>61362.399999999994</v>
      </c>
      <c r="AA100" s="245">
        <f>(Z100/Y100)*100</f>
        <v>100</v>
      </c>
    </row>
    <row r="101" spans="1:44" s="239" customFormat="1" ht="30" customHeight="1">
      <c r="A101" s="275">
        <v>4</v>
      </c>
      <c r="B101" s="231" t="s">
        <v>72</v>
      </c>
      <c r="C101" s="276" t="s">
        <v>73</v>
      </c>
      <c r="D101" s="252">
        <v>167.2</v>
      </c>
      <c r="E101" s="116" t="s">
        <v>565</v>
      </c>
      <c r="F101" s="277" t="s">
        <v>49</v>
      </c>
      <c r="G101" s="100">
        <v>42648.645833333336</v>
      </c>
      <c r="H101" s="100">
        <v>42648.678472222222</v>
      </c>
      <c r="I101" s="277"/>
      <c r="J101" s="277"/>
      <c r="K101" s="277"/>
      <c r="L101" s="232">
        <f t="shared" ref="L101" si="122">IF(RIGHT(S101)="T",(+H101-G101),0)</f>
        <v>3.2638888886140194E-2</v>
      </c>
      <c r="M101" s="232">
        <f t="shared" ref="M101" si="123">IF(RIGHT(S101)="U",(+H101-G101),0)</f>
        <v>0</v>
      </c>
      <c r="N101" s="232">
        <f t="shared" ref="N101" si="124">IF(RIGHT(S101)="C",(+H101-G101),0)</f>
        <v>0</v>
      </c>
      <c r="O101" s="232">
        <f t="shared" ref="O101" si="125">IF(RIGHT(S101)="D",(+H101-G101),0)</f>
        <v>0</v>
      </c>
      <c r="P101" s="277"/>
      <c r="Q101" s="277"/>
      <c r="R101" s="277"/>
      <c r="S101" s="101" t="s">
        <v>495</v>
      </c>
      <c r="T101" s="102" t="s">
        <v>910</v>
      </c>
      <c r="U101" s="278"/>
      <c r="V101" s="122"/>
      <c r="W101" s="122"/>
      <c r="X101" s="122"/>
      <c r="Y101" s="122"/>
      <c r="Z101" s="233"/>
      <c r="AA101" s="122"/>
      <c r="AB101" s="238"/>
      <c r="AC101" s="238"/>
      <c r="AD101" s="238"/>
      <c r="AE101" s="238"/>
      <c r="AF101" s="238"/>
      <c r="AG101" s="238"/>
      <c r="AH101" s="238"/>
      <c r="AI101" s="238"/>
      <c r="AJ101" s="238"/>
      <c r="AK101" s="238"/>
      <c r="AL101" s="238"/>
      <c r="AM101" s="238"/>
      <c r="AN101" s="238"/>
      <c r="AO101" s="238"/>
      <c r="AP101" s="238"/>
      <c r="AQ101" s="238"/>
      <c r="AR101" s="238"/>
    </row>
    <row r="102" spans="1:44" s="239" customFormat="1" ht="30" customHeight="1">
      <c r="A102" s="275"/>
      <c r="B102" s="231"/>
      <c r="C102" s="276"/>
      <c r="D102" s="252"/>
      <c r="E102" s="116"/>
      <c r="F102" s="277"/>
      <c r="G102" s="100">
        <v>42661.365277777775</v>
      </c>
      <c r="H102" s="100">
        <v>42661.814583333333</v>
      </c>
      <c r="I102" s="277"/>
      <c r="J102" s="277"/>
      <c r="K102" s="277"/>
      <c r="L102" s="232">
        <f t="shared" ref="L102:L109" si="126">IF(RIGHT(S102)="T",(+H102-G102),0)</f>
        <v>0</v>
      </c>
      <c r="M102" s="232">
        <f t="shared" ref="M102:M109" si="127">IF(RIGHT(S102)="U",(+H102-G102),0)</f>
        <v>0</v>
      </c>
      <c r="N102" s="232">
        <f t="shared" ref="N102:N109" si="128">IF(RIGHT(S102)="C",(+H102-G102),0)</f>
        <v>0</v>
      </c>
      <c r="O102" s="232">
        <f t="shared" ref="O102:O109" si="129">IF(RIGHT(S102)="D",(+H102-G102),0)</f>
        <v>0.4493055555576575</v>
      </c>
      <c r="P102" s="277"/>
      <c r="Q102" s="277"/>
      <c r="R102" s="277"/>
      <c r="S102" s="101" t="s">
        <v>487</v>
      </c>
      <c r="T102" s="102" t="s">
        <v>905</v>
      </c>
      <c r="U102" s="278"/>
      <c r="V102" s="122"/>
      <c r="W102" s="122"/>
      <c r="X102" s="122"/>
      <c r="Y102" s="122"/>
      <c r="Z102" s="233"/>
      <c r="AA102" s="122"/>
      <c r="AB102" s="238"/>
      <c r="AC102" s="238"/>
      <c r="AD102" s="238"/>
      <c r="AE102" s="238"/>
      <c r="AF102" s="238"/>
      <c r="AG102" s="238"/>
      <c r="AH102" s="238"/>
      <c r="AI102" s="238"/>
      <c r="AJ102" s="238"/>
      <c r="AK102" s="238"/>
      <c r="AL102" s="238"/>
      <c r="AM102" s="238"/>
      <c r="AN102" s="238"/>
      <c r="AO102" s="238"/>
      <c r="AP102" s="238"/>
      <c r="AQ102" s="238"/>
      <c r="AR102" s="238"/>
    </row>
    <row r="103" spans="1:44" s="239" customFormat="1" ht="30" customHeight="1">
      <c r="A103" s="275"/>
      <c r="B103" s="231"/>
      <c r="C103" s="276"/>
      <c r="D103" s="252"/>
      <c r="E103" s="116"/>
      <c r="F103" s="277"/>
      <c r="G103" s="100">
        <v>42662.313888888886</v>
      </c>
      <c r="H103" s="100">
        <v>42662.807638888888</v>
      </c>
      <c r="I103" s="277"/>
      <c r="J103" s="277"/>
      <c r="K103" s="277"/>
      <c r="L103" s="232">
        <f t="shared" si="126"/>
        <v>0</v>
      </c>
      <c r="M103" s="232">
        <f t="shared" si="127"/>
        <v>0</v>
      </c>
      <c r="N103" s="232">
        <f t="shared" si="128"/>
        <v>0</v>
      </c>
      <c r="O103" s="232">
        <f t="shared" si="129"/>
        <v>0.49375000000145519</v>
      </c>
      <c r="P103" s="277"/>
      <c r="Q103" s="277"/>
      <c r="R103" s="277"/>
      <c r="S103" s="101" t="s">
        <v>487</v>
      </c>
      <c r="T103" s="102" t="s">
        <v>905</v>
      </c>
      <c r="U103" s="278"/>
      <c r="V103" s="122"/>
      <c r="W103" s="122"/>
      <c r="X103" s="122"/>
      <c r="Y103" s="122"/>
      <c r="Z103" s="233"/>
      <c r="AA103" s="122"/>
      <c r="AB103" s="238"/>
      <c r="AC103" s="238"/>
      <c r="AD103" s="238"/>
      <c r="AE103" s="238"/>
      <c r="AF103" s="238"/>
      <c r="AG103" s="238"/>
      <c r="AH103" s="238"/>
      <c r="AI103" s="238"/>
      <c r="AJ103" s="238"/>
      <c r="AK103" s="238"/>
      <c r="AL103" s="238"/>
      <c r="AM103" s="238"/>
      <c r="AN103" s="238"/>
      <c r="AO103" s="238"/>
      <c r="AP103" s="238"/>
      <c r="AQ103" s="238"/>
      <c r="AR103" s="238"/>
    </row>
    <row r="104" spans="1:44" s="239" customFormat="1" ht="30" customHeight="1">
      <c r="A104" s="275"/>
      <c r="B104" s="231"/>
      <c r="C104" s="276"/>
      <c r="D104" s="252"/>
      <c r="E104" s="116"/>
      <c r="F104" s="277"/>
      <c r="G104" s="100">
        <v>42663.34652777778</v>
      </c>
      <c r="H104" s="100">
        <v>42663.81527777778</v>
      </c>
      <c r="I104" s="277"/>
      <c r="J104" s="277"/>
      <c r="K104" s="277"/>
      <c r="L104" s="232">
        <f t="shared" si="126"/>
        <v>0</v>
      </c>
      <c r="M104" s="232">
        <f t="shared" si="127"/>
        <v>0</v>
      </c>
      <c r="N104" s="232">
        <f t="shared" si="128"/>
        <v>0</v>
      </c>
      <c r="O104" s="232">
        <f t="shared" si="129"/>
        <v>0.46875</v>
      </c>
      <c r="P104" s="277"/>
      <c r="Q104" s="277"/>
      <c r="R104" s="277"/>
      <c r="S104" s="101" t="s">
        <v>487</v>
      </c>
      <c r="T104" s="102" t="s">
        <v>905</v>
      </c>
      <c r="U104" s="278"/>
      <c r="V104" s="122"/>
      <c r="W104" s="122"/>
      <c r="X104" s="122"/>
      <c r="Y104" s="122"/>
      <c r="Z104" s="233"/>
      <c r="AA104" s="122"/>
      <c r="AB104" s="238"/>
      <c r="AC104" s="238"/>
      <c r="AD104" s="238"/>
      <c r="AE104" s="238"/>
      <c r="AF104" s="238"/>
      <c r="AG104" s="238"/>
      <c r="AH104" s="238"/>
      <c r="AI104" s="238"/>
      <c r="AJ104" s="238"/>
      <c r="AK104" s="238"/>
      <c r="AL104" s="238"/>
      <c r="AM104" s="238"/>
      <c r="AN104" s="238"/>
      <c r="AO104" s="238"/>
      <c r="AP104" s="238"/>
      <c r="AQ104" s="238"/>
      <c r="AR104" s="238"/>
    </row>
    <row r="105" spans="1:44" s="239" customFormat="1" ht="30" customHeight="1">
      <c r="A105" s="275"/>
      <c r="B105" s="231"/>
      <c r="C105" s="276"/>
      <c r="D105" s="252"/>
      <c r="E105" s="116"/>
      <c r="F105" s="277"/>
      <c r="G105" s="100">
        <v>42664.329861111109</v>
      </c>
      <c r="H105" s="100">
        <v>42664.80972222222</v>
      </c>
      <c r="I105" s="277"/>
      <c r="J105" s="277"/>
      <c r="K105" s="277"/>
      <c r="L105" s="232">
        <f t="shared" si="126"/>
        <v>0</v>
      </c>
      <c r="M105" s="232">
        <f t="shared" si="127"/>
        <v>0</v>
      </c>
      <c r="N105" s="232">
        <f t="shared" si="128"/>
        <v>0</v>
      </c>
      <c r="O105" s="232">
        <f t="shared" si="129"/>
        <v>0.47986111111094942</v>
      </c>
      <c r="P105" s="277"/>
      <c r="Q105" s="277"/>
      <c r="R105" s="277"/>
      <c r="S105" s="101" t="s">
        <v>487</v>
      </c>
      <c r="T105" s="102" t="s">
        <v>905</v>
      </c>
      <c r="U105" s="278"/>
      <c r="V105" s="122"/>
      <c r="W105" s="122"/>
      <c r="X105" s="122"/>
      <c r="Y105" s="122"/>
      <c r="Z105" s="233"/>
      <c r="AA105" s="122"/>
      <c r="AB105" s="238"/>
      <c r="AC105" s="238"/>
      <c r="AD105" s="238"/>
      <c r="AE105" s="238"/>
      <c r="AF105" s="238"/>
      <c r="AG105" s="238"/>
      <c r="AH105" s="238"/>
      <c r="AI105" s="238"/>
      <c r="AJ105" s="238"/>
      <c r="AK105" s="238"/>
      <c r="AL105" s="238"/>
      <c r="AM105" s="238"/>
      <c r="AN105" s="238"/>
      <c r="AO105" s="238"/>
      <c r="AP105" s="238"/>
      <c r="AQ105" s="238"/>
      <c r="AR105" s="238"/>
    </row>
    <row r="106" spans="1:44" s="239" customFormat="1" ht="30" customHeight="1">
      <c r="A106" s="275"/>
      <c r="B106" s="231"/>
      <c r="C106" s="276"/>
      <c r="D106" s="252"/>
      <c r="E106" s="116"/>
      <c r="F106" s="277"/>
      <c r="G106" s="100">
        <v>42665.34097222222</v>
      </c>
      <c r="H106" s="100">
        <v>42665.79583333333</v>
      </c>
      <c r="I106" s="277"/>
      <c r="J106" s="277"/>
      <c r="K106" s="277"/>
      <c r="L106" s="232">
        <f t="shared" si="126"/>
        <v>0</v>
      </c>
      <c r="M106" s="232">
        <f t="shared" si="127"/>
        <v>0</v>
      </c>
      <c r="N106" s="232">
        <f t="shared" si="128"/>
        <v>0</v>
      </c>
      <c r="O106" s="232">
        <f t="shared" si="129"/>
        <v>0.45486111110949423</v>
      </c>
      <c r="P106" s="277"/>
      <c r="Q106" s="277"/>
      <c r="R106" s="277"/>
      <c r="S106" s="101" t="s">
        <v>487</v>
      </c>
      <c r="T106" s="102" t="s">
        <v>905</v>
      </c>
      <c r="U106" s="278"/>
      <c r="V106" s="122"/>
      <c r="W106" s="122"/>
      <c r="X106" s="122"/>
      <c r="Y106" s="122"/>
      <c r="Z106" s="233"/>
      <c r="AA106" s="122"/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238"/>
      <c r="AL106" s="238"/>
      <c r="AM106" s="238"/>
      <c r="AN106" s="238"/>
      <c r="AO106" s="238"/>
      <c r="AP106" s="238"/>
      <c r="AQ106" s="238"/>
      <c r="AR106" s="238"/>
    </row>
    <row r="107" spans="1:44" s="239" customFormat="1" ht="30" customHeight="1">
      <c r="A107" s="275"/>
      <c r="B107" s="231"/>
      <c r="C107" s="276"/>
      <c r="D107" s="252"/>
      <c r="E107" s="116"/>
      <c r="F107" s="277"/>
      <c r="G107" s="100">
        <v>42672.420138888891</v>
      </c>
      <c r="H107" s="100">
        <v>42672.486111111109</v>
      </c>
      <c r="I107" s="277"/>
      <c r="J107" s="277"/>
      <c r="K107" s="277"/>
      <c r="L107" s="232">
        <f t="shared" si="126"/>
        <v>6.5972222218988463E-2</v>
      </c>
      <c r="M107" s="232">
        <f t="shared" si="127"/>
        <v>0</v>
      </c>
      <c r="N107" s="232">
        <f t="shared" si="128"/>
        <v>0</v>
      </c>
      <c r="O107" s="232">
        <f t="shared" si="129"/>
        <v>0</v>
      </c>
      <c r="P107" s="277"/>
      <c r="Q107" s="277"/>
      <c r="R107" s="277"/>
      <c r="S107" s="101" t="s">
        <v>488</v>
      </c>
      <c r="T107" s="102" t="s">
        <v>916</v>
      </c>
      <c r="U107" s="278"/>
      <c r="V107" s="122"/>
      <c r="W107" s="122"/>
      <c r="X107" s="122"/>
      <c r="Y107" s="122"/>
      <c r="Z107" s="233"/>
      <c r="AA107" s="122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8"/>
      <c r="AL107" s="238"/>
      <c r="AM107" s="238"/>
      <c r="AN107" s="238"/>
      <c r="AO107" s="238"/>
      <c r="AP107" s="238"/>
      <c r="AQ107" s="238"/>
      <c r="AR107" s="238"/>
    </row>
    <row r="108" spans="1:44" s="239" customFormat="1" ht="30" customHeight="1">
      <c r="A108" s="275"/>
      <c r="B108" s="231"/>
      <c r="C108" s="276"/>
      <c r="D108" s="252"/>
      <c r="E108" s="116"/>
      <c r="F108" s="277"/>
      <c r="G108" s="100">
        <v>42673.915277777778</v>
      </c>
      <c r="H108" s="249">
        <v>42675</v>
      </c>
      <c r="I108" s="277"/>
      <c r="J108" s="277"/>
      <c r="K108" s="277"/>
      <c r="L108" s="232">
        <f t="shared" si="126"/>
        <v>0</v>
      </c>
      <c r="M108" s="232">
        <f t="shared" si="127"/>
        <v>0</v>
      </c>
      <c r="N108" s="232">
        <f t="shared" si="128"/>
        <v>0</v>
      </c>
      <c r="O108" s="232">
        <f t="shared" si="129"/>
        <v>1.0847222222218988</v>
      </c>
      <c r="P108" s="277"/>
      <c r="Q108" s="277"/>
      <c r="R108" s="277"/>
      <c r="S108" s="101" t="s">
        <v>52</v>
      </c>
      <c r="T108" s="102" t="s">
        <v>673</v>
      </c>
      <c r="U108" s="278"/>
      <c r="V108" s="122"/>
      <c r="W108" s="122"/>
      <c r="X108" s="122"/>
      <c r="Y108" s="122"/>
      <c r="Z108" s="233"/>
      <c r="AA108" s="122"/>
      <c r="AB108" s="238"/>
      <c r="AC108" s="238"/>
      <c r="AD108" s="238"/>
      <c r="AE108" s="238"/>
      <c r="AF108" s="238"/>
      <c r="AG108" s="238"/>
      <c r="AH108" s="238"/>
      <c r="AI108" s="238"/>
      <c r="AJ108" s="238"/>
      <c r="AK108" s="238"/>
      <c r="AL108" s="238"/>
      <c r="AM108" s="238"/>
      <c r="AN108" s="238"/>
      <c r="AO108" s="238"/>
      <c r="AP108" s="238"/>
      <c r="AQ108" s="238"/>
      <c r="AR108" s="238"/>
    </row>
    <row r="109" spans="1:44" s="239" customFormat="1" ht="30" customHeight="1">
      <c r="A109" s="275"/>
      <c r="B109" s="231"/>
      <c r="C109" s="276"/>
      <c r="D109" s="252"/>
      <c r="E109" s="116"/>
      <c r="F109" s="277"/>
      <c r="G109" s="12"/>
      <c r="H109" s="52"/>
      <c r="I109" s="277"/>
      <c r="J109" s="277"/>
      <c r="K109" s="277"/>
      <c r="L109" s="232">
        <f t="shared" si="126"/>
        <v>0</v>
      </c>
      <c r="M109" s="232">
        <f t="shared" si="127"/>
        <v>0</v>
      </c>
      <c r="N109" s="232">
        <f t="shared" si="128"/>
        <v>0</v>
      </c>
      <c r="O109" s="232">
        <f t="shared" si="129"/>
        <v>0</v>
      </c>
      <c r="P109" s="277"/>
      <c r="Q109" s="277"/>
      <c r="R109" s="277"/>
      <c r="S109" s="12"/>
      <c r="T109" s="53"/>
      <c r="U109" s="278"/>
      <c r="V109" s="122"/>
      <c r="W109" s="122"/>
      <c r="X109" s="122"/>
      <c r="Y109" s="122"/>
      <c r="Z109" s="233"/>
      <c r="AA109" s="122"/>
      <c r="AB109" s="238"/>
      <c r="AC109" s="238"/>
      <c r="AD109" s="238"/>
      <c r="AE109" s="238"/>
      <c r="AF109" s="238"/>
      <c r="AG109" s="238"/>
      <c r="AH109" s="238"/>
      <c r="AI109" s="238"/>
      <c r="AJ109" s="238"/>
      <c r="AK109" s="238"/>
      <c r="AL109" s="238"/>
      <c r="AM109" s="238"/>
      <c r="AN109" s="238"/>
      <c r="AO109" s="238"/>
      <c r="AP109" s="238"/>
      <c r="AQ109" s="238"/>
      <c r="AR109" s="238"/>
    </row>
    <row r="110" spans="1:44" s="246" customFormat="1" ht="30" customHeight="1">
      <c r="A110" s="279"/>
      <c r="B110" s="129"/>
      <c r="C110" s="280" t="s">
        <v>53</v>
      </c>
      <c r="D110" s="129"/>
      <c r="E110" s="144"/>
      <c r="F110" s="277" t="s">
        <v>49</v>
      </c>
      <c r="G110" s="126"/>
      <c r="H110" s="126"/>
      <c r="I110" s="277" t="s">
        <v>49</v>
      </c>
      <c r="J110" s="277" t="s">
        <v>49</v>
      </c>
      <c r="K110" s="277" t="s">
        <v>49</v>
      </c>
      <c r="L110" s="281">
        <f>SUM(L101:L109)</f>
        <v>9.8611111105128657E-2</v>
      </c>
      <c r="M110" s="281">
        <f>SUM(M101:M109)</f>
        <v>0</v>
      </c>
      <c r="N110" s="281">
        <f>SUM(N101:N109)</f>
        <v>0</v>
      </c>
      <c r="O110" s="281">
        <f>SUM(O101:O109)</f>
        <v>3.4312500000014552</v>
      </c>
      <c r="P110" s="281"/>
      <c r="Q110" s="281"/>
      <c r="R110" s="281"/>
      <c r="S110" s="127"/>
      <c r="T110" s="128"/>
      <c r="U110" s="129"/>
      <c r="V110" s="282">
        <f>$AB$11-((N110*24))</f>
        <v>744</v>
      </c>
      <c r="W110" s="106">
        <v>367</v>
      </c>
      <c r="X110" s="99">
        <v>167.2</v>
      </c>
      <c r="Y110" s="257">
        <f>W110*X110</f>
        <v>61362.399999999994</v>
      </c>
      <c r="Z110" s="233">
        <f>(Y110*(V110-L110*24))/V110</f>
        <v>61167.205985674918</v>
      </c>
      <c r="AA110" s="245">
        <f>(Z110/Y110)*100</f>
        <v>99.68189964159636</v>
      </c>
    </row>
    <row r="111" spans="1:44" s="246" customFormat="1" ht="30" customHeight="1">
      <c r="A111" s="283">
        <v>5</v>
      </c>
      <c r="B111" s="231" t="s">
        <v>74</v>
      </c>
      <c r="C111" s="276" t="s">
        <v>75</v>
      </c>
      <c r="D111" s="99">
        <v>211.43299999999999</v>
      </c>
      <c r="E111" s="116" t="s">
        <v>565</v>
      </c>
      <c r="F111" s="277" t="s">
        <v>49</v>
      </c>
      <c r="G111" s="100">
        <v>42659.184027777781</v>
      </c>
      <c r="H111" s="100">
        <v>42660.379166666666</v>
      </c>
      <c r="I111" s="277" t="s">
        <v>49</v>
      </c>
      <c r="J111" s="277" t="s">
        <v>49</v>
      </c>
      <c r="K111" s="277" t="s">
        <v>49</v>
      </c>
      <c r="L111" s="232">
        <f>IF(RIGHT(S111)="T",(+H111-G111),0)</f>
        <v>0</v>
      </c>
      <c r="M111" s="232">
        <f>IF(RIGHT(S111)="U",(+H111-G111),0)</f>
        <v>0</v>
      </c>
      <c r="N111" s="232">
        <f>IF(RIGHT(S111)="C",(+H111-G111),0)</f>
        <v>0</v>
      </c>
      <c r="O111" s="232">
        <f>IF(RIGHT(S111)="D",(+H111-G111),0)</f>
        <v>1.195138888884685</v>
      </c>
      <c r="P111" s="277" t="s">
        <v>49</v>
      </c>
      <c r="Q111" s="277" t="s">
        <v>49</v>
      </c>
      <c r="R111" s="277" t="s">
        <v>49</v>
      </c>
      <c r="S111" s="101" t="s">
        <v>52</v>
      </c>
      <c r="T111" s="102" t="s">
        <v>919</v>
      </c>
      <c r="U111" s="278"/>
      <c r="V111" s="122"/>
      <c r="W111" s="122"/>
      <c r="X111" s="122"/>
      <c r="Y111" s="122"/>
      <c r="Z111" s="233"/>
      <c r="AA111" s="122"/>
    </row>
    <row r="112" spans="1:44" s="246" customFormat="1" ht="30" customHeight="1">
      <c r="A112" s="283"/>
      <c r="B112" s="231"/>
      <c r="C112" s="276"/>
      <c r="D112" s="99"/>
      <c r="E112" s="116"/>
      <c r="F112" s="277"/>
      <c r="G112" s="100">
        <v>42674.905555555553</v>
      </c>
      <c r="H112" s="249">
        <v>42675</v>
      </c>
      <c r="I112" s="277"/>
      <c r="J112" s="277"/>
      <c r="K112" s="277"/>
      <c r="L112" s="232">
        <f t="shared" ref="L112:L117" si="130">IF(RIGHT(S112)="T",(+H112-G112),0)</f>
        <v>0</v>
      </c>
      <c r="M112" s="232">
        <f t="shared" ref="M112:M117" si="131">IF(RIGHT(S112)="U",(+H112-G112),0)</f>
        <v>0</v>
      </c>
      <c r="N112" s="232">
        <f t="shared" ref="N112:N117" si="132">IF(RIGHT(S112)="C",(+H112-G112),0)</f>
        <v>0</v>
      </c>
      <c r="O112" s="232">
        <f t="shared" ref="O112:O117" si="133">IF(RIGHT(S112)="D",(+H112-G112),0)</f>
        <v>9.4444444446708076E-2</v>
      </c>
      <c r="P112" s="277"/>
      <c r="Q112" s="277"/>
      <c r="R112" s="277"/>
      <c r="S112" s="101" t="s">
        <v>52</v>
      </c>
      <c r="T112" s="102" t="s">
        <v>683</v>
      </c>
      <c r="U112" s="278"/>
      <c r="V112" s="122"/>
      <c r="W112" s="122"/>
      <c r="X112" s="122"/>
      <c r="Y112" s="122"/>
      <c r="Z112" s="233"/>
      <c r="AA112" s="122"/>
    </row>
    <row r="113" spans="1:27" s="246" customFormat="1" ht="30" customHeight="1">
      <c r="A113" s="283"/>
      <c r="B113" s="231"/>
      <c r="C113" s="276"/>
      <c r="D113" s="99"/>
      <c r="E113" s="116"/>
      <c r="F113" s="277"/>
      <c r="G113" s="100"/>
      <c r="H113" s="100"/>
      <c r="I113" s="277"/>
      <c r="J113" s="277"/>
      <c r="K113" s="277"/>
      <c r="L113" s="232">
        <f t="shared" si="130"/>
        <v>0</v>
      </c>
      <c r="M113" s="232">
        <f t="shared" si="131"/>
        <v>0</v>
      </c>
      <c r="N113" s="232">
        <f t="shared" si="132"/>
        <v>0</v>
      </c>
      <c r="O113" s="232">
        <f t="shared" si="133"/>
        <v>0</v>
      </c>
      <c r="P113" s="277"/>
      <c r="Q113" s="277"/>
      <c r="R113" s="277"/>
      <c r="S113" s="101"/>
      <c r="T113" s="102"/>
      <c r="U113" s="278"/>
      <c r="V113" s="122"/>
      <c r="W113" s="122"/>
      <c r="X113" s="122"/>
      <c r="Y113" s="122"/>
      <c r="Z113" s="233"/>
      <c r="AA113" s="122"/>
    </row>
    <row r="114" spans="1:27" s="246" customFormat="1" ht="30" customHeight="1">
      <c r="A114" s="283"/>
      <c r="B114" s="231"/>
      <c r="C114" s="276"/>
      <c r="D114" s="99"/>
      <c r="E114" s="116"/>
      <c r="F114" s="277"/>
      <c r="G114" s="100"/>
      <c r="H114" s="100"/>
      <c r="I114" s="277"/>
      <c r="J114" s="277"/>
      <c r="K114" s="277"/>
      <c r="L114" s="232">
        <f t="shared" si="130"/>
        <v>0</v>
      </c>
      <c r="M114" s="232">
        <f t="shared" si="131"/>
        <v>0</v>
      </c>
      <c r="N114" s="232">
        <f t="shared" si="132"/>
        <v>0</v>
      </c>
      <c r="O114" s="232">
        <f t="shared" si="133"/>
        <v>0</v>
      </c>
      <c r="P114" s="277"/>
      <c r="Q114" s="277"/>
      <c r="R114" s="277"/>
      <c r="S114" s="101"/>
      <c r="T114" s="102"/>
      <c r="U114" s="278"/>
      <c r="V114" s="122"/>
      <c r="W114" s="122"/>
      <c r="X114" s="122"/>
      <c r="Y114" s="122"/>
      <c r="Z114" s="233"/>
      <c r="AA114" s="122"/>
    </row>
    <row r="115" spans="1:27" s="246" customFormat="1" ht="30" customHeight="1">
      <c r="A115" s="283"/>
      <c r="B115" s="231"/>
      <c r="C115" s="276"/>
      <c r="D115" s="99"/>
      <c r="E115" s="116"/>
      <c r="F115" s="277"/>
      <c r="G115" s="100"/>
      <c r="H115" s="100"/>
      <c r="I115" s="277"/>
      <c r="J115" s="277"/>
      <c r="K115" s="277"/>
      <c r="L115" s="232">
        <f t="shared" si="130"/>
        <v>0</v>
      </c>
      <c r="M115" s="232">
        <f t="shared" si="131"/>
        <v>0</v>
      </c>
      <c r="N115" s="232">
        <f t="shared" si="132"/>
        <v>0</v>
      </c>
      <c r="O115" s="232">
        <f t="shared" si="133"/>
        <v>0</v>
      </c>
      <c r="P115" s="277"/>
      <c r="Q115" s="277"/>
      <c r="R115" s="277"/>
      <c r="S115" s="101"/>
      <c r="T115" s="102"/>
      <c r="U115" s="278"/>
      <c r="V115" s="122"/>
      <c r="W115" s="122"/>
      <c r="X115" s="122"/>
      <c r="Y115" s="122"/>
      <c r="Z115" s="233"/>
      <c r="AA115" s="122"/>
    </row>
    <row r="116" spans="1:27" s="246" customFormat="1" ht="30" customHeight="1">
      <c r="A116" s="283"/>
      <c r="B116" s="231"/>
      <c r="C116" s="276"/>
      <c r="D116" s="99"/>
      <c r="E116" s="116"/>
      <c r="F116" s="277"/>
      <c r="G116" s="100"/>
      <c r="H116" s="249"/>
      <c r="I116" s="277"/>
      <c r="J116" s="277"/>
      <c r="K116" s="277"/>
      <c r="L116" s="232">
        <f t="shared" si="130"/>
        <v>0</v>
      </c>
      <c r="M116" s="232">
        <f t="shared" si="131"/>
        <v>0</v>
      </c>
      <c r="N116" s="232">
        <f t="shared" si="132"/>
        <v>0</v>
      </c>
      <c r="O116" s="232">
        <f t="shared" si="133"/>
        <v>0</v>
      </c>
      <c r="P116" s="277"/>
      <c r="Q116" s="277"/>
      <c r="R116" s="277"/>
      <c r="S116" s="101"/>
      <c r="T116" s="102"/>
      <c r="U116" s="278"/>
      <c r="V116" s="122"/>
      <c r="W116" s="122"/>
      <c r="X116" s="122"/>
      <c r="Y116" s="122"/>
      <c r="Z116" s="233"/>
      <c r="AA116" s="122"/>
    </row>
    <row r="117" spans="1:27" s="246" customFormat="1" ht="30" customHeight="1">
      <c r="A117" s="283"/>
      <c r="B117" s="231"/>
      <c r="C117" s="276"/>
      <c r="D117" s="99"/>
      <c r="E117" s="116"/>
      <c r="F117" s="277"/>
      <c r="G117" s="12"/>
      <c r="H117" s="12"/>
      <c r="I117" s="277"/>
      <c r="J117" s="277"/>
      <c r="K117" s="277"/>
      <c r="L117" s="232">
        <f t="shared" si="130"/>
        <v>0</v>
      </c>
      <c r="M117" s="232">
        <f t="shared" si="131"/>
        <v>0</v>
      </c>
      <c r="N117" s="232">
        <f t="shared" si="132"/>
        <v>0</v>
      </c>
      <c r="O117" s="232">
        <f t="shared" si="133"/>
        <v>0</v>
      </c>
      <c r="P117" s="277"/>
      <c r="Q117" s="277"/>
      <c r="R117" s="277"/>
      <c r="S117" s="12"/>
      <c r="T117" s="53"/>
      <c r="U117" s="278"/>
      <c r="V117" s="122"/>
      <c r="W117" s="122"/>
      <c r="X117" s="122"/>
      <c r="Y117" s="122"/>
      <c r="Z117" s="233"/>
      <c r="AA117" s="122"/>
    </row>
    <row r="118" spans="1:27" s="246" customFormat="1" ht="30" customHeight="1">
      <c r="A118" s="279"/>
      <c r="B118" s="129"/>
      <c r="C118" s="280" t="s">
        <v>53</v>
      </c>
      <c r="D118" s="129"/>
      <c r="E118" s="144"/>
      <c r="F118" s="277" t="s">
        <v>49</v>
      </c>
      <c r="G118" s="126"/>
      <c r="H118" s="126"/>
      <c r="I118" s="277" t="s">
        <v>49</v>
      </c>
      <c r="J118" s="277" t="s">
        <v>49</v>
      </c>
      <c r="K118" s="277" t="s">
        <v>49</v>
      </c>
      <c r="L118" s="281">
        <f>SUM(L111:L117)</f>
        <v>0</v>
      </c>
      <c r="M118" s="281">
        <f>SUM(M111:M117)</f>
        <v>0</v>
      </c>
      <c r="N118" s="281">
        <f>SUM(N111:N117)</f>
        <v>0</v>
      </c>
      <c r="O118" s="281">
        <f>SUM(O111:O117)</f>
        <v>1.2895833333313931</v>
      </c>
      <c r="P118" s="281"/>
      <c r="Q118" s="281"/>
      <c r="R118" s="281"/>
      <c r="S118" s="127"/>
      <c r="T118" s="128"/>
      <c r="U118" s="129"/>
      <c r="V118" s="282">
        <f>$AB$11-((N118*24))</f>
        <v>744</v>
      </c>
      <c r="W118" s="106">
        <v>245</v>
      </c>
      <c r="X118" s="99">
        <v>211.43299999999999</v>
      </c>
      <c r="Y118" s="257">
        <f>W118*X118</f>
        <v>51801.084999999999</v>
      </c>
      <c r="Z118" s="233">
        <f>(Y118*(V118-L118*24))/V118</f>
        <v>51801.085000000006</v>
      </c>
      <c r="AA118" s="245">
        <f>(Z118/Y118)*100</f>
        <v>100.00000000000003</v>
      </c>
    </row>
    <row r="119" spans="1:27" s="248" customFormat="1" ht="30" customHeight="1">
      <c r="A119" s="143">
        <v>6</v>
      </c>
      <c r="B119" s="231" t="s">
        <v>76</v>
      </c>
      <c r="C119" s="247" t="s">
        <v>77</v>
      </c>
      <c r="D119" s="99">
        <v>208.98</v>
      </c>
      <c r="E119" s="116" t="s">
        <v>565</v>
      </c>
      <c r="F119" s="155" t="s">
        <v>49</v>
      </c>
      <c r="G119" s="100">
        <v>42657.12222222222</v>
      </c>
      <c r="H119" s="100">
        <v>42657.290277777778</v>
      </c>
      <c r="I119" s="155" t="s">
        <v>49</v>
      </c>
      <c r="J119" s="155" t="s">
        <v>49</v>
      </c>
      <c r="K119" s="155" t="s">
        <v>49</v>
      </c>
      <c r="L119" s="232">
        <f>IF(RIGHT(S119)="T",(+H119-G119),0)</f>
        <v>0</v>
      </c>
      <c r="M119" s="232">
        <f>IF(RIGHT(S119)="U",(+H119-G119),0)</f>
        <v>0</v>
      </c>
      <c r="N119" s="232">
        <f>IF(RIGHT(S119)="C",(+H119-G119),0)</f>
        <v>0</v>
      </c>
      <c r="O119" s="232">
        <f>IF(RIGHT(S119)="D",(+H119-G119),0)</f>
        <v>0.1680555555576575</v>
      </c>
      <c r="P119" s="155" t="s">
        <v>49</v>
      </c>
      <c r="Q119" s="155" t="s">
        <v>49</v>
      </c>
      <c r="R119" s="155" t="s">
        <v>49</v>
      </c>
      <c r="S119" s="101" t="s">
        <v>52</v>
      </c>
      <c r="T119" s="102" t="s">
        <v>922</v>
      </c>
      <c r="U119" s="105"/>
      <c r="V119" s="136"/>
      <c r="W119" s="136"/>
      <c r="X119" s="136"/>
      <c r="Y119" s="136"/>
      <c r="Z119" s="233"/>
      <c r="AA119" s="136"/>
    </row>
    <row r="120" spans="1:27" s="248" customFormat="1" ht="30" customHeight="1">
      <c r="A120" s="143"/>
      <c r="B120" s="231"/>
      <c r="C120" s="247"/>
      <c r="D120" s="99"/>
      <c r="E120" s="116"/>
      <c r="F120" s="155"/>
      <c r="G120" s="100">
        <v>42671.928472222222</v>
      </c>
      <c r="H120" s="100">
        <v>42672.276388888888</v>
      </c>
      <c r="I120" s="155"/>
      <c r="J120" s="155"/>
      <c r="K120" s="155"/>
      <c r="L120" s="232">
        <f t="shared" ref="L120" si="134">IF(RIGHT(S120)="T",(+H120-G120),0)</f>
        <v>0</v>
      </c>
      <c r="M120" s="232">
        <f t="shared" ref="M120" si="135">IF(RIGHT(S120)="U",(+H120-G120),0)</f>
        <v>0</v>
      </c>
      <c r="N120" s="232">
        <f t="shared" ref="N120" si="136">IF(RIGHT(S120)="C",(+H120-G120),0)</f>
        <v>0</v>
      </c>
      <c r="O120" s="232">
        <f t="shared" ref="O120" si="137">IF(RIGHT(S120)="D",(+H120-G120),0)</f>
        <v>0.34791666666569654</v>
      </c>
      <c r="P120" s="155"/>
      <c r="Q120" s="155"/>
      <c r="R120" s="155"/>
      <c r="S120" s="101" t="s">
        <v>52</v>
      </c>
      <c r="T120" s="102" t="s">
        <v>671</v>
      </c>
      <c r="U120" s="105"/>
      <c r="V120" s="136"/>
      <c r="W120" s="136"/>
      <c r="X120" s="136"/>
      <c r="Y120" s="136"/>
      <c r="Z120" s="233"/>
      <c r="AA120" s="136"/>
    </row>
    <row r="121" spans="1:27" s="246" customFormat="1" ht="30" customHeight="1">
      <c r="A121" s="241"/>
      <c r="B121" s="104"/>
      <c r="C121" s="242" t="s">
        <v>53</v>
      </c>
      <c r="D121" s="104"/>
      <c r="E121" s="154"/>
      <c r="F121" s="243" t="s">
        <v>49</v>
      </c>
      <c r="G121" s="103"/>
      <c r="H121" s="103"/>
      <c r="I121" s="243" t="s">
        <v>49</v>
      </c>
      <c r="J121" s="243" t="s">
        <v>49</v>
      </c>
      <c r="K121" s="243" t="s">
        <v>49</v>
      </c>
      <c r="L121" s="133">
        <f>SUM(L119:L120)</f>
        <v>0</v>
      </c>
      <c r="M121" s="133">
        <f>SUM(M119:M120)</f>
        <v>0</v>
      </c>
      <c r="N121" s="133">
        <f>SUM(N119:N120)</f>
        <v>0</v>
      </c>
      <c r="O121" s="133">
        <f>SUM(O119:O120)</f>
        <v>0.51597222222335404</v>
      </c>
      <c r="P121" s="133"/>
      <c r="Q121" s="133"/>
      <c r="R121" s="133"/>
      <c r="S121" s="112"/>
      <c r="T121" s="114"/>
      <c r="U121" s="104"/>
      <c r="V121" s="109">
        <f>$AB$11-((N121*24))</f>
        <v>744</v>
      </c>
      <c r="W121" s="251">
        <v>402</v>
      </c>
      <c r="X121" s="252">
        <v>208.98</v>
      </c>
      <c r="Y121" s="253">
        <f>W121*X121</f>
        <v>84009.959999999992</v>
      </c>
      <c r="Z121" s="233">
        <f>(Y121*(V121-L121*24))/V121</f>
        <v>84009.959999999992</v>
      </c>
      <c r="AA121" s="109">
        <f>(Z121/Y121)*100</f>
        <v>100</v>
      </c>
    </row>
    <row r="122" spans="1:27" s="246" customFormat="1" ht="30" customHeight="1">
      <c r="A122" s="275">
        <v>7</v>
      </c>
      <c r="B122" s="231" t="s">
        <v>78</v>
      </c>
      <c r="C122" s="276" t="s">
        <v>79</v>
      </c>
      <c r="D122" s="99">
        <v>209.51</v>
      </c>
      <c r="E122" s="116" t="s">
        <v>565</v>
      </c>
      <c r="F122" s="277" t="s">
        <v>49</v>
      </c>
      <c r="G122" s="249">
        <v>42644</v>
      </c>
      <c r="H122" s="100">
        <v>42646.459722222222</v>
      </c>
      <c r="I122" s="277" t="s">
        <v>49</v>
      </c>
      <c r="J122" s="277" t="s">
        <v>49</v>
      </c>
      <c r="K122" s="277" t="s">
        <v>49</v>
      </c>
      <c r="L122" s="284">
        <f>IF(RIGHT(S122)="T",(+H122-G122),0)</f>
        <v>0</v>
      </c>
      <c r="M122" s="284">
        <f>IF(RIGHT(S122)="U",(+H122-G122),0)</f>
        <v>0</v>
      </c>
      <c r="N122" s="284">
        <f>IF(RIGHT(S122)="C",(+H122-G122),0)</f>
        <v>0</v>
      </c>
      <c r="O122" s="284">
        <f>IF(RIGHT(S122)="D",(+H122-G122),0)</f>
        <v>2.4597222222218988</v>
      </c>
      <c r="P122" s="277" t="s">
        <v>49</v>
      </c>
      <c r="Q122" s="277" t="s">
        <v>49</v>
      </c>
      <c r="R122" s="277" t="s">
        <v>49</v>
      </c>
      <c r="S122" s="101" t="s">
        <v>52</v>
      </c>
      <c r="T122" s="102" t="s">
        <v>925</v>
      </c>
      <c r="U122" s="278"/>
      <c r="V122" s="285"/>
      <c r="W122" s="285"/>
      <c r="X122" s="285"/>
      <c r="Y122" s="285"/>
      <c r="Z122" s="233"/>
      <c r="AA122" s="285"/>
    </row>
    <row r="123" spans="1:27" s="246" customFormat="1" ht="30" customHeight="1">
      <c r="A123" s="275"/>
      <c r="B123" s="231"/>
      <c r="C123" s="276"/>
      <c r="D123" s="99"/>
      <c r="E123" s="116"/>
      <c r="F123" s="277"/>
      <c r="G123" s="100">
        <v>42646.736805555556</v>
      </c>
      <c r="H123" s="100">
        <v>42649.623611111114</v>
      </c>
      <c r="I123" s="277"/>
      <c r="J123" s="277"/>
      <c r="K123" s="277"/>
      <c r="L123" s="284">
        <f t="shared" ref="L123:L131" si="138">IF(RIGHT(S123)="T",(+H123-G123),0)</f>
        <v>0</v>
      </c>
      <c r="M123" s="284">
        <f t="shared" ref="M123:M131" si="139">IF(RIGHT(S123)="U",(+H123-G123),0)</f>
        <v>0</v>
      </c>
      <c r="N123" s="284">
        <f t="shared" ref="N123:N131" si="140">IF(RIGHT(S123)="C",(+H123-G123),0)</f>
        <v>0</v>
      </c>
      <c r="O123" s="284">
        <f t="shared" ref="O123:O131" si="141">IF(RIGHT(S123)="D",(+H123-G123),0)</f>
        <v>2.8868055555576575</v>
      </c>
      <c r="P123" s="277"/>
      <c r="Q123" s="277"/>
      <c r="R123" s="277"/>
      <c r="S123" s="101" t="s">
        <v>52</v>
      </c>
      <c r="T123" s="102" t="s">
        <v>927</v>
      </c>
      <c r="U123" s="278"/>
      <c r="V123" s="285"/>
      <c r="W123" s="285"/>
      <c r="X123" s="285"/>
      <c r="Y123" s="285"/>
      <c r="Z123" s="233"/>
      <c r="AA123" s="285"/>
    </row>
    <row r="124" spans="1:27" s="246" customFormat="1" ht="30" customHeight="1">
      <c r="A124" s="275"/>
      <c r="B124" s="231"/>
      <c r="C124" s="276"/>
      <c r="D124" s="99"/>
      <c r="E124" s="116"/>
      <c r="F124" s="277"/>
      <c r="G124" s="100">
        <v>42651.170138888891</v>
      </c>
      <c r="H124" s="100">
        <v>42654.790972222225</v>
      </c>
      <c r="I124" s="277"/>
      <c r="J124" s="277"/>
      <c r="K124" s="277"/>
      <c r="L124" s="284">
        <f t="shared" si="138"/>
        <v>0</v>
      </c>
      <c r="M124" s="284">
        <f t="shared" si="139"/>
        <v>0</v>
      </c>
      <c r="N124" s="284">
        <f t="shared" si="140"/>
        <v>0</v>
      </c>
      <c r="O124" s="284">
        <f t="shared" si="141"/>
        <v>3.6208333333343035</v>
      </c>
      <c r="P124" s="277"/>
      <c r="Q124" s="277"/>
      <c r="R124" s="277"/>
      <c r="S124" s="101" t="s">
        <v>52</v>
      </c>
      <c r="T124" s="102" t="s">
        <v>903</v>
      </c>
      <c r="U124" s="278"/>
      <c r="V124" s="285"/>
      <c r="W124" s="285"/>
      <c r="X124" s="285"/>
      <c r="Y124" s="285"/>
      <c r="Z124" s="233"/>
      <c r="AA124" s="285"/>
    </row>
    <row r="125" spans="1:27" s="246" customFormat="1" ht="30" customHeight="1">
      <c r="A125" s="275"/>
      <c r="B125" s="231"/>
      <c r="C125" s="276"/>
      <c r="D125" s="99"/>
      <c r="E125" s="116"/>
      <c r="F125" s="277"/>
      <c r="G125" s="100">
        <v>42655.007638888892</v>
      </c>
      <c r="H125" s="100">
        <v>42655.433333333334</v>
      </c>
      <c r="I125" s="277"/>
      <c r="J125" s="277"/>
      <c r="K125" s="277"/>
      <c r="L125" s="284">
        <f t="shared" si="138"/>
        <v>0</v>
      </c>
      <c r="M125" s="284">
        <f t="shared" si="139"/>
        <v>0</v>
      </c>
      <c r="N125" s="284">
        <f t="shared" si="140"/>
        <v>0</v>
      </c>
      <c r="O125" s="284">
        <f t="shared" si="141"/>
        <v>0.4256944444423425</v>
      </c>
      <c r="P125" s="277"/>
      <c r="Q125" s="277"/>
      <c r="R125" s="277"/>
      <c r="S125" s="101" t="s">
        <v>52</v>
      </c>
      <c r="T125" s="102" t="s">
        <v>903</v>
      </c>
      <c r="U125" s="278"/>
      <c r="V125" s="285"/>
      <c r="W125" s="285"/>
      <c r="X125" s="285"/>
      <c r="Y125" s="285"/>
      <c r="Z125" s="233"/>
      <c r="AA125" s="285"/>
    </row>
    <row r="126" spans="1:27" s="246" customFormat="1" ht="30" customHeight="1">
      <c r="A126" s="275"/>
      <c r="B126" s="231"/>
      <c r="C126" s="276"/>
      <c r="D126" s="99"/>
      <c r="E126" s="116"/>
      <c r="F126" s="277"/>
      <c r="G126" s="100">
        <v>42656.131944444445</v>
      </c>
      <c r="H126" s="100">
        <v>42658.529166666667</v>
      </c>
      <c r="I126" s="277"/>
      <c r="J126" s="277"/>
      <c r="K126" s="277"/>
      <c r="L126" s="284">
        <f t="shared" si="138"/>
        <v>0</v>
      </c>
      <c r="M126" s="284">
        <f t="shared" si="139"/>
        <v>0</v>
      </c>
      <c r="N126" s="284">
        <f t="shared" si="140"/>
        <v>0</v>
      </c>
      <c r="O126" s="284">
        <f t="shared" si="141"/>
        <v>2.3972222222218988</v>
      </c>
      <c r="P126" s="277"/>
      <c r="Q126" s="277"/>
      <c r="R126" s="277"/>
      <c r="S126" s="101" t="s">
        <v>52</v>
      </c>
      <c r="T126" s="102" t="s">
        <v>903</v>
      </c>
      <c r="U126" s="278"/>
      <c r="V126" s="285"/>
      <c r="W126" s="285"/>
      <c r="X126" s="285"/>
      <c r="Y126" s="285"/>
      <c r="Z126" s="233"/>
      <c r="AA126" s="285"/>
    </row>
    <row r="127" spans="1:27" s="246" customFormat="1" ht="30" customHeight="1">
      <c r="A127" s="275"/>
      <c r="B127" s="231"/>
      <c r="C127" s="276"/>
      <c r="D127" s="99"/>
      <c r="E127" s="116"/>
      <c r="F127" s="277"/>
      <c r="G127" s="100">
        <v>42658.911805555559</v>
      </c>
      <c r="H127" s="100">
        <v>42659.499305555553</v>
      </c>
      <c r="I127" s="277"/>
      <c r="J127" s="277"/>
      <c r="K127" s="277"/>
      <c r="L127" s="284">
        <f t="shared" si="138"/>
        <v>0</v>
      </c>
      <c r="M127" s="284">
        <f t="shared" si="139"/>
        <v>0</v>
      </c>
      <c r="N127" s="284">
        <f t="shared" si="140"/>
        <v>0</v>
      </c>
      <c r="O127" s="284">
        <f t="shared" si="141"/>
        <v>0.58749999999417923</v>
      </c>
      <c r="P127" s="277"/>
      <c r="Q127" s="277"/>
      <c r="R127" s="277"/>
      <c r="S127" s="101" t="s">
        <v>52</v>
      </c>
      <c r="T127" s="102" t="s">
        <v>919</v>
      </c>
      <c r="U127" s="278"/>
      <c r="V127" s="285"/>
      <c r="W127" s="285"/>
      <c r="X127" s="285"/>
      <c r="Y127" s="285"/>
      <c r="Z127" s="233"/>
      <c r="AA127" s="285"/>
    </row>
    <row r="128" spans="1:27" s="246" customFormat="1" ht="30" customHeight="1">
      <c r="A128" s="275"/>
      <c r="B128" s="231"/>
      <c r="C128" s="276"/>
      <c r="D128" s="99"/>
      <c r="E128" s="116"/>
      <c r="F128" s="277"/>
      <c r="G128" s="100">
        <v>42659.640277777777</v>
      </c>
      <c r="H128" s="100">
        <v>42663.409722222219</v>
      </c>
      <c r="I128" s="277"/>
      <c r="J128" s="277"/>
      <c r="K128" s="277"/>
      <c r="L128" s="284">
        <f t="shared" si="138"/>
        <v>0</v>
      </c>
      <c r="M128" s="284">
        <f t="shared" si="139"/>
        <v>0</v>
      </c>
      <c r="N128" s="284">
        <f t="shared" si="140"/>
        <v>0</v>
      </c>
      <c r="O128" s="284">
        <f t="shared" si="141"/>
        <v>3.7694444444423425</v>
      </c>
      <c r="P128" s="277"/>
      <c r="Q128" s="277"/>
      <c r="R128" s="277"/>
      <c r="S128" s="101" t="s">
        <v>52</v>
      </c>
      <c r="T128" s="102" t="s">
        <v>903</v>
      </c>
      <c r="U128" s="278"/>
      <c r="V128" s="285"/>
      <c r="W128" s="285"/>
      <c r="X128" s="285"/>
      <c r="Y128" s="285"/>
      <c r="Z128" s="233"/>
      <c r="AA128" s="285"/>
    </row>
    <row r="129" spans="1:44" s="246" customFormat="1" ht="30" customHeight="1">
      <c r="A129" s="275"/>
      <c r="B129" s="231"/>
      <c r="C129" s="276"/>
      <c r="D129" s="99"/>
      <c r="E129" s="116"/>
      <c r="F129" s="277"/>
      <c r="G129" s="100">
        <v>42665.904861111114</v>
      </c>
      <c r="H129" s="100">
        <v>42667.39166666667</v>
      </c>
      <c r="I129" s="277"/>
      <c r="J129" s="277"/>
      <c r="K129" s="277"/>
      <c r="L129" s="284">
        <f t="shared" si="138"/>
        <v>0</v>
      </c>
      <c r="M129" s="284">
        <f t="shared" si="139"/>
        <v>0</v>
      </c>
      <c r="N129" s="284">
        <f t="shared" si="140"/>
        <v>0</v>
      </c>
      <c r="O129" s="284">
        <f t="shared" si="141"/>
        <v>1.4868055555562023</v>
      </c>
      <c r="P129" s="277"/>
      <c r="Q129" s="277"/>
      <c r="R129" s="277"/>
      <c r="S129" s="101" t="s">
        <v>52</v>
      </c>
      <c r="T129" s="102" t="s">
        <v>690</v>
      </c>
      <c r="U129" s="278"/>
      <c r="V129" s="285"/>
      <c r="W129" s="285"/>
      <c r="X129" s="285"/>
      <c r="Y129" s="285"/>
      <c r="Z129" s="233"/>
      <c r="AA129" s="285"/>
    </row>
    <row r="130" spans="1:44" s="246" customFormat="1" ht="30" customHeight="1">
      <c r="A130" s="275"/>
      <c r="B130" s="231"/>
      <c r="C130" s="276"/>
      <c r="D130" s="99"/>
      <c r="E130" s="116"/>
      <c r="F130" s="277"/>
      <c r="G130" s="100">
        <v>42667.888194444444</v>
      </c>
      <c r="H130" s="100">
        <v>42671.308333333334</v>
      </c>
      <c r="I130" s="277"/>
      <c r="J130" s="277"/>
      <c r="K130" s="277"/>
      <c r="L130" s="284">
        <f t="shared" si="138"/>
        <v>0</v>
      </c>
      <c r="M130" s="284">
        <f t="shared" si="139"/>
        <v>0</v>
      </c>
      <c r="N130" s="284">
        <f t="shared" si="140"/>
        <v>0</v>
      </c>
      <c r="O130" s="284">
        <f t="shared" si="141"/>
        <v>3.4201388888905058</v>
      </c>
      <c r="P130" s="277"/>
      <c r="Q130" s="277"/>
      <c r="R130" s="277"/>
      <c r="S130" s="101" t="s">
        <v>52</v>
      </c>
      <c r="T130" s="102" t="s">
        <v>690</v>
      </c>
      <c r="U130" s="278"/>
      <c r="V130" s="285"/>
      <c r="W130" s="285"/>
      <c r="X130" s="285"/>
      <c r="Y130" s="285"/>
      <c r="Z130" s="233"/>
      <c r="AA130" s="285"/>
    </row>
    <row r="131" spans="1:44" s="246" customFormat="1" ht="30" customHeight="1">
      <c r="A131" s="275"/>
      <c r="B131" s="231"/>
      <c r="C131" s="276"/>
      <c r="D131" s="99"/>
      <c r="E131" s="116"/>
      <c r="F131" s="277"/>
      <c r="G131" s="100">
        <v>42672.897222222222</v>
      </c>
      <c r="H131" s="249">
        <v>42675</v>
      </c>
      <c r="I131" s="277"/>
      <c r="J131" s="277"/>
      <c r="K131" s="277"/>
      <c r="L131" s="284">
        <f t="shared" si="138"/>
        <v>0</v>
      </c>
      <c r="M131" s="284">
        <f t="shared" si="139"/>
        <v>0</v>
      </c>
      <c r="N131" s="284">
        <f t="shared" si="140"/>
        <v>0</v>
      </c>
      <c r="O131" s="284">
        <f t="shared" si="141"/>
        <v>2.1027777777781012</v>
      </c>
      <c r="P131" s="277"/>
      <c r="Q131" s="277"/>
      <c r="R131" s="277"/>
      <c r="S131" s="101" t="s">
        <v>52</v>
      </c>
      <c r="T131" s="102" t="s">
        <v>687</v>
      </c>
      <c r="U131" s="278"/>
      <c r="V131" s="285"/>
      <c r="W131" s="285"/>
      <c r="X131" s="285"/>
      <c r="Y131" s="285"/>
      <c r="Z131" s="233"/>
      <c r="AA131" s="285"/>
    </row>
    <row r="132" spans="1:44" s="246" customFormat="1" ht="30" customHeight="1">
      <c r="A132" s="275"/>
      <c r="B132" s="231"/>
      <c r="C132" s="276"/>
      <c r="D132" s="99"/>
      <c r="E132" s="116"/>
      <c r="F132" s="277"/>
      <c r="G132" s="100"/>
      <c r="H132" s="249"/>
      <c r="I132" s="277"/>
      <c r="J132" s="277"/>
      <c r="K132" s="277"/>
      <c r="L132" s="284">
        <f t="shared" ref="L132" si="142">IF(RIGHT(S132)="T",(+H132-G132),0)</f>
        <v>0</v>
      </c>
      <c r="M132" s="284">
        <f t="shared" ref="M132" si="143">IF(RIGHT(S132)="U",(+H132-G132),0)</f>
        <v>0</v>
      </c>
      <c r="N132" s="284">
        <f t="shared" ref="N132" si="144">IF(RIGHT(S132)="C",(+H132-G132),0)</f>
        <v>0</v>
      </c>
      <c r="O132" s="284">
        <f t="shared" ref="O132" si="145">IF(RIGHT(S132)="D",(+H132-G132),0)</f>
        <v>0</v>
      </c>
      <c r="P132" s="277"/>
      <c r="Q132" s="277"/>
      <c r="R132" s="277"/>
      <c r="S132" s="101"/>
      <c r="T132" s="102"/>
      <c r="U132" s="278"/>
      <c r="V132" s="285"/>
      <c r="W132" s="285"/>
      <c r="X132" s="285"/>
      <c r="Y132" s="285"/>
      <c r="Z132" s="233"/>
      <c r="AA132" s="285"/>
    </row>
    <row r="133" spans="1:44" s="246" customFormat="1" ht="30" customHeight="1">
      <c r="A133" s="279"/>
      <c r="B133" s="129"/>
      <c r="C133" s="280" t="s">
        <v>53</v>
      </c>
      <c r="D133" s="129"/>
      <c r="E133" s="144"/>
      <c r="F133" s="277" t="s">
        <v>49</v>
      </c>
      <c r="G133" s="122"/>
      <c r="H133" s="122"/>
      <c r="I133" s="277" t="s">
        <v>49</v>
      </c>
      <c r="J133" s="277" t="s">
        <v>49</v>
      </c>
      <c r="K133" s="118"/>
      <c r="L133" s="281">
        <f>SUM(L122:L132)</f>
        <v>0</v>
      </c>
      <c r="M133" s="281">
        <f>SUM(M122:M132)</f>
        <v>0</v>
      </c>
      <c r="N133" s="281">
        <f>SUM(N122:N132)</f>
        <v>0</v>
      </c>
      <c r="O133" s="281">
        <f>SUM(O122:O132)</f>
        <v>23.156944444439432</v>
      </c>
      <c r="P133" s="281"/>
      <c r="Q133" s="281"/>
      <c r="R133" s="281"/>
      <c r="S133" s="127"/>
      <c r="T133" s="128"/>
      <c r="U133" s="129"/>
      <c r="V133" s="282">
        <f>$AB$11-((N133*24))</f>
        <v>744</v>
      </c>
      <c r="W133" s="106">
        <v>515</v>
      </c>
      <c r="X133" s="99">
        <v>209.51</v>
      </c>
      <c r="Y133" s="257">
        <f>W133*X133</f>
        <v>107897.65</v>
      </c>
      <c r="Z133" s="233">
        <f>(Y133*(V133-L133*24))/V133</f>
        <v>107897.65</v>
      </c>
      <c r="AA133" s="245">
        <f>(Z133/Y133)*100</f>
        <v>100</v>
      </c>
    </row>
    <row r="134" spans="1:44" ht="30" customHeight="1">
      <c r="A134" s="286">
        <v>8</v>
      </c>
      <c r="B134" s="115" t="s">
        <v>80</v>
      </c>
      <c r="C134" s="118" t="s">
        <v>81</v>
      </c>
      <c r="D134" s="99">
        <v>181.137</v>
      </c>
      <c r="E134" s="116" t="s">
        <v>565</v>
      </c>
      <c r="F134" s="277" t="s">
        <v>49</v>
      </c>
      <c r="G134" s="100"/>
      <c r="H134" s="100"/>
      <c r="I134" s="118"/>
      <c r="J134" s="118"/>
      <c r="K134" s="118"/>
      <c r="L134" s="232">
        <f t="shared" ref="L134" si="146">IF(RIGHT(S134)="T",(+H134-G134),0)</f>
        <v>0</v>
      </c>
      <c r="M134" s="232">
        <f t="shared" ref="M134" si="147">IF(RIGHT(S134)="U",(+H134-G134),0)</f>
        <v>0</v>
      </c>
      <c r="N134" s="232">
        <f t="shared" ref="N134" si="148">IF(RIGHT(S134)="C",(+H134-G134),0)</f>
        <v>0</v>
      </c>
      <c r="O134" s="232">
        <f t="shared" ref="O134" si="149">IF(RIGHT(S134)="D",(+H134-G134),0)</f>
        <v>0</v>
      </c>
      <c r="P134" s="141"/>
      <c r="Q134" s="141"/>
      <c r="R134" s="141"/>
      <c r="S134" s="101"/>
      <c r="T134" s="102"/>
      <c r="U134" s="141"/>
      <c r="V134" s="287"/>
      <c r="W134" s="287"/>
      <c r="X134" s="287"/>
      <c r="Y134" s="287"/>
      <c r="Z134" s="233"/>
      <c r="AA134" s="287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6"/>
    </row>
    <row r="135" spans="1:44" ht="30" customHeight="1">
      <c r="A135" s="286"/>
      <c r="B135" s="115"/>
      <c r="C135" s="118"/>
      <c r="D135" s="99"/>
      <c r="E135" s="116"/>
      <c r="F135" s="277" t="s">
        <v>49</v>
      </c>
      <c r="G135" s="288"/>
      <c r="H135" s="288"/>
      <c r="I135" s="118"/>
      <c r="J135" s="118"/>
      <c r="K135" s="118"/>
      <c r="L135" s="284">
        <f>IF(RIGHT(S135)="T",(+H132-G132),0)</f>
        <v>0</v>
      </c>
      <c r="M135" s="284">
        <f>IF(RIGHT(S135)="U",(+H132-G132),0)</f>
        <v>0</v>
      </c>
      <c r="N135" s="284">
        <f>IF(RIGHT(S135)="C",(+H132-G132),0)</f>
        <v>0</v>
      </c>
      <c r="O135" s="284">
        <f>IF(RIGHT(S135)="D",(+H132-G132),0)</f>
        <v>0</v>
      </c>
      <c r="P135" s="141"/>
      <c r="Q135" s="141"/>
      <c r="R135" s="141"/>
      <c r="S135" s="119"/>
      <c r="T135" s="120"/>
      <c r="U135" s="141"/>
      <c r="V135" s="287"/>
      <c r="W135" s="287"/>
      <c r="X135" s="287"/>
      <c r="Y135" s="287"/>
      <c r="Z135" s="233"/>
      <c r="AA135" s="287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</row>
    <row r="136" spans="1:44" s="246" customFormat="1" ht="30" customHeight="1">
      <c r="A136" s="279"/>
      <c r="B136" s="129"/>
      <c r="C136" s="280" t="s">
        <v>53</v>
      </c>
      <c r="D136" s="129"/>
      <c r="E136" s="144"/>
      <c r="F136" s="277" t="s">
        <v>49</v>
      </c>
      <c r="G136" s="126"/>
      <c r="H136" s="126"/>
      <c r="I136" s="277" t="s">
        <v>49</v>
      </c>
      <c r="J136" s="277" t="s">
        <v>49</v>
      </c>
      <c r="K136" s="277" t="s">
        <v>49</v>
      </c>
      <c r="L136" s="281">
        <f>SUM(L134:L135)</f>
        <v>0</v>
      </c>
      <c r="M136" s="281">
        <f>SUM(M134:M135)</f>
        <v>0</v>
      </c>
      <c r="N136" s="281">
        <f>SUM(N134:N135)</f>
        <v>0</v>
      </c>
      <c r="O136" s="281">
        <f>SUM(O134:O135)</f>
        <v>0</v>
      </c>
      <c r="P136" s="277" t="s">
        <v>49</v>
      </c>
      <c r="Q136" s="277" t="s">
        <v>49</v>
      </c>
      <c r="R136" s="277" t="s">
        <v>49</v>
      </c>
      <c r="S136" s="127"/>
      <c r="T136" s="128"/>
      <c r="U136" s="129"/>
      <c r="V136" s="282">
        <f>$AB$11-((N136*24))</f>
        <v>744</v>
      </c>
      <c r="W136" s="106">
        <v>382</v>
      </c>
      <c r="X136" s="99">
        <v>181.137</v>
      </c>
      <c r="Y136" s="257">
        <f>W136*X136</f>
        <v>69194.334000000003</v>
      </c>
      <c r="Z136" s="233">
        <f>(Y136*(V136-L136*24))/V136</f>
        <v>69194.334000000003</v>
      </c>
      <c r="AA136" s="245">
        <f>(Z136/Y136)*100</f>
        <v>100</v>
      </c>
    </row>
    <row r="137" spans="1:44" s="239" customFormat="1" ht="30" customHeight="1">
      <c r="A137" s="3">
        <v>9</v>
      </c>
      <c r="B137" s="115" t="s">
        <v>82</v>
      </c>
      <c r="C137" s="118" t="s">
        <v>83</v>
      </c>
      <c r="D137" s="99">
        <v>139.72999999999999</v>
      </c>
      <c r="E137" s="116" t="s">
        <v>565</v>
      </c>
      <c r="F137" s="155" t="s">
        <v>49</v>
      </c>
      <c r="G137" s="100">
        <v>42660.577777777777</v>
      </c>
      <c r="H137" s="100">
        <v>42660.577777777777</v>
      </c>
      <c r="I137" s="118"/>
      <c r="J137" s="118"/>
      <c r="K137" s="118"/>
      <c r="L137" s="284">
        <f t="shared" ref="L137" si="150">IF(RIGHT(S137)="T",(+H137-G137),0)</f>
        <v>0</v>
      </c>
      <c r="M137" s="284">
        <f t="shared" ref="M137" si="151">IF(RIGHT(S137)="U",(+H137-G137),0)</f>
        <v>0</v>
      </c>
      <c r="N137" s="284">
        <f t="shared" ref="N137" si="152">IF(RIGHT(S137)="C",(+H137-G137),0)</f>
        <v>0</v>
      </c>
      <c r="O137" s="284">
        <f t="shared" ref="O137" si="153">IF(RIGHT(S137)="D",(+H137-G137),0)</f>
        <v>0</v>
      </c>
      <c r="P137" s="141"/>
      <c r="Q137" s="141"/>
      <c r="R137" s="141"/>
      <c r="S137" s="101" t="s">
        <v>504</v>
      </c>
      <c r="T137" s="102" t="s">
        <v>936</v>
      </c>
      <c r="U137" s="141"/>
      <c r="V137" s="233"/>
      <c r="W137" s="234"/>
      <c r="X137" s="99"/>
      <c r="Y137" s="235"/>
      <c r="Z137" s="233"/>
      <c r="AA137" s="109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8"/>
      <c r="AM137" s="238"/>
      <c r="AN137" s="238"/>
      <c r="AO137" s="238"/>
      <c r="AP137" s="238"/>
      <c r="AQ137" s="238"/>
      <c r="AR137" s="238"/>
    </row>
    <row r="138" spans="1:44" s="246" customFormat="1" ht="30" customHeight="1">
      <c r="A138" s="279"/>
      <c r="B138" s="129"/>
      <c r="C138" s="280" t="s">
        <v>53</v>
      </c>
      <c r="D138" s="129"/>
      <c r="E138" s="144"/>
      <c r="F138" s="277" t="s">
        <v>49</v>
      </c>
      <c r="G138" s="126"/>
      <c r="H138" s="126"/>
      <c r="I138" s="277" t="s">
        <v>49</v>
      </c>
      <c r="J138" s="277" t="s">
        <v>49</v>
      </c>
      <c r="K138" s="277" t="s">
        <v>49</v>
      </c>
      <c r="L138" s="281">
        <f>SUM(L137:L137)</f>
        <v>0</v>
      </c>
      <c r="M138" s="281">
        <f t="shared" ref="M138:O138" si="154">SUM(M137:M137)</f>
        <v>0</v>
      </c>
      <c r="N138" s="281">
        <f t="shared" si="154"/>
        <v>0</v>
      </c>
      <c r="O138" s="281">
        <f t="shared" si="154"/>
        <v>0</v>
      </c>
      <c r="P138" s="277" t="s">
        <v>49</v>
      </c>
      <c r="Q138" s="277" t="s">
        <v>49</v>
      </c>
      <c r="R138" s="277" t="s">
        <v>49</v>
      </c>
      <c r="S138" s="129"/>
      <c r="T138" s="130"/>
      <c r="U138" s="129"/>
      <c r="V138" s="233">
        <f>$AB$11-((N138*24))</f>
        <v>744</v>
      </c>
      <c r="W138" s="234">
        <v>332</v>
      </c>
      <c r="X138" s="99">
        <v>139.72999999999999</v>
      </c>
      <c r="Y138" s="235">
        <f>W138*X138</f>
        <v>46390.359999999993</v>
      </c>
      <c r="Z138" s="233">
        <f>(Y138*(V138-L138*24))/V138</f>
        <v>46390.359999999993</v>
      </c>
      <c r="AA138" s="109">
        <f>(Z138/Y138)*100</f>
        <v>100</v>
      </c>
    </row>
    <row r="139" spans="1:44" s="239" customFormat="1" ht="31.5" customHeight="1">
      <c r="A139" s="3">
        <v>10</v>
      </c>
      <c r="B139" s="115" t="s">
        <v>84</v>
      </c>
      <c r="C139" s="118" t="s">
        <v>85</v>
      </c>
      <c r="D139" s="99">
        <v>139.72999999999999</v>
      </c>
      <c r="E139" s="116" t="s">
        <v>565</v>
      </c>
      <c r="F139" s="155" t="s">
        <v>49</v>
      </c>
      <c r="G139" s="100"/>
      <c r="H139" s="100"/>
      <c r="I139" s="118"/>
      <c r="J139" s="118"/>
      <c r="K139" s="118"/>
      <c r="L139" s="284">
        <f>IF(RIGHT(S139)="T",(+H139-G139),0)</f>
        <v>0</v>
      </c>
      <c r="M139" s="284">
        <f>IF(RIGHT(S139)="U",(+H139-G139),0)</f>
        <v>0</v>
      </c>
      <c r="N139" s="284">
        <f>IF(RIGHT(S139)="C",(+H139-G139),0)</f>
        <v>0</v>
      </c>
      <c r="O139" s="284">
        <f>IF(RIGHT(S139)="D",(+H139-G139),0)</f>
        <v>0</v>
      </c>
      <c r="P139" s="141"/>
      <c r="Q139" s="141"/>
      <c r="R139" s="141"/>
      <c r="S139" s="101"/>
      <c r="T139" s="102"/>
      <c r="U139" s="141"/>
      <c r="V139" s="233"/>
      <c r="W139" s="234"/>
      <c r="X139" s="99"/>
      <c r="Y139" s="235"/>
      <c r="Z139" s="233"/>
      <c r="AA139" s="109"/>
      <c r="AB139" s="238"/>
      <c r="AC139" s="238"/>
      <c r="AD139" s="238"/>
      <c r="AE139" s="238"/>
      <c r="AF139" s="238"/>
      <c r="AG139" s="238"/>
      <c r="AH139" s="238"/>
      <c r="AI139" s="238"/>
      <c r="AJ139" s="238"/>
      <c r="AK139" s="238"/>
      <c r="AL139" s="238"/>
      <c r="AM139" s="238"/>
      <c r="AN139" s="238"/>
      <c r="AO139" s="238"/>
      <c r="AP139" s="238"/>
      <c r="AQ139" s="238"/>
      <c r="AR139" s="238"/>
    </row>
    <row r="140" spans="1:44" s="239" customFormat="1" ht="31.5" customHeight="1">
      <c r="A140" s="3"/>
      <c r="B140" s="115"/>
      <c r="C140" s="118"/>
      <c r="D140" s="99"/>
      <c r="E140" s="116"/>
      <c r="F140" s="155"/>
      <c r="G140" s="12"/>
      <c r="H140" s="12"/>
      <c r="I140" s="118"/>
      <c r="J140" s="118"/>
      <c r="K140" s="118"/>
      <c r="L140" s="284">
        <f>IF(RIGHT(S140)="T",(+H140-G140),0)</f>
        <v>0</v>
      </c>
      <c r="M140" s="284">
        <f>IF(RIGHT(S140)="U",(+H140-G140),0)</f>
        <v>0</v>
      </c>
      <c r="N140" s="284">
        <f>IF(RIGHT(S140)="C",(+H140-G140),0)</f>
        <v>0</v>
      </c>
      <c r="O140" s="284">
        <f>IF(RIGHT(S140)="D",(+H140-G140),0)</f>
        <v>0</v>
      </c>
      <c r="P140" s="141"/>
      <c r="Q140" s="141"/>
      <c r="R140" s="141"/>
      <c r="S140" s="12"/>
      <c r="T140" s="53"/>
      <c r="U140" s="141"/>
      <c r="V140" s="233"/>
      <c r="W140" s="234"/>
      <c r="X140" s="99"/>
      <c r="Y140" s="235"/>
      <c r="Z140" s="233"/>
      <c r="AA140" s="109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238"/>
      <c r="AQ140" s="238"/>
      <c r="AR140" s="238"/>
    </row>
    <row r="141" spans="1:44" s="246" customFormat="1" ht="30" customHeight="1">
      <c r="A141" s="279"/>
      <c r="B141" s="129"/>
      <c r="C141" s="280" t="s">
        <v>53</v>
      </c>
      <c r="D141" s="129"/>
      <c r="E141" s="144"/>
      <c r="F141" s="277" t="s">
        <v>49</v>
      </c>
      <c r="G141" s="126"/>
      <c r="H141" s="126"/>
      <c r="I141" s="277" t="s">
        <v>49</v>
      </c>
      <c r="J141" s="277" t="s">
        <v>49</v>
      </c>
      <c r="K141" s="277" t="s">
        <v>49</v>
      </c>
      <c r="L141" s="281">
        <f>SUM(L139:L140)</f>
        <v>0</v>
      </c>
      <c r="M141" s="281">
        <f t="shared" ref="M141:O141" si="155">SUM(M139:M140)</f>
        <v>0</v>
      </c>
      <c r="N141" s="281">
        <f t="shared" si="155"/>
        <v>0</v>
      </c>
      <c r="O141" s="281">
        <f t="shared" si="155"/>
        <v>0</v>
      </c>
      <c r="P141" s="277" t="s">
        <v>49</v>
      </c>
      <c r="Q141" s="277" t="s">
        <v>49</v>
      </c>
      <c r="R141" s="277" t="s">
        <v>49</v>
      </c>
      <c r="S141" s="129"/>
      <c r="T141" s="130"/>
      <c r="U141" s="129"/>
      <c r="V141" s="233">
        <f>$AB$11-((N141*24))</f>
        <v>744</v>
      </c>
      <c r="W141" s="234">
        <v>332</v>
      </c>
      <c r="X141" s="99">
        <v>139.72999999999999</v>
      </c>
      <c r="Y141" s="235">
        <f>W141*X141</f>
        <v>46390.359999999993</v>
      </c>
      <c r="Z141" s="233">
        <f>(Y141*(V141-L141*24))/V141</f>
        <v>46390.359999999993</v>
      </c>
      <c r="AA141" s="109">
        <f>(Z141/Y141)*100</f>
        <v>100</v>
      </c>
    </row>
    <row r="142" spans="1:44" s="248" customFormat="1" ht="30" customHeight="1">
      <c r="A142" s="143">
        <v>11</v>
      </c>
      <c r="B142" s="231" t="s">
        <v>86</v>
      </c>
      <c r="C142" s="247" t="s">
        <v>87</v>
      </c>
      <c r="D142" s="99">
        <v>155.93199999999999</v>
      </c>
      <c r="E142" s="116" t="s">
        <v>565</v>
      </c>
      <c r="F142" s="155" t="s">
        <v>49</v>
      </c>
      <c r="G142" s="100"/>
      <c r="H142" s="100"/>
      <c r="I142" s="155" t="s">
        <v>49</v>
      </c>
      <c r="J142" s="155" t="s">
        <v>49</v>
      </c>
      <c r="K142" s="155" t="s">
        <v>49</v>
      </c>
      <c r="L142" s="232">
        <f>IF(RIGHT(S142)="T",(+H142-G142),0)</f>
        <v>0</v>
      </c>
      <c r="M142" s="232">
        <f>IF(RIGHT(S142)="U",(+H142-G142),0)</f>
        <v>0</v>
      </c>
      <c r="N142" s="232">
        <f>IF(RIGHT(S142)="C",(+H142-G142),0)</f>
        <v>0</v>
      </c>
      <c r="O142" s="232">
        <f>IF(RIGHT(S142)="D",(+H142-G142),0)</f>
        <v>0</v>
      </c>
      <c r="P142" s="155" t="s">
        <v>49</v>
      </c>
      <c r="Q142" s="155" t="s">
        <v>49</v>
      </c>
      <c r="R142" s="155" t="s">
        <v>49</v>
      </c>
      <c r="S142" s="41"/>
      <c r="T142" s="131"/>
      <c r="U142" s="105"/>
      <c r="V142" s="136"/>
      <c r="W142" s="136"/>
      <c r="X142" s="136"/>
      <c r="Y142" s="136"/>
      <c r="Z142" s="233"/>
      <c r="AA142" s="136"/>
    </row>
    <row r="143" spans="1:44" s="248" customFormat="1" ht="30" customHeight="1">
      <c r="A143" s="143"/>
      <c r="B143" s="231"/>
      <c r="C143" s="247"/>
      <c r="D143" s="99"/>
      <c r="E143" s="144"/>
      <c r="F143" s="155" t="s">
        <v>49</v>
      </c>
      <c r="G143" s="100"/>
      <c r="H143" s="100"/>
      <c r="I143" s="155" t="s">
        <v>49</v>
      </c>
      <c r="J143" s="155" t="s">
        <v>49</v>
      </c>
      <c r="K143" s="155" t="s">
        <v>49</v>
      </c>
      <c r="L143" s="232">
        <f t="shared" ref="L143" si="156">IF(RIGHT(S143)="T",(+H143-G143),0)</f>
        <v>0</v>
      </c>
      <c r="M143" s="232">
        <f t="shared" ref="M143" si="157">IF(RIGHT(S143)="U",(+H143-G143),0)</f>
        <v>0</v>
      </c>
      <c r="N143" s="232">
        <f t="shared" ref="N143" si="158">IF(RIGHT(S143)="C",(+H143-G143),0)</f>
        <v>0</v>
      </c>
      <c r="O143" s="232">
        <f t="shared" ref="O143" si="159">IF(RIGHT(S143)="D",(+H143-G143),0)</f>
        <v>0</v>
      </c>
      <c r="P143" s="155" t="s">
        <v>49</v>
      </c>
      <c r="Q143" s="155" t="s">
        <v>49</v>
      </c>
      <c r="R143" s="155" t="s">
        <v>49</v>
      </c>
      <c r="S143" s="41"/>
      <c r="T143" s="131"/>
      <c r="U143" s="105"/>
      <c r="V143" s="136"/>
      <c r="W143" s="136"/>
      <c r="X143" s="136"/>
      <c r="Y143" s="136"/>
      <c r="Z143" s="233"/>
      <c r="AA143" s="136"/>
    </row>
    <row r="144" spans="1:44" s="246" customFormat="1" ht="30" customHeight="1">
      <c r="A144" s="241"/>
      <c r="B144" s="104"/>
      <c r="C144" s="242" t="s">
        <v>53</v>
      </c>
      <c r="D144" s="104"/>
      <c r="E144" s="154"/>
      <c r="F144" s="243" t="s">
        <v>49</v>
      </c>
      <c r="G144" s="103"/>
      <c r="H144" s="103"/>
      <c r="I144" s="243" t="s">
        <v>49</v>
      </c>
      <c r="J144" s="243" t="s">
        <v>49</v>
      </c>
      <c r="K144" s="243" t="s">
        <v>49</v>
      </c>
      <c r="L144" s="133">
        <f>SUM(L142:L143)</f>
        <v>0</v>
      </c>
      <c r="M144" s="133">
        <f>SUM(M142:M143)</f>
        <v>0</v>
      </c>
      <c r="N144" s="133">
        <f>SUM(N142:N143)</f>
        <v>0</v>
      </c>
      <c r="O144" s="133">
        <f>SUM(O142:O143)</f>
        <v>0</v>
      </c>
      <c r="P144" s="243" t="s">
        <v>49</v>
      </c>
      <c r="Q144" s="243" t="s">
        <v>49</v>
      </c>
      <c r="R144" s="243" t="s">
        <v>49</v>
      </c>
      <c r="S144" s="132"/>
      <c r="T144" s="108"/>
      <c r="U144" s="104"/>
      <c r="V144" s="233">
        <f>$AB$11-((N144*24))</f>
        <v>744</v>
      </c>
      <c r="W144" s="234">
        <v>515</v>
      </c>
      <c r="X144" s="99">
        <v>155.93199999999999</v>
      </c>
      <c r="Y144" s="235">
        <f>W144*X144</f>
        <v>80304.98</v>
      </c>
      <c r="Z144" s="233">
        <f>(Y144*(V144-L144*24))/V144</f>
        <v>80304.98</v>
      </c>
      <c r="AA144" s="109">
        <f>(Z144/Y144)*100</f>
        <v>100</v>
      </c>
      <c r="AB144" s="248"/>
    </row>
    <row r="145" spans="1:44" s="290" customFormat="1" ht="30" customHeight="1">
      <c r="A145" s="3">
        <v>12</v>
      </c>
      <c r="B145" s="115" t="s">
        <v>88</v>
      </c>
      <c r="C145" s="118" t="s">
        <v>89</v>
      </c>
      <c r="D145" s="99">
        <v>224</v>
      </c>
      <c r="E145" s="116" t="s">
        <v>565</v>
      </c>
      <c r="F145" s="155" t="s">
        <v>49</v>
      </c>
      <c r="G145" s="100"/>
      <c r="H145" s="100"/>
      <c r="I145" s="118"/>
      <c r="J145" s="118"/>
      <c r="K145" s="118"/>
      <c r="L145" s="232">
        <f>IF(RIGHT(S145)="T",(+H145-G145),0)</f>
        <v>0</v>
      </c>
      <c r="M145" s="232">
        <f>IF(RIGHT(S145)="U",(+H145-G145),0)</f>
        <v>0</v>
      </c>
      <c r="N145" s="232">
        <f>IF(RIGHT(S145)="C",(+H145-G145),0)</f>
        <v>0</v>
      </c>
      <c r="O145" s="232">
        <f>IF(RIGHT(S145)="D",(+H145-G145),0)</f>
        <v>0</v>
      </c>
      <c r="P145" s="141"/>
      <c r="Q145" s="141"/>
      <c r="R145" s="141"/>
      <c r="S145" s="41"/>
      <c r="T145" s="102"/>
      <c r="U145" s="141"/>
      <c r="V145" s="254"/>
      <c r="W145" s="254"/>
      <c r="X145" s="254"/>
      <c r="Y145" s="254"/>
      <c r="Z145" s="233"/>
      <c r="AA145" s="254"/>
      <c r="AB145" s="289"/>
      <c r="AC145" s="289"/>
      <c r="AD145" s="289"/>
      <c r="AE145" s="289"/>
      <c r="AF145" s="289"/>
      <c r="AG145" s="289"/>
      <c r="AH145" s="289"/>
      <c r="AI145" s="289"/>
      <c r="AJ145" s="289"/>
      <c r="AK145" s="289"/>
      <c r="AL145" s="289"/>
      <c r="AM145" s="289"/>
      <c r="AN145" s="289"/>
      <c r="AO145" s="289"/>
      <c r="AP145" s="289"/>
      <c r="AQ145" s="289"/>
      <c r="AR145" s="289"/>
    </row>
    <row r="146" spans="1:44" s="290" customFormat="1" ht="30" customHeight="1">
      <c r="A146" s="3"/>
      <c r="B146" s="115"/>
      <c r="C146" s="118"/>
      <c r="D146" s="99"/>
      <c r="E146" s="116"/>
      <c r="F146" s="155"/>
      <c r="G146" s="100"/>
      <c r="H146" s="100"/>
      <c r="I146" s="118"/>
      <c r="J146" s="118"/>
      <c r="K146" s="118"/>
      <c r="L146" s="232">
        <f t="shared" ref="L146" si="160">IF(RIGHT(S146)="T",(+H146-G146),0)</f>
        <v>0</v>
      </c>
      <c r="M146" s="232">
        <f t="shared" ref="M146" si="161">IF(RIGHT(S146)="U",(+H146-G146),0)</f>
        <v>0</v>
      </c>
      <c r="N146" s="232">
        <f t="shared" ref="N146" si="162">IF(RIGHT(S146)="C",(+H146-G146),0)</f>
        <v>0</v>
      </c>
      <c r="O146" s="232">
        <f t="shared" ref="O146" si="163">IF(RIGHT(S146)="D",(+H146-G146),0)</f>
        <v>0</v>
      </c>
      <c r="P146" s="141"/>
      <c r="Q146" s="141"/>
      <c r="R146" s="141"/>
      <c r="S146" s="41"/>
      <c r="T146" s="131"/>
      <c r="U146" s="141"/>
      <c r="V146" s="254"/>
      <c r="W146" s="254"/>
      <c r="X146" s="254"/>
      <c r="Y146" s="254"/>
      <c r="Z146" s="233"/>
      <c r="AA146" s="254"/>
      <c r="AB146" s="289"/>
      <c r="AC146" s="289"/>
      <c r="AD146" s="289"/>
      <c r="AE146" s="289"/>
      <c r="AF146" s="289"/>
      <c r="AG146" s="289"/>
      <c r="AH146" s="289"/>
      <c r="AI146" s="289"/>
      <c r="AJ146" s="289"/>
      <c r="AK146" s="289"/>
      <c r="AL146" s="289"/>
      <c r="AM146" s="289"/>
      <c r="AN146" s="289"/>
      <c r="AO146" s="289"/>
      <c r="AP146" s="289"/>
      <c r="AQ146" s="289"/>
      <c r="AR146" s="289"/>
    </row>
    <row r="147" spans="1:44" s="246" customFormat="1" ht="30" customHeight="1">
      <c r="A147" s="241"/>
      <c r="B147" s="104"/>
      <c r="C147" s="242" t="s">
        <v>53</v>
      </c>
      <c r="D147" s="104"/>
      <c r="E147" s="154"/>
      <c r="F147" s="243" t="s">
        <v>49</v>
      </c>
      <c r="G147" s="103"/>
      <c r="H147" s="103"/>
      <c r="I147" s="243" t="s">
        <v>49</v>
      </c>
      <c r="J147" s="243" t="s">
        <v>49</v>
      </c>
      <c r="K147" s="243" t="s">
        <v>49</v>
      </c>
      <c r="L147" s="133">
        <f>SUM(L145:L146)</f>
        <v>0</v>
      </c>
      <c r="M147" s="133">
        <f t="shared" ref="M147:O147" si="164">SUM(M145:M146)</f>
        <v>0</v>
      </c>
      <c r="N147" s="133">
        <f t="shared" si="164"/>
        <v>0</v>
      </c>
      <c r="O147" s="133">
        <f t="shared" si="164"/>
        <v>0</v>
      </c>
      <c r="P147" s="243" t="s">
        <v>49</v>
      </c>
      <c r="Q147" s="243" t="s">
        <v>49</v>
      </c>
      <c r="R147" s="243" t="s">
        <v>49</v>
      </c>
      <c r="S147" s="132"/>
      <c r="T147" s="108"/>
      <c r="U147" s="104"/>
      <c r="V147" s="233">
        <f t="shared" ref="V147" si="165">$AB$11-((N147*24))</f>
        <v>744</v>
      </c>
      <c r="W147" s="234">
        <v>515</v>
      </c>
      <c r="X147" s="250">
        <v>224</v>
      </c>
      <c r="Y147" s="235">
        <f t="shared" ref="Y147" si="166">W147*X147</f>
        <v>115360</v>
      </c>
      <c r="Z147" s="233">
        <f t="shared" ref="Z147" si="167">(Y147*(V147-L147*24))/V147</f>
        <v>115360</v>
      </c>
      <c r="AA147" s="109">
        <f t="shared" ref="AA147" si="168">(Z147/Y147)*100</f>
        <v>100</v>
      </c>
      <c r="AB147" s="248"/>
    </row>
    <row r="148" spans="1:44" s="248" customFormat="1" ht="30" customHeight="1">
      <c r="A148" s="143">
        <v>13</v>
      </c>
      <c r="B148" s="134" t="s">
        <v>563</v>
      </c>
      <c r="C148" s="247" t="s">
        <v>550</v>
      </c>
      <c r="D148" s="135">
        <v>98.792000000000002</v>
      </c>
      <c r="E148" s="116" t="s">
        <v>565</v>
      </c>
      <c r="F148" s="155" t="s">
        <v>49</v>
      </c>
      <c r="G148" s="21"/>
      <c r="H148" s="21"/>
      <c r="I148" s="155" t="s">
        <v>49</v>
      </c>
      <c r="J148" s="155" t="s">
        <v>49</v>
      </c>
      <c r="K148" s="118"/>
      <c r="L148" s="232">
        <f>IF(RIGHT(S148)="T",(+H148-G148),0)</f>
        <v>0</v>
      </c>
      <c r="M148" s="232">
        <f>IF(RIGHT(S148)="U",(+H148-G148),0)</f>
        <v>0</v>
      </c>
      <c r="N148" s="232">
        <f>IF(RIGHT(S148)="C",(+H148-G148),0)</f>
        <v>0</v>
      </c>
      <c r="O148" s="232">
        <f>IF(RIGHT(S148)="D",(+H148-G148),0)</f>
        <v>0</v>
      </c>
      <c r="P148" s="155" t="s">
        <v>49</v>
      </c>
      <c r="Q148" s="155" t="s">
        <v>49</v>
      </c>
      <c r="R148" s="155" t="s">
        <v>49</v>
      </c>
      <c r="S148" s="40"/>
      <c r="T148" s="22"/>
      <c r="U148" s="105"/>
      <c r="V148" s="136"/>
      <c r="W148" s="136"/>
      <c r="X148" s="136"/>
      <c r="Y148" s="136"/>
      <c r="Z148" s="233"/>
      <c r="AA148" s="136"/>
    </row>
    <row r="149" spans="1:44" s="248" customFormat="1" ht="30" customHeight="1">
      <c r="A149" s="143"/>
      <c r="B149" s="134"/>
      <c r="C149" s="247"/>
      <c r="D149" s="135"/>
      <c r="E149" s="144"/>
      <c r="F149" s="155"/>
      <c r="G149" s="136"/>
      <c r="H149" s="136"/>
      <c r="I149" s="155"/>
      <c r="J149" s="155"/>
      <c r="K149" s="118"/>
      <c r="L149" s="232">
        <f>IF(RIGHT(S151)="T",(+H151-G151),0)</f>
        <v>0</v>
      </c>
      <c r="M149" s="232">
        <f>IF(RIGHT(S151)="U",(+H151-G151),0)</f>
        <v>0</v>
      </c>
      <c r="N149" s="232">
        <f>IF(RIGHT(S151)="C",(+H151-G151),0)</f>
        <v>0</v>
      </c>
      <c r="O149" s="232">
        <f>IF(RIGHT(S151)="D",(+H151-G151),0)</f>
        <v>0</v>
      </c>
      <c r="P149" s="155"/>
      <c r="Q149" s="155"/>
      <c r="R149" s="155"/>
      <c r="S149" s="136"/>
      <c r="T149" s="136"/>
      <c r="U149" s="105"/>
      <c r="V149" s="136"/>
      <c r="W149" s="136"/>
      <c r="X149" s="136"/>
      <c r="Y149" s="136"/>
      <c r="Z149" s="233"/>
      <c r="AA149" s="136"/>
    </row>
    <row r="150" spans="1:44" s="246" customFormat="1" ht="30" customHeight="1">
      <c r="A150" s="241"/>
      <c r="B150" s="104"/>
      <c r="C150" s="242" t="s">
        <v>53</v>
      </c>
      <c r="D150" s="136"/>
      <c r="E150" s="154"/>
      <c r="F150" s="243" t="s">
        <v>49</v>
      </c>
      <c r="G150" s="103"/>
      <c r="H150" s="103"/>
      <c r="I150" s="243" t="s">
        <v>49</v>
      </c>
      <c r="J150" s="243" t="s">
        <v>49</v>
      </c>
      <c r="K150" s="243" t="s">
        <v>49</v>
      </c>
      <c r="L150" s="133">
        <f>SUM(L148:L149)</f>
        <v>0</v>
      </c>
      <c r="M150" s="133">
        <f t="shared" ref="M150:O150" si="169">SUM(M148:M149)</f>
        <v>0</v>
      </c>
      <c r="N150" s="133">
        <f t="shared" si="169"/>
        <v>0</v>
      </c>
      <c r="O150" s="133">
        <f t="shared" si="169"/>
        <v>0</v>
      </c>
      <c r="P150" s="243" t="s">
        <v>49</v>
      </c>
      <c r="Q150" s="243" t="s">
        <v>49</v>
      </c>
      <c r="R150" s="243" t="s">
        <v>49</v>
      </c>
      <c r="S150" s="132"/>
      <c r="T150" s="108"/>
      <c r="U150" s="104"/>
      <c r="V150" s="233">
        <f>$AB$11-((N150*24))</f>
        <v>744</v>
      </c>
      <c r="W150" s="137">
        <v>515</v>
      </c>
      <c r="X150" s="135">
        <v>98.792000000000002</v>
      </c>
      <c r="Y150" s="235">
        <f>W150*X150</f>
        <v>50877.88</v>
      </c>
      <c r="Z150" s="233">
        <f>(Y150*(V150-L150*24))/V150</f>
        <v>50877.88</v>
      </c>
      <c r="AA150" s="109">
        <f>(Z150/Y150)*100</f>
        <v>100</v>
      </c>
      <c r="AB150" s="248"/>
    </row>
    <row r="151" spans="1:44" s="248" customFormat="1" ht="30" customHeight="1">
      <c r="A151" s="143">
        <v>14</v>
      </c>
      <c r="B151" s="134" t="s">
        <v>564</v>
      </c>
      <c r="C151" s="247" t="s">
        <v>551</v>
      </c>
      <c r="D151" s="135">
        <v>212</v>
      </c>
      <c r="E151" s="116" t="s">
        <v>565</v>
      </c>
      <c r="F151" s="155" t="s">
        <v>49</v>
      </c>
      <c r="G151" s="15"/>
      <c r="H151" s="13"/>
      <c r="I151" s="155" t="s">
        <v>49</v>
      </c>
      <c r="J151" s="155" t="s">
        <v>49</v>
      </c>
      <c r="K151" s="155" t="s">
        <v>49</v>
      </c>
      <c r="L151" s="232">
        <f>IF(RIGHT(S153)="T",(+H153-G153),0)</f>
        <v>0</v>
      </c>
      <c r="M151" s="232">
        <f>IF(RIGHT(S153)="U",(+H153-G153),0)</f>
        <v>0</v>
      </c>
      <c r="N151" s="232">
        <f>IF(RIGHT(S153)="C",(+H153-G153),0)</f>
        <v>0</v>
      </c>
      <c r="O151" s="232">
        <f>IF(RIGHT(S153)="D",(+H153-G153),0)</f>
        <v>0</v>
      </c>
      <c r="P151" s="155" t="s">
        <v>49</v>
      </c>
      <c r="Q151" s="155" t="s">
        <v>49</v>
      </c>
      <c r="R151" s="155" t="s">
        <v>49</v>
      </c>
      <c r="S151" s="12"/>
      <c r="T151" s="14"/>
      <c r="U151" s="105"/>
      <c r="V151" s="136"/>
      <c r="W151" s="136"/>
      <c r="X151" s="136"/>
      <c r="Y151" s="136"/>
      <c r="Z151" s="233"/>
      <c r="AA151" s="136"/>
    </row>
    <row r="152" spans="1:44" s="248" customFormat="1" ht="30" customHeight="1">
      <c r="A152" s="143"/>
      <c r="B152" s="134"/>
      <c r="C152" s="247"/>
      <c r="D152" s="135"/>
      <c r="E152" s="144"/>
      <c r="F152" s="155"/>
      <c r="G152" s="100"/>
      <c r="H152" s="100"/>
      <c r="I152" s="155"/>
      <c r="J152" s="155"/>
      <c r="K152" s="155"/>
      <c r="L152" s="232">
        <f t="shared" ref="L152" si="170">IF(RIGHT(S152)="T",(+H152-G152),0)</f>
        <v>0</v>
      </c>
      <c r="M152" s="232">
        <f t="shared" ref="M152" si="171">IF(RIGHT(S152)="U",(+H152-G152),0)</f>
        <v>0</v>
      </c>
      <c r="N152" s="232">
        <f t="shared" ref="N152" si="172">IF(RIGHT(S152)="C",(+H152-G152),0)</f>
        <v>0</v>
      </c>
      <c r="O152" s="232">
        <f t="shared" ref="O152" si="173">IF(RIGHT(S152)="D",(+H152-G152),0)</f>
        <v>0</v>
      </c>
      <c r="P152" s="155"/>
      <c r="Q152" s="155"/>
      <c r="R152" s="155"/>
      <c r="S152" s="41"/>
      <c r="T152" s="102"/>
      <c r="U152" s="105"/>
      <c r="V152" s="136"/>
      <c r="W152" s="136"/>
      <c r="X152" s="136"/>
      <c r="Y152" s="136"/>
      <c r="Z152" s="233"/>
      <c r="AA152" s="136"/>
    </row>
    <row r="153" spans="1:44" s="274" customFormat="1" ht="30" customHeight="1">
      <c r="A153" s="241"/>
      <c r="B153" s="104"/>
      <c r="C153" s="242" t="s">
        <v>53</v>
      </c>
      <c r="D153" s="122"/>
      <c r="E153" s="154"/>
      <c r="F153" s="243" t="s">
        <v>49</v>
      </c>
      <c r="G153" s="103"/>
      <c r="H153" s="103"/>
      <c r="I153" s="243" t="s">
        <v>49</v>
      </c>
      <c r="J153" s="243" t="s">
        <v>49</v>
      </c>
      <c r="K153" s="243" t="s">
        <v>49</v>
      </c>
      <c r="L153" s="133">
        <f>SUM(L151:L152)</f>
        <v>0</v>
      </c>
      <c r="M153" s="133">
        <f t="shared" ref="M153:O153" si="174">SUM(M151:M152)</f>
        <v>0</v>
      </c>
      <c r="N153" s="133">
        <f t="shared" si="174"/>
        <v>0</v>
      </c>
      <c r="O153" s="133">
        <f t="shared" si="174"/>
        <v>0</v>
      </c>
      <c r="P153" s="243" t="s">
        <v>49</v>
      </c>
      <c r="Q153" s="243" t="s">
        <v>49</v>
      </c>
      <c r="R153" s="243" t="s">
        <v>49</v>
      </c>
      <c r="S153" s="132"/>
      <c r="T153" s="108"/>
      <c r="U153" s="104"/>
      <c r="V153" s="233">
        <f>$AB$11-((N153*24))</f>
        <v>744</v>
      </c>
      <c r="W153" s="137">
        <v>369</v>
      </c>
      <c r="X153" s="135">
        <v>212</v>
      </c>
      <c r="Y153" s="235">
        <f>W153*X153</f>
        <v>78228</v>
      </c>
      <c r="Z153" s="233">
        <f>(Y153*(V153-L153*24))/V153</f>
        <v>78228</v>
      </c>
      <c r="AA153" s="109">
        <f>(Z153/Y153)*100</f>
        <v>100</v>
      </c>
      <c r="AB153" s="273"/>
    </row>
    <row r="154" spans="1:44" s="248" customFormat="1" ht="30" customHeight="1">
      <c r="A154" s="143">
        <v>13</v>
      </c>
      <c r="B154" s="231" t="s">
        <v>543</v>
      </c>
      <c r="C154" s="247" t="s">
        <v>531</v>
      </c>
      <c r="D154" s="135">
        <v>241.79</v>
      </c>
      <c r="E154" s="116" t="s">
        <v>565</v>
      </c>
      <c r="F154" s="155" t="s">
        <v>49</v>
      </c>
      <c r="G154" s="21"/>
      <c r="H154" s="21"/>
      <c r="I154" s="155" t="s">
        <v>49</v>
      </c>
      <c r="J154" s="155" t="s">
        <v>49</v>
      </c>
      <c r="K154" s="118"/>
      <c r="L154" s="232">
        <f>IF(RIGHT(S154)="T",(+H154-G154),0)</f>
        <v>0</v>
      </c>
      <c r="M154" s="232">
        <f>IF(RIGHT(S154)="U",(+H154-G154),0)</f>
        <v>0</v>
      </c>
      <c r="N154" s="232">
        <f>IF(RIGHT(S154)="C",(+H154-G154),0)</f>
        <v>0</v>
      </c>
      <c r="O154" s="232">
        <f>IF(RIGHT(S154)="D",(+H154-G154),0)</f>
        <v>0</v>
      </c>
      <c r="P154" s="155" t="s">
        <v>49</v>
      </c>
      <c r="Q154" s="155" t="s">
        <v>49</v>
      </c>
      <c r="R154" s="155" t="s">
        <v>49</v>
      </c>
      <c r="S154" s="40"/>
      <c r="T154" s="22"/>
      <c r="U154" s="105"/>
      <c r="V154" s="136"/>
      <c r="W154" s="136"/>
      <c r="X154" s="136"/>
      <c r="Y154" s="136"/>
      <c r="Z154" s="233"/>
      <c r="AA154" s="136"/>
    </row>
    <row r="155" spans="1:44" s="248" customFormat="1" ht="30" customHeight="1">
      <c r="A155" s="143"/>
      <c r="B155" s="231"/>
      <c r="C155" s="247"/>
      <c r="D155" s="135"/>
      <c r="E155" s="144"/>
      <c r="F155" s="155"/>
      <c r="G155" s="136"/>
      <c r="H155" s="136"/>
      <c r="I155" s="155"/>
      <c r="J155" s="155"/>
      <c r="K155" s="118"/>
      <c r="L155" s="232">
        <f>IF(RIGHT(S155)="T",(+H155-G155),0)</f>
        <v>0</v>
      </c>
      <c r="M155" s="232">
        <f>IF(RIGHT(S155)="U",(+H155-G155),0)</f>
        <v>0</v>
      </c>
      <c r="N155" s="232">
        <f>IF(RIGHT(S155)="C",(+H155-G155),0)</f>
        <v>0</v>
      </c>
      <c r="O155" s="232">
        <f>IF(RIGHT(S155)="D",(+H155-G155),0)</f>
        <v>0</v>
      </c>
      <c r="P155" s="155"/>
      <c r="Q155" s="155"/>
      <c r="R155" s="155"/>
      <c r="S155" s="136"/>
      <c r="T155" s="136"/>
      <c r="U155" s="105"/>
      <c r="V155" s="136"/>
      <c r="W155" s="136"/>
      <c r="X155" s="136"/>
      <c r="Y155" s="136"/>
      <c r="Z155" s="233"/>
      <c r="AA155" s="136"/>
    </row>
    <row r="156" spans="1:44" s="246" customFormat="1" ht="30" customHeight="1">
      <c r="A156" s="241"/>
      <c r="B156" s="104"/>
      <c r="C156" s="242" t="s">
        <v>53</v>
      </c>
      <c r="D156" s="104"/>
      <c r="E156" s="154"/>
      <c r="F156" s="243" t="s">
        <v>49</v>
      </c>
      <c r="G156" s="103"/>
      <c r="H156" s="103"/>
      <c r="I156" s="243" t="s">
        <v>49</v>
      </c>
      <c r="J156" s="243" t="s">
        <v>49</v>
      </c>
      <c r="K156" s="243" t="s">
        <v>49</v>
      </c>
      <c r="L156" s="133">
        <f>SUM(L154:L155)</f>
        <v>0</v>
      </c>
      <c r="M156" s="133">
        <f t="shared" ref="M156:O156" si="175">SUM(M154:M155)</f>
        <v>0</v>
      </c>
      <c r="N156" s="133">
        <f t="shared" si="175"/>
        <v>0</v>
      </c>
      <c r="O156" s="133">
        <f t="shared" si="175"/>
        <v>0</v>
      </c>
      <c r="P156" s="243" t="s">
        <v>49</v>
      </c>
      <c r="Q156" s="243" t="s">
        <v>49</v>
      </c>
      <c r="R156" s="243" t="s">
        <v>49</v>
      </c>
      <c r="S156" s="132"/>
      <c r="T156" s="108"/>
      <c r="U156" s="104"/>
      <c r="V156" s="233">
        <f>$AB$11-((N156*24))</f>
        <v>744</v>
      </c>
      <c r="W156" s="137">
        <v>598</v>
      </c>
      <c r="X156" s="135">
        <v>241.79</v>
      </c>
      <c r="Y156" s="235">
        <f>W156*X156</f>
        <v>144590.41999999998</v>
      </c>
      <c r="Z156" s="233">
        <f>(Y156*(V156-L156*24))/V156</f>
        <v>144590.41999999998</v>
      </c>
      <c r="AA156" s="109">
        <f>(Z156/Y156)*100</f>
        <v>100</v>
      </c>
      <c r="AB156" s="248"/>
    </row>
    <row r="157" spans="1:44" s="248" customFormat="1" ht="30" customHeight="1">
      <c r="A157" s="143">
        <v>14</v>
      </c>
      <c r="B157" s="231" t="s">
        <v>92</v>
      </c>
      <c r="C157" s="247" t="s">
        <v>532</v>
      </c>
      <c r="D157" s="135">
        <v>241.79</v>
      </c>
      <c r="E157" s="116" t="s">
        <v>565</v>
      </c>
      <c r="F157" s="155" t="s">
        <v>49</v>
      </c>
      <c r="G157" s="100">
        <v>42652.277777777781</v>
      </c>
      <c r="H157" s="100">
        <v>42652.277777777781</v>
      </c>
      <c r="I157" s="155" t="s">
        <v>49</v>
      </c>
      <c r="J157" s="155" t="s">
        <v>49</v>
      </c>
      <c r="K157" s="155" t="s">
        <v>49</v>
      </c>
      <c r="L157" s="232">
        <f>IF(RIGHT(S157)="T",(+H157-G157),0)</f>
        <v>0</v>
      </c>
      <c r="M157" s="232">
        <f>IF(RIGHT(S157)="U",(+H157-G157),0)</f>
        <v>0</v>
      </c>
      <c r="N157" s="232">
        <f>IF(RIGHT(S157)="C",(+H157-G157),0)</f>
        <v>0</v>
      </c>
      <c r="O157" s="232">
        <f>IF(RIGHT(S157)="D",(+H157-G157),0)</f>
        <v>0</v>
      </c>
      <c r="P157" s="155" t="s">
        <v>49</v>
      </c>
      <c r="Q157" s="155" t="s">
        <v>49</v>
      </c>
      <c r="R157" s="155" t="s">
        <v>49</v>
      </c>
      <c r="S157" s="101" t="s">
        <v>504</v>
      </c>
      <c r="T157" s="102" t="s">
        <v>938</v>
      </c>
      <c r="U157" s="105"/>
      <c r="V157" s="136"/>
      <c r="W157" s="136"/>
      <c r="X157" s="136"/>
      <c r="Y157" s="136"/>
      <c r="Z157" s="233"/>
      <c r="AA157" s="136"/>
    </row>
    <row r="158" spans="1:44" s="248" customFormat="1" ht="30" customHeight="1">
      <c r="A158" s="143"/>
      <c r="B158" s="231"/>
      <c r="C158" s="247"/>
      <c r="D158" s="135"/>
      <c r="E158" s="144"/>
      <c r="F158" s="155"/>
      <c r="G158" s="100"/>
      <c r="H158" s="100"/>
      <c r="I158" s="155"/>
      <c r="J158" s="155"/>
      <c r="K158" s="155"/>
      <c r="L158" s="232">
        <f>IF(RIGHT(S158)="T",(+H158-G158),0)</f>
        <v>0</v>
      </c>
      <c r="M158" s="232">
        <f>IF(RIGHT(S158)="U",(+H158-G158),0)</f>
        <v>0</v>
      </c>
      <c r="N158" s="232">
        <f>IF(RIGHT(S158)="C",(+H158-G158),0)</f>
        <v>0</v>
      </c>
      <c r="O158" s="232">
        <f>IF(RIGHT(S158)="D",(+H158-G158),0)</f>
        <v>0</v>
      </c>
      <c r="P158" s="155"/>
      <c r="Q158" s="155"/>
      <c r="R158" s="155"/>
      <c r="S158" s="41"/>
      <c r="T158" s="102"/>
      <c r="U158" s="105"/>
      <c r="V158" s="136"/>
      <c r="W158" s="136"/>
      <c r="X158" s="136"/>
      <c r="Y158" s="136"/>
      <c r="Z158" s="233"/>
      <c r="AA158" s="136"/>
    </row>
    <row r="159" spans="1:44" s="274" customFormat="1" ht="30" customHeight="1">
      <c r="A159" s="241"/>
      <c r="B159" s="104"/>
      <c r="C159" s="242" t="s">
        <v>53</v>
      </c>
      <c r="D159" s="104"/>
      <c r="E159" s="154"/>
      <c r="F159" s="243" t="s">
        <v>49</v>
      </c>
      <c r="G159" s="103"/>
      <c r="H159" s="103"/>
      <c r="I159" s="243" t="s">
        <v>49</v>
      </c>
      <c r="J159" s="243" t="s">
        <v>49</v>
      </c>
      <c r="K159" s="243" t="s">
        <v>49</v>
      </c>
      <c r="L159" s="133">
        <f>SUM(L157:L158)</f>
        <v>0</v>
      </c>
      <c r="M159" s="133">
        <f t="shared" ref="M159:O159" si="176">SUM(M157:M158)</f>
        <v>0</v>
      </c>
      <c r="N159" s="133">
        <f t="shared" si="176"/>
        <v>0</v>
      </c>
      <c r="O159" s="133">
        <f t="shared" si="176"/>
        <v>0</v>
      </c>
      <c r="P159" s="243" t="s">
        <v>49</v>
      </c>
      <c r="Q159" s="243" t="s">
        <v>49</v>
      </c>
      <c r="R159" s="243" t="s">
        <v>49</v>
      </c>
      <c r="S159" s="132"/>
      <c r="T159" s="108"/>
      <c r="U159" s="104"/>
      <c r="V159" s="233">
        <f>$AB$11-((N159*24))</f>
        <v>744</v>
      </c>
      <c r="W159" s="137">
        <v>598</v>
      </c>
      <c r="X159" s="135">
        <v>241.79</v>
      </c>
      <c r="Y159" s="235">
        <f>W159*X159</f>
        <v>144590.41999999998</v>
      </c>
      <c r="Z159" s="233">
        <f>(Y159*(V159-L159*24))/V159</f>
        <v>144590.41999999998</v>
      </c>
      <c r="AA159" s="109">
        <f>(Z159/Y159)*100</f>
        <v>100</v>
      </c>
      <c r="AB159" s="273"/>
    </row>
    <row r="160" spans="1:44" s="248" customFormat="1" ht="30" customHeight="1">
      <c r="A160" s="143">
        <v>15</v>
      </c>
      <c r="B160" s="231" t="s">
        <v>90</v>
      </c>
      <c r="C160" s="247" t="s">
        <v>91</v>
      </c>
      <c r="D160" s="99">
        <v>13</v>
      </c>
      <c r="E160" s="116" t="s">
        <v>565</v>
      </c>
      <c r="F160" s="155" t="s">
        <v>49</v>
      </c>
      <c r="G160" s="100">
        <v>42647.472222222219</v>
      </c>
      <c r="H160" s="100">
        <v>42647.652083333334</v>
      </c>
      <c r="I160" s="155" t="s">
        <v>49</v>
      </c>
      <c r="J160" s="155" t="s">
        <v>49</v>
      </c>
      <c r="K160" s="118"/>
      <c r="L160" s="232">
        <f>IF(RIGHT(S160)="T",(+H160-G160),0)</f>
        <v>0</v>
      </c>
      <c r="M160" s="232">
        <f>IF(RIGHT(S160)="U",(+H160-G160),0)</f>
        <v>0.179861111115315</v>
      </c>
      <c r="N160" s="232">
        <f>IF(RIGHT(S160)="C",(+H160-G160),0)</f>
        <v>0</v>
      </c>
      <c r="O160" s="232">
        <f>IF(RIGHT(S160)="D",(+H160-G160),0)</f>
        <v>0</v>
      </c>
      <c r="P160" s="155" t="s">
        <v>49</v>
      </c>
      <c r="Q160" s="155" t="s">
        <v>49</v>
      </c>
      <c r="R160" s="155" t="s">
        <v>49</v>
      </c>
      <c r="S160" s="101" t="s">
        <v>940</v>
      </c>
      <c r="T160" s="102" t="s">
        <v>941</v>
      </c>
      <c r="U160" s="105"/>
      <c r="V160" s="136"/>
      <c r="W160" s="136"/>
      <c r="X160" s="136"/>
      <c r="Y160" s="136"/>
      <c r="Z160" s="233"/>
      <c r="AA160" s="136"/>
    </row>
    <row r="161" spans="1:28" s="248" customFormat="1" ht="53.25" customHeight="1">
      <c r="A161" s="143"/>
      <c r="B161" s="231"/>
      <c r="C161" s="247"/>
      <c r="D161" s="99"/>
      <c r="E161" s="144"/>
      <c r="F161" s="155"/>
      <c r="G161" s="100">
        <v>42647.652083333334</v>
      </c>
      <c r="H161" s="100">
        <v>42648.587500000001</v>
      </c>
      <c r="I161" s="155"/>
      <c r="J161" s="155"/>
      <c r="K161" s="118"/>
      <c r="L161" s="232">
        <f t="shared" ref="L161" si="177">IF(RIGHT(S161)="T",(+H161-G161),0)</f>
        <v>0</v>
      </c>
      <c r="M161" s="232">
        <f t="shared" ref="M161" si="178">IF(RIGHT(S161)="U",(+H161-G161),0)</f>
        <v>0</v>
      </c>
      <c r="N161" s="232">
        <f t="shared" ref="N161" si="179">IF(RIGHT(S161)="C",(+H161-G161),0)</f>
        <v>0</v>
      </c>
      <c r="O161" s="232">
        <f t="shared" ref="O161" si="180">IF(RIGHT(S161)="D",(+H161-G161),0)</f>
        <v>0.93541666666715173</v>
      </c>
      <c r="P161" s="155"/>
      <c r="Q161" s="155"/>
      <c r="R161" s="155"/>
      <c r="S161" s="101" t="s">
        <v>491</v>
      </c>
      <c r="T161" s="102" t="s">
        <v>942</v>
      </c>
      <c r="U161" s="105"/>
      <c r="V161" s="136"/>
      <c r="W161" s="136"/>
      <c r="X161" s="136"/>
      <c r="Y161" s="136"/>
      <c r="Z161" s="233"/>
      <c r="AA161" s="136"/>
    </row>
    <row r="162" spans="1:28" s="246" customFormat="1" ht="30" customHeight="1">
      <c r="A162" s="241"/>
      <c r="B162" s="104"/>
      <c r="C162" s="242" t="s">
        <v>53</v>
      </c>
      <c r="D162" s="104"/>
      <c r="E162" s="154"/>
      <c r="F162" s="243" t="s">
        <v>49</v>
      </c>
      <c r="G162" s="103"/>
      <c r="H162" s="103"/>
      <c r="I162" s="243" t="s">
        <v>49</v>
      </c>
      <c r="J162" s="243" t="s">
        <v>49</v>
      </c>
      <c r="K162" s="243" t="s">
        <v>49</v>
      </c>
      <c r="L162" s="133">
        <f>SUM(L160:L161)</f>
        <v>0</v>
      </c>
      <c r="M162" s="133">
        <f t="shared" ref="M162:O162" si="181">SUM(M160:M161)</f>
        <v>0.179861111115315</v>
      </c>
      <c r="N162" s="133">
        <f t="shared" si="181"/>
        <v>0</v>
      </c>
      <c r="O162" s="133">
        <f t="shared" si="181"/>
        <v>0.93541666666715173</v>
      </c>
      <c r="P162" s="243" t="s">
        <v>49</v>
      </c>
      <c r="Q162" s="243" t="s">
        <v>49</v>
      </c>
      <c r="R162" s="243" t="s">
        <v>49</v>
      </c>
      <c r="S162" s="132"/>
      <c r="T162" s="108"/>
      <c r="U162" s="104"/>
      <c r="V162" s="233">
        <f>$AB$11-((N162*24))</f>
        <v>744</v>
      </c>
      <c r="W162" s="234">
        <v>515</v>
      </c>
      <c r="X162" s="99">
        <v>13</v>
      </c>
      <c r="Y162" s="235">
        <f>W162*X162</f>
        <v>6695</v>
      </c>
      <c r="Z162" s="233">
        <f>(Y162*(V162-L162*24))/V162</f>
        <v>6695</v>
      </c>
      <c r="AA162" s="109">
        <f>(Z162/Y162)*100</f>
        <v>100</v>
      </c>
      <c r="AB162" s="248"/>
    </row>
    <row r="163" spans="1:28" s="248" customFormat="1" ht="30" customHeight="1">
      <c r="A163" s="143">
        <v>16</v>
      </c>
      <c r="B163" s="231" t="s">
        <v>92</v>
      </c>
      <c r="C163" s="247" t="s">
        <v>93</v>
      </c>
      <c r="D163" s="99">
        <v>13</v>
      </c>
      <c r="E163" s="116" t="s">
        <v>565</v>
      </c>
      <c r="F163" s="155" t="s">
        <v>49</v>
      </c>
      <c r="G163" s="100">
        <v>42647.472222222219</v>
      </c>
      <c r="H163" s="100">
        <v>42647.652083333334</v>
      </c>
      <c r="I163" s="155" t="s">
        <v>49</v>
      </c>
      <c r="J163" s="155" t="s">
        <v>49</v>
      </c>
      <c r="K163" s="155" t="s">
        <v>49</v>
      </c>
      <c r="L163" s="232">
        <f>IF(RIGHT(S163)="T",(+H163-G163),0)</f>
        <v>0</v>
      </c>
      <c r="M163" s="232">
        <f>IF(RIGHT(S163)="U",(+H163-G163),0)</f>
        <v>0.179861111115315</v>
      </c>
      <c r="N163" s="232">
        <f>IF(RIGHT(S163)="C",(+H163-G163),0)</f>
        <v>0</v>
      </c>
      <c r="O163" s="232">
        <f>IF(RIGHT(S163)="D",(+H163-G163),0)</f>
        <v>0</v>
      </c>
      <c r="P163" s="155" t="s">
        <v>49</v>
      </c>
      <c r="Q163" s="155" t="s">
        <v>49</v>
      </c>
      <c r="R163" s="155" t="s">
        <v>49</v>
      </c>
      <c r="S163" s="101" t="s">
        <v>940</v>
      </c>
      <c r="T163" s="102" t="s">
        <v>941</v>
      </c>
      <c r="U163" s="105"/>
      <c r="V163" s="136"/>
      <c r="W163" s="136"/>
      <c r="X163" s="136"/>
      <c r="Y163" s="136"/>
      <c r="Z163" s="233"/>
      <c r="AA163" s="136"/>
    </row>
    <row r="164" spans="1:28" s="248" customFormat="1" ht="30" customHeight="1">
      <c r="A164" s="143"/>
      <c r="B164" s="231"/>
      <c r="C164" s="247"/>
      <c r="D164" s="99"/>
      <c r="E164" s="144"/>
      <c r="F164" s="155"/>
      <c r="G164" s="100"/>
      <c r="H164" s="100"/>
      <c r="I164" s="155"/>
      <c r="J164" s="155"/>
      <c r="K164" s="155"/>
      <c r="L164" s="232">
        <f t="shared" ref="L164" si="182">IF(RIGHT(S164)="T",(+H164-G164),0)</f>
        <v>0</v>
      </c>
      <c r="M164" s="232">
        <f t="shared" ref="M164" si="183">IF(RIGHT(S164)="U",(+H164-G164),0)</f>
        <v>0</v>
      </c>
      <c r="N164" s="232">
        <f t="shared" ref="N164" si="184">IF(RIGHT(S164)="C",(+H164-G164),0)</f>
        <v>0</v>
      </c>
      <c r="O164" s="232">
        <f t="shared" ref="O164" si="185">IF(RIGHT(S164)="D",(+H164-G164),0)</f>
        <v>0</v>
      </c>
      <c r="P164" s="155"/>
      <c r="Q164" s="155"/>
      <c r="R164" s="155"/>
      <c r="S164" s="41"/>
      <c r="T164" s="102"/>
      <c r="U164" s="105"/>
      <c r="V164" s="136"/>
      <c r="W164" s="136"/>
      <c r="X164" s="136"/>
      <c r="Y164" s="136"/>
      <c r="Z164" s="233"/>
      <c r="AA164" s="136"/>
    </row>
    <row r="165" spans="1:28" s="246" customFormat="1" ht="30" customHeight="1">
      <c r="A165" s="241"/>
      <c r="B165" s="104"/>
      <c r="C165" s="242" t="s">
        <v>53</v>
      </c>
      <c r="D165" s="104"/>
      <c r="E165" s="154"/>
      <c r="F165" s="243" t="s">
        <v>49</v>
      </c>
      <c r="G165" s="103"/>
      <c r="H165" s="103"/>
      <c r="I165" s="243" t="s">
        <v>49</v>
      </c>
      <c r="J165" s="243" t="s">
        <v>49</v>
      </c>
      <c r="K165" s="243" t="s">
        <v>49</v>
      </c>
      <c r="L165" s="133">
        <f>SUM(L163:L164)</f>
        <v>0</v>
      </c>
      <c r="M165" s="133">
        <f t="shared" ref="M165:O165" si="186">SUM(M163:M164)</f>
        <v>0.179861111115315</v>
      </c>
      <c r="N165" s="133">
        <f t="shared" si="186"/>
        <v>0</v>
      </c>
      <c r="O165" s="133">
        <f t="shared" si="186"/>
        <v>0</v>
      </c>
      <c r="P165" s="243" t="s">
        <v>49</v>
      </c>
      <c r="Q165" s="243" t="s">
        <v>49</v>
      </c>
      <c r="R165" s="243" t="s">
        <v>49</v>
      </c>
      <c r="S165" s="132"/>
      <c r="T165" s="108"/>
      <c r="U165" s="104"/>
      <c r="V165" s="233">
        <f t="shared" ref="V165:V187" si="187">$AB$11-((N165*24))</f>
        <v>744</v>
      </c>
      <c r="W165" s="234">
        <v>515</v>
      </c>
      <c r="X165" s="99">
        <v>13</v>
      </c>
      <c r="Y165" s="235">
        <f t="shared" ref="Y165" si="188">W165*X165</f>
        <v>6695</v>
      </c>
      <c r="Z165" s="233">
        <f t="shared" ref="Z165" si="189">(Y165*(V165-L165*24))/V165</f>
        <v>6695</v>
      </c>
      <c r="AA165" s="109">
        <f t="shared" ref="AA165" si="190">(Z165/Y165)*100</f>
        <v>100</v>
      </c>
      <c r="AB165" s="248"/>
    </row>
    <row r="166" spans="1:28" s="248" customFormat="1" ht="30" customHeight="1">
      <c r="A166" s="143">
        <v>17</v>
      </c>
      <c r="B166" s="231" t="s">
        <v>546</v>
      </c>
      <c r="C166" s="247" t="s">
        <v>533</v>
      </c>
      <c r="D166" s="135">
        <v>195.32</v>
      </c>
      <c r="E166" s="116" t="s">
        <v>565</v>
      </c>
      <c r="F166" s="155" t="s">
        <v>49</v>
      </c>
      <c r="G166" s="15"/>
      <c r="H166" s="13"/>
      <c r="I166" s="155" t="s">
        <v>49</v>
      </c>
      <c r="J166" s="155" t="s">
        <v>49</v>
      </c>
      <c r="K166" s="118"/>
      <c r="L166" s="232">
        <f>IF(RIGHT(S166)="T",(+H166-G166),0)</f>
        <v>0</v>
      </c>
      <c r="M166" s="232">
        <f>IF(RIGHT(S166)="U",(+H166-G166),0)</f>
        <v>0</v>
      </c>
      <c r="N166" s="232">
        <f>IF(RIGHT(S166)="C",(+H166-G166),0)</f>
        <v>0</v>
      </c>
      <c r="O166" s="232">
        <f>IF(RIGHT(S166)="D",(+H166-G166),0)</f>
        <v>0</v>
      </c>
      <c r="P166" s="155" t="s">
        <v>49</v>
      </c>
      <c r="Q166" s="155" t="s">
        <v>49</v>
      </c>
      <c r="R166" s="155" t="s">
        <v>49</v>
      </c>
      <c r="S166" s="12"/>
      <c r="T166" s="14"/>
      <c r="U166" s="105"/>
      <c r="V166" s="136"/>
      <c r="W166" s="136"/>
      <c r="X166" s="136"/>
      <c r="Y166" s="136"/>
      <c r="Z166" s="233"/>
      <c r="AA166" s="136"/>
    </row>
    <row r="167" spans="1:28" s="248" customFormat="1" ht="30" customHeight="1">
      <c r="A167" s="143"/>
      <c r="B167" s="231"/>
      <c r="C167" s="247"/>
      <c r="D167" s="135"/>
      <c r="E167" s="144"/>
      <c r="F167" s="155"/>
      <c r="G167" s="136"/>
      <c r="H167" s="136"/>
      <c r="I167" s="155"/>
      <c r="J167" s="155"/>
      <c r="K167" s="118"/>
      <c r="L167" s="232">
        <f>IF(RIGHT(S167)="T",(+H167-G167),0)</f>
        <v>0</v>
      </c>
      <c r="M167" s="232">
        <f>IF(RIGHT(S167)="U",(+H167-G167),0)</f>
        <v>0</v>
      </c>
      <c r="N167" s="232">
        <f>IF(RIGHT(S167)="C",(+H167-G167),0)</f>
        <v>0</v>
      </c>
      <c r="O167" s="232">
        <f>IF(RIGHT(S167)="D",(+H167-G167),0)</f>
        <v>0</v>
      </c>
      <c r="P167" s="155"/>
      <c r="Q167" s="155"/>
      <c r="R167" s="155"/>
      <c r="S167" s="136"/>
      <c r="T167" s="136"/>
      <c r="U167" s="105"/>
      <c r="V167" s="136"/>
      <c r="W167" s="136"/>
      <c r="X167" s="136"/>
      <c r="Y167" s="136"/>
      <c r="Z167" s="233"/>
      <c r="AA167" s="136"/>
    </row>
    <row r="168" spans="1:28" s="246" customFormat="1" ht="30" customHeight="1">
      <c r="A168" s="241"/>
      <c r="B168" s="104"/>
      <c r="C168" s="242" t="s">
        <v>53</v>
      </c>
      <c r="D168" s="104"/>
      <c r="E168" s="154"/>
      <c r="F168" s="243" t="s">
        <v>49</v>
      </c>
      <c r="G168" s="103"/>
      <c r="H168" s="103"/>
      <c r="I168" s="243" t="s">
        <v>49</v>
      </c>
      <c r="J168" s="243" t="s">
        <v>49</v>
      </c>
      <c r="K168" s="243" t="s">
        <v>49</v>
      </c>
      <c r="L168" s="133">
        <f>SUM(L166:L167)</f>
        <v>0</v>
      </c>
      <c r="M168" s="133">
        <f t="shared" ref="M168:O168" si="191">SUM(M166:M167)</f>
        <v>0</v>
      </c>
      <c r="N168" s="133">
        <f t="shared" si="191"/>
        <v>0</v>
      </c>
      <c r="O168" s="133">
        <f t="shared" si="191"/>
        <v>0</v>
      </c>
      <c r="P168" s="243" t="s">
        <v>49</v>
      </c>
      <c r="Q168" s="243" t="s">
        <v>49</v>
      </c>
      <c r="R168" s="243" t="s">
        <v>49</v>
      </c>
      <c r="S168" s="132"/>
      <c r="T168" s="108"/>
      <c r="U168" s="104"/>
      <c r="V168" s="233">
        <f>$AB$11-((N168*24))</f>
        <v>744</v>
      </c>
      <c r="W168" s="137">
        <v>691</v>
      </c>
      <c r="X168" s="135">
        <v>195.32</v>
      </c>
      <c r="Y168" s="235">
        <f>W168*X168</f>
        <v>134966.12</v>
      </c>
      <c r="Z168" s="233">
        <f>(Y168*(V168-L168*24))/V168</f>
        <v>134966.12</v>
      </c>
      <c r="AA168" s="109">
        <f>(Z168/Y168)*100</f>
        <v>100</v>
      </c>
      <c r="AB168" s="248"/>
    </row>
    <row r="169" spans="1:28" s="248" customFormat="1" ht="30" customHeight="1">
      <c r="A169" s="143">
        <v>18</v>
      </c>
      <c r="B169" s="231" t="s">
        <v>547</v>
      </c>
      <c r="C169" s="247" t="s">
        <v>534</v>
      </c>
      <c r="D169" s="135">
        <v>195.32</v>
      </c>
      <c r="E169" s="116" t="s">
        <v>565</v>
      </c>
      <c r="F169" s="155" t="s">
        <v>49</v>
      </c>
      <c r="G169" s="100"/>
      <c r="H169" s="100"/>
      <c r="I169" s="155" t="s">
        <v>49</v>
      </c>
      <c r="J169" s="155" t="s">
        <v>49</v>
      </c>
      <c r="K169" s="155" t="s">
        <v>49</v>
      </c>
      <c r="L169" s="232">
        <f>IF(RIGHT(S169)="T",(+H169-G169),0)</f>
        <v>0</v>
      </c>
      <c r="M169" s="232">
        <f>IF(RIGHT(S169)="U",(+H169-G169),0)</f>
        <v>0</v>
      </c>
      <c r="N169" s="232">
        <f>IF(RIGHT(S169)="C",(+H169-G169),0)</f>
        <v>0</v>
      </c>
      <c r="O169" s="232">
        <f>IF(RIGHT(S169)="D",(+H169-G169),0)</f>
        <v>0</v>
      </c>
      <c r="P169" s="155" t="s">
        <v>49</v>
      </c>
      <c r="Q169" s="155" t="s">
        <v>49</v>
      </c>
      <c r="R169" s="155" t="s">
        <v>49</v>
      </c>
      <c r="S169" s="101"/>
      <c r="T169" s="102"/>
      <c r="U169" s="105"/>
      <c r="V169" s="136"/>
      <c r="W169" s="136"/>
      <c r="X169" s="136"/>
      <c r="Y169" s="136"/>
      <c r="Z169" s="233"/>
      <c r="AA169" s="136"/>
    </row>
    <row r="170" spans="1:28" s="248" customFormat="1" ht="30" customHeight="1">
      <c r="A170" s="143"/>
      <c r="B170" s="231"/>
      <c r="C170" s="247"/>
      <c r="D170" s="135"/>
      <c r="E170" s="144"/>
      <c r="F170" s="155"/>
      <c r="G170" s="100"/>
      <c r="H170" s="100"/>
      <c r="I170" s="155"/>
      <c r="J170" s="155"/>
      <c r="K170" s="155"/>
      <c r="L170" s="232">
        <f t="shared" ref="L170" si="192">IF(RIGHT(S170)="T",(+H170-G170),0)</f>
        <v>0</v>
      </c>
      <c r="M170" s="232">
        <f t="shared" ref="M170" si="193">IF(RIGHT(S170)="U",(+H170-G170),0)</f>
        <v>0</v>
      </c>
      <c r="N170" s="232">
        <f t="shared" ref="N170" si="194">IF(RIGHT(S170)="C",(+H170-G170),0)</f>
        <v>0</v>
      </c>
      <c r="O170" s="232">
        <f t="shared" ref="O170" si="195">IF(RIGHT(S170)="D",(+H170-G170),0)</f>
        <v>0</v>
      </c>
      <c r="P170" s="155"/>
      <c r="Q170" s="155"/>
      <c r="R170" s="155"/>
      <c r="S170" s="41"/>
      <c r="T170" s="102"/>
      <c r="U170" s="105"/>
      <c r="V170" s="136"/>
      <c r="W170" s="136"/>
      <c r="X170" s="136"/>
      <c r="Y170" s="136"/>
      <c r="Z170" s="233"/>
      <c r="AA170" s="136"/>
    </row>
    <row r="171" spans="1:28" s="274" customFormat="1" ht="30" customHeight="1">
      <c r="A171" s="241"/>
      <c r="B171" s="104"/>
      <c r="C171" s="242" t="s">
        <v>53</v>
      </c>
      <c r="D171" s="104"/>
      <c r="E171" s="154"/>
      <c r="F171" s="243" t="s">
        <v>49</v>
      </c>
      <c r="G171" s="103"/>
      <c r="H171" s="103"/>
      <c r="I171" s="243" t="s">
        <v>49</v>
      </c>
      <c r="J171" s="243" t="s">
        <v>49</v>
      </c>
      <c r="K171" s="243" t="s">
        <v>49</v>
      </c>
      <c r="L171" s="133">
        <f>SUM(L169:L170)</f>
        <v>0</v>
      </c>
      <c r="M171" s="133">
        <f t="shared" ref="M171:N171" si="196">SUM(M169:M170)</f>
        <v>0</v>
      </c>
      <c r="N171" s="133">
        <f t="shared" si="196"/>
        <v>0</v>
      </c>
      <c r="O171" s="133">
        <f>SUM(O163:O164)</f>
        <v>0</v>
      </c>
      <c r="P171" s="243" t="s">
        <v>49</v>
      </c>
      <c r="Q171" s="243" t="s">
        <v>49</v>
      </c>
      <c r="R171" s="243" t="s">
        <v>49</v>
      </c>
      <c r="S171" s="132"/>
      <c r="T171" s="108"/>
      <c r="U171" s="104"/>
      <c r="V171" s="233">
        <f>$AB$11-((N171*24))</f>
        <v>744</v>
      </c>
      <c r="W171" s="137">
        <v>691</v>
      </c>
      <c r="X171" s="135">
        <v>195.32</v>
      </c>
      <c r="Y171" s="235">
        <f>W171*X171</f>
        <v>134966.12</v>
      </c>
      <c r="Z171" s="233">
        <f>(Y171*(V171-L171*24))/V171</f>
        <v>134966.12</v>
      </c>
      <c r="AA171" s="109">
        <f>(Z171/Y171)*100</f>
        <v>100</v>
      </c>
      <c r="AB171" s="273"/>
    </row>
    <row r="172" spans="1:28" s="248" customFormat="1" ht="30" customHeight="1">
      <c r="A172" s="143">
        <v>19</v>
      </c>
      <c r="B172" s="231" t="s">
        <v>548</v>
      </c>
      <c r="C172" s="247" t="s">
        <v>544</v>
      </c>
      <c r="D172" s="135">
        <v>185</v>
      </c>
      <c r="E172" s="116" t="s">
        <v>565</v>
      </c>
      <c r="F172" s="155" t="s">
        <v>49</v>
      </c>
      <c r="G172" s="100"/>
      <c r="H172" s="100"/>
      <c r="I172" s="155" t="s">
        <v>49</v>
      </c>
      <c r="J172" s="155" t="s">
        <v>49</v>
      </c>
      <c r="K172" s="118"/>
      <c r="L172" s="232">
        <f>IF(RIGHT(S172)="T",(+H172-G172),0)</f>
        <v>0</v>
      </c>
      <c r="M172" s="232">
        <f>IF(RIGHT(S172)="U",(+H172-G172),0)</f>
        <v>0</v>
      </c>
      <c r="N172" s="232">
        <f>IF(RIGHT(S172)="C",(+H172-G172),0)</f>
        <v>0</v>
      </c>
      <c r="O172" s="232">
        <f>IF(RIGHT(S172)="D",(+H172-G172),0)</f>
        <v>0</v>
      </c>
      <c r="P172" s="155" t="s">
        <v>49</v>
      </c>
      <c r="Q172" s="155" t="s">
        <v>49</v>
      </c>
      <c r="R172" s="155" t="s">
        <v>49</v>
      </c>
      <c r="S172" s="101"/>
      <c r="T172" s="102"/>
      <c r="U172" s="105"/>
      <c r="V172" s="136"/>
      <c r="W172" s="136"/>
      <c r="X172" s="136"/>
      <c r="Y172" s="136"/>
      <c r="Z172" s="233"/>
      <c r="AA172" s="136"/>
    </row>
    <row r="173" spans="1:28" s="248" customFormat="1" ht="30" customHeight="1">
      <c r="A173" s="143"/>
      <c r="B173" s="231"/>
      <c r="C173" s="247"/>
      <c r="D173" s="135"/>
      <c r="E173" s="144"/>
      <c r="F173" s="155"/>
      <c r="G173" s="110"/>
      <c r="H173" s="110"/>
      <c r="I173" s="155"/>
      <c r="J173" s="155"/>
      <c r="K173" s="118"/>
      <c r="L173" s="232">
        <f t="shared" ref="L173" si="197">IF(RIGHT(S173)="T",(+H173-G173),0)</f>
        <v>0</v>
      </c>
      <c r="M173" s="232">
        <f t="shared" ref="M173" si="198">IF(RIGHT(S173)="U",(+H173-G173),0)</f>
        <v>0</v>
      </c>
      <c r="N173" s="232">
        <f t="shared" ref="N173" si="199">IF(RIGHT(S173)="C",(+H173-G173),0)</f>
        <v>0</v>
      </c>
      <c r="O173" s="232">
        <f t="shared" ref="O173" si="200">IF(RIGHT(S173)="D",(+H173-G173),0)</f>
        <v>0</v>
      </c>
      <c r="P173" s="155"/>
      <c r="Q173" s="155"/>
      <c r="R173" s="155"/>
      <c r="S173" s="119"/>
      <c r="T173" s="120"/>
      <c r="U173" s="105"/>
      <c r="V173" s="136"/>
      <c r="W173" s="136"/>
      <c r="X173" s="136"/>
      <c r="Y173" s="136"/>
      <c r="Z173" s="233"/>
      <c r="AA173" s="136"/>
    </row>
    <row r="174" spans="1:28" s="246" customFormat="1" ht="30" customHeight="1">
      <c r="A174" s="241"/>
      <c r="B174" s="104"/>
      <c r="C174" s="242" t="s">
        <v>53</v>
      </c>
      <c r="D174" s="104"/>
      <c r="E174" s="154"/>
      <c r="F174" s="243" t="s">
        <v>49</v>
      </c>
      <c r="G174" s="103"/>
      <c r="H174" s="103"/>
      <c r="I174" s="243" t="s">
        <v>49</v>
      </c>
      <c r="J174" s="243" t="s">
        <v>49</v>
      </c>
      <c r="K174" s="243" t="s">
        <v>49</v>
      </c>
      <c r="L174" s="133">
        <f>SUM(L172:L173)</f>
        <v>0</v>
      </c>
      <c r="M174" s="133">
        <f t="shared" ref="M174:O174" si="201">SUM(M172:M173)</f>
        <v>0</v>
      </c>
      <c r="N174" s="133">
        <f t="shared" si="201"/>
        <v>0</v>
      </c>
      <c r="O174" s="133">
        <f t="shared" si="201"/>
        <v>0</v>
      </c>
      <c r="P174" s="243" t="s">
        <v>49</v>
      </c>
      <c r="Q174" s="243" t="s">
        <v>49</v>
      </c>
      <c r="R174" s="243" t="s">
        <v>49</v>
      </c>
      <c r="S174" s="132"/>
      <c r="T174" s="108"/>
      <c r="U174" s="104"/>
      <c r="V174" s="233">
        <f>$AB$11-((N174*24))</f>
        <v>744</v>
      </c>
      <c r="W174" s="137">
        <v>524</v>
      </c>
      <c r="X174" s="135">
        <v>185</v>
      </c>
      <c r="Y174" s="235">
        <f>W174*X174</f>
        <v>96940</v>
      </c>
      <c r="Z174" s="233">
        <f>(Y174*(V174-L174*24))/V174</f>
        <v>96940</v>
      </c>
      <c r="AA174" s="109">
        <f>(Z174/Y174)*100</f>
        <v>100</v>
      </c>
      <c r="AB174" s="248"/>
    </row>
    <row r="175" spans="1:28" s="248" customFormat="1" ht="30" customHeight="1">
      <c r="A175" s="143">
        <v>20</v>
      </c>
      <c r="B175" s="231" t="s">
        <v>549</v>
      </c>
      <c r="C175" s="247" t="s">
        <v>545</v>
      </c>
      <c r="D175" s="135">
        <v>185</v>
      </c>
      <c r="E175" s="116" t="s">
        <v>565</v>
      </c>
      <c r="F175" s="155" t="s">
        <v>49</v>
      </c>
      <c r="G175" s="100"/>
      <c r="H175" s="100"/>
      <c r="I175" s="155" t="s">
        <v>49</v>
      </c>
      <c r="J175" s="155" t="s">
        <v>49</v>
      </c>
      <c r="K175" s="155" t="s">
        <v>49</v>
      </c>
      <c r="L175" s="232">
        <f>IF(RIGHT(S175)="T",(+H175-G175),0)</f>
        <v>0</v>
      </c>
      <c r="M175" s="232">
        <f>IF(RIGHT(S175)="U",(+H175-G175),0)</f>
        <v>0</v>
      </c>
      <c r="N175" s="232">
        <f>IF(RIGHT(S175)="C",(+H175-G175),0)</f>
        <v>0</v>
      </c>
      <c r="O175" s="232">
        <f>IF(RIGHT(S175)="D",(+H175-G175),0)</f>
        <v>0</v>
      </c>
      <c r="P175" s="155" t="s">
        <v>49</v>
      </c>
      <c r="Q175" s="155" t="s">
        <v>49</v>
      </c>
      <c r="R175" s="155" t="s">
        <v>49</v>
      </c>
      <c r="S175" s="101"/>
      <c r="T175" s="102"/>
      <c r="U175" s="105"/>
      <c r="V175" s="136"/>
      <c r="W175" s="136"/>
      <c r="X175" s="136"/>
      <c r="Y175" s="136"/>
      <c r="Z175" s="233"/>
      <c r="AA175" s="136"/>
    </row>
    <row r="176" spans="1:28" s="248" customFormat="1" ht="30" customHeight="1">
      <c r="A176" s="143"/>
      <c r="B176" s="231"/>
      <c r="C176" s="247"/>
      <c r="D176" s="135"/>
      <c r="E176" s="144"/>
      <c r="F176" s="155"/>
      <c r="G176" s="100"/>
      <c r="H176" s="100"/>
      <c r="I176" s="155"/>
      <c r="J176" s="155"/>
      <c r="K176" s="155"/>
      <c r="L176" s="232">
        <f t="shared" ref="L176" si="202">IF(RIGHT(S176)="T",(+H176-G176),0)</f>
        <v>0</v>
      </c>
      <c r="M176" s="232">
        <f t="shared" ref="M176" si="203">IF(RIGHT(S176)="U",(+H176-G176),0)</f>
        <v>0</v>
      </c>
      <c r="N176" s="232">
        <f t="shared" ref="N176" si="204">IF(RIGHT(S176)="C",(+H176-G176),0)</f>
        <v>0</v>
      </c>
      <c r="O176" s="232">
        <f t="shared" ref="O176" si="205">IF(RIGHT(S176)="D",(+H176-G176),0)</f>
        <v>0</v>
      </c>
      <c r="P176" s="155"/>
      <c r="Q176" s="155"/>
      <c r="R176" s="155"/>
      <c r="S176" s="41"/>
      <c r="T176" s="102"/>
      <c r="U176" s="105"/>
      <c r="V176" s="136"/>
      <c r="W176" s="136"/>
      <c r="X176" s="136"/>
      <c r="Y176" s="136"/>
      <c r="Z176" s="233"/>
      <c r="AA176" s="136"/>
    </row>
    <row r="177" spans="1:44" s="246" customFormat="1" ht="30" customHeight="1">
      <c r="A177" s="241"/>
      <c r="B177" s="104"/>
      <c r="C177" s="242" t="s">
        <v>53</v>
      </c>
      <c r="D177" s="104"/>
      <c r="E177" s="154"/>
      <c r="F177" s="243" t="s">
        <v>49</v>
      </c>
      <c r="G177" s="103"/>
      <c r="H177" s="103"/>
      <c r="I177" s="243" t="s">
        <v>49</v>
      </c>
      <c r="J177" s="243" t="s">
        <v>49</v>
      </c>
      <c r="K177" s="243" t="s">
        <v>49</v>
      </c>
      <c r="L177" s="133">
        <f>SUM(L175:L176)</f>
        <v>0</v>
      </c>
      <c r="M177" s="133">
        <f t="shared" ref="M177:O177" si="206">SUM(M175:M176)</f>
        <v>0</v>
      </c>
      <c r="N177" s="133">
        <f t="shared" si="206"/>
        <v>0</v>
      </c>
      <c r="O177" s="133">
        <f t="shared" si="206"/>
        <v>0</v>
      </c>
      <c r="P177" s="243" t="s">
        <v>49</v>
      </c>
      <c r="Q177" s="243" t="s">
        <v>49</v>
      </c>
      <c r="R177" s="243" t="s">
        <v>49</v>
      </c>
      <c r="S177" s="132"/>
      <c r="T177" s="108"/>
      <c r="U177" s="104"/>
      <c r="V177" s="233">
        <f t="shared" ref="V177" si="207">$AB$11-((N177*24))</f>
        <v>744</v>
      </c>
      <c r="W177" s="137">
        <v>524</v>
      </c>
      <c r="X177" s="135">
        <v>185</v>
      </c>
      <c r="Y177" s="235">
        <f>W177*X177</f>
        <v>96940</v>
      </c>
      <c r="Z177" s="233">
        <f>(Y177*(V177-L177*24))/V177</f>
        <v>96940</v>
      </c>
      <c r="AA177" s="109">
        <f>(Z177/Y177)*100</f>
        <v>100</v>
      </c>
      <c r="AB177" s="248"/>
    </row>
    <row r="178" spans="1:44" s="290" customFormat="1" ht="30" customHeight="1">
      <c r="A178" s="3">
        <v>21</v>
      </c>
      <c r="B178" s="115" t="s">
        <v>94</v>
      </c>
      <c r="C178" s="118" t="s">
        <v>95</v>
      </c>
      <c r="D178" s="99">
        <v>229.16300000000001</v>
      </c>
      <c r="E178" s="116" t="s">
        <v>565</v>
      </c>
      <c r="F178" s="155" t="s">
        <v>49</v>
      </c>
      <c r="G178" s="100">
        <v>42657.452777777777</v>
      </c>
      <c r="H178" s="100">
        <v>42657.579861111109</v>
      </c>
      <c r="I178" s="118"/>
      <c r="J178" s="118"/>
      <c r="K178" s="118"/>
      <c r="L178" s="232">
        <f>IF(RIGHT(S178)="T",(+H178-G178),0)</f>
        <v>0.12708333333284827</v>
      </c>
      <c r="M178" s="232">
        <f>IF(RIGHT(S178)="U",(+H178-G178),0)</f>
        <v>0</v>
      </c>
      <c r="N178" s="232">
        <f>IF(RIGHT(S178)="C",(+H178-G178),0)</f>
        <v>0</v>
      </c>
      <c r="O178" s="232">
        <f>IF(RIGHT(S178)="D",(+H178-G178),0)</f>
        <v>0</v>
      </c>
      <c r="P178" s="141"/>
      <c r="Q178" s="141"/>
      <c r="R178" s="141"/>
      <c r="S178" s="101" t="s">
        <v>488</v>
      </c>
      <c r="T178" s="102" t="s">
        <v>945</v>
      </c>
      <c r="U178" s="141"/>
      <c r="V178" s="254"/>
      <c r="W178" s="254"/>
      <c r="X178" s="254"/>
      <c r="Y178" s="254"/>
      <c r="Z178" s="233"/>
      <c r="AA178" s="254"/>
      <c r="AB178" s="289"/>
      <c r="AC178" s="289"/>
      <c r="AD178" s="289"/>
      <c r="AE178" s="289"/>
      <c r="AF178" s="289"/>
      <c r="AG178" s="289"/>
      <c r="AH178" s="289"/>
      <c r="AI178" s="289"/>
      <c r="AJ178" s="289"/>
      <c r="AK178" s="289"/>
      <c r="AL178" s="289"/>
      <c r="AM178" s="289"/>
      <c r="AN178" s="289"/>
      <c r="AO178" s="289"/>
      <c r="AP178" s="289"/>
      <c r="AQ178" s="289"/>
      <c r="AR178" s="289"/>
    </row>
    <row r="179" spans="1:44" s="290" customFormat="1" ht="30" customHeight="1">
      <c r="A179" s="3"/>
      <c r="B179" s="115"/>
      <c r="C179" s="118"/>
      <c r="D179" s="99"/>
      <c r="E179" s="116"/>
      <c r="F179" s="155"/>
      <c r="G179" s="100"/>
      <c r="H179" s="100"/>
      <c r="I179" s="118"/>
      <c r="J179" s="118"/>
      <c r="K179" s="118"/>
      <c r="L179" s="232">
        <f t="shared" ref="L179:L180" si="208">IF(RIGHT(S179)="T",(+H179-G179),0)</f>
        <v>0</v>
      </c>
      <c r="M179" s="232">
        <f t="shared" ref="M179:M180" si="209">IF(RIGHT(S179)="U",(+H179-G179),0)</f>
        <v>0</v>
      </c>
      <c r="N179" s="232">
        <f t="shared" ref="N179:N180" si="210">IF(RIGHT(S179)="C",(+H179-G179),0)</f>
        <v>0</v>
      </c>
      <c r="O179" s="232">
        <f t="shared" ref="O179:O180" si="211">IF(RIGHT(S179)="D",(+H179-G179),0)</f>
        <v>0</v>
      </c>
      <c r="P179" s="141"/>
      <c r="Q179" s="141"/>
      <c r="R179" s="141"/>
      <c r="S179" s="101"/>
      <c r="T179" s="102"/>
      <c r="U179" s="141"/>
      <c r="V179" s="254"/>
      <c r="W179" s="254"/>
      <c r="X179" s="254"/>
      <c r="Y179" s="254"/>
      <c r="Z179" s="233"/>
      <c r="AA179" s="254"/>
      <c r="AB179" s="289"/>
      <c r="AC179" s="289"/>
      <c r="AD179" s="289"/>
      <c r="AE179" s="289"/>
      <c r="AF179" s="289"/>
      <c r="AG179" s="289"/>
      <c r="AH179" s="289"/>
      <c r="AI179" s="289"/>
      <c r="AJ179" s="289"/>
      <c r="AK179" s="289"/>
      <c r="AL179" s="289"/>
      <c r="AM179" s="289"/>
      <c r="AN179" s="289"/>
      <c r="AO179" s="289"/>
      <c r="AP179" s="289"/>
      <c r="AQ179" s="289"/>
      <c r="AR179" s="289"/>
    </row>
    <row r="180" spans="1:44" s="290" customFormat="1" ht="30" customHeight="1">
      <c r="A180" s="3"/>
      <c r="B180" s="115"/>
      <c r="C180" s="118"/>
      <c r="D180" s="99"/>
      <c r="E180" s="116"/>
      <c r="F180" s="155" t="s">
        <v>49</v>
      </c>
      <c r="G180" s="100"/>
      <c r="H180" s="100"/>
      <c r="I180" s="118"/>
      <c r="J180" s="118"/>
      <c r="K180" s="118"/>
      <c r="L180" s="232">
        <f t="shared" si="208"/>
        <v>0</v>
      </c>
      <c r="M180" s="232">
        <f t="shared" si="209"/>
        <v>0</v>
      </c>
      <c r="N180" s="232">
        <f t="shared" si="210"/>
        <v>0</v>
      </c>
      <c r="O180" s="232">
        <f t="shared" si="211"/>
        <v>0</v>
      </c>
      <c r="P180" s="141"/>
      <c r="Q180" s="141"/>
      <c r="R180" s="141"/>
      <c r="S180" s="101"/>
      <c r="T180" s="102"/>
      <c r="U180" s="141"/>
      <c r="V180" s="254"/>
      <c r="W180" s="254"/>
      <c r="X180" s="254"/>
      <c r="Y180" s="254"/>
      <c r="Z180" s="233"/>
      <c r="AA180" s="254"/>
      <c r="AB180" s="289"/>
      <c r="AC180" s="289"/>
      <c r="AD180" s="289"/>
      <c r="AE180" s="289"/>
      <c r="AF180" s="289"/>
      <c r="AG180" s="289"/>
      <c r="AH180" s="289"/>
      <c r="AI180" s="289"/>
      <c r="AJ180" s="289"/>
      <c r="AK180" s="289"/>
      <c r="AL180" s="289"/>
      <c r="AM180" s="289"/>
      <c r="AN180" s="289"/>
      <c r="AO180" s="289"/>
      <c r="AP180" s="289"/>
      <c r="AQ180" s="289"/>
      <c r="AR180" s="289"/>
    </row>
    <row r="181" spans="1:44" s="274" customFormat="1" ht="30" customHeight="1">
      <c r="A181" s="241"/>
      <c r="B181" s="104"/>
      <c r="C181" s="242" t="s">
        <v>53</v>
      </c>
      <c r="D181" s="104"/>
      <c r="E181" s="154"/>
      <c r="F181" s="243" t="s">
        <v>49</v>
      </c>
      <c r="G181" s="122"/>
      <c r="H181" s="122"/>
      <c r="I181" s="243" t="s">
        <v>49</v>
      </c>
      <c r="J181" s="243" t="s">
        <v>49</v>
      </c>
      <c r="K181" s="243" t="s">
        <v>49</v>
      </c>
      <c r="L181" s="133">
        <f>SUM(L178:L180)</f>
        <v>0.12708333333284827</v>
      </c>
      <c r="M181" s="133">
        <f>SUM(M178:M180)</f>
        <v>0</v>
      </c>
      <c r="N181" s="133">
        <f>SUM(N178:N180)</f>
        <v>0</v>
      </c>
      <c r="O181" s="133">
        <f>SUM(O178:O180)</f>
        <v>0</v>
      </c>
      <c r="P181" s="243" t="s">
        <v>49</v>
      </c>
      <c r="Q181" s="243" t="s">
        <v>49</v>
      </c>
      <c r="R181" s="243" t="s">
        <v>49</v>
      </c>
      <c r="S181" s="132"/>
      <c r="T181" s="108"/>
      <c r="U181" s="104"/>
      <c r="V181" s="233">
        <f t="shared" ref="V181" si="212">$AB$11-((N181*24))</f>
        <v>744</v>
      </c>
      <c r="W181" s="234">
        <v>227</v>
      </c>
      <c r="X181" s="99">
        <v>229.16300000000001</v>
      </c>
      <c r="Y181" s="235">
        <f t="shared" ref="Y181" si="213">W181*X181</f>
        <v>52020.001000000004</v>
      </c>
      <c r="Z181" s="233">
        <f t="shared" ref="Z181" si="214">(Y181*(V181-L181*24))/V181</f>
        <v>51806.746963643287</v>
      </c>
      <c r="AA181" s="109">
        <f t="shared" ref="AA181" si="215">(Z181/Y181)*100</f>
        <v>99.590053763442427</v>
      </c>
      <c r="AB181" s="273"/>
    </row>
    <row r="182" spans="1:44" s="239" customFormat="1" ht="30" customHeight="1">
      <c r="A182" s="3">
        <v>22</v>
      </c>
      <c r="B182" s="115" t="s">
        <v>96</v>
      </c>
      <c r="C182" s="118" t="s">
        <v>97</v>
      </c>
      <c r="D182" s="99">
        <v>229.16300000000001</v>
      </c>
      <c r="E182" s="116" t="s">
        <v>565</v>
      </c>
      <c r="F182" s="155" t="s">
        <v>49</v>
      </c>
      <c r="G182" s="100"/>
      <c r="H182" s="100"/>
      <c r="I182" s="118"/>
      <c r="J182" s="118"/>
      <c r="K182" s="118"/>
      <c r="L182" s="232">
        <f>IF(RIGHT(S182)="T",(+H182-G182),0)</f>
        <v>0</v>
      </c>
      <c r="M182" s="232">
        <f>IF(RIGHT(S182)="U",(+H182-G182),0)</f>
        <v>0</v>
      </c>
      <c r="N182" s="232">
        <f>IF(RIGHT(S182)="C",(+H182-G182),0)</f>
        <v>0</v>
      </c>
      <c r="O182" s="232">
        <f>IF(RIGHT(S182)="D",(+H182-G182),0)</f>
        <v>0</v>
      </c>
      <c r="P182" s="141"/>
      <c r="Q182" s="141"/>
      <c r="R182" s="141"/>
      <c r="S182" s="101"/>
      <c r="T182" s="102"/>
      <c r="U182" s="141"/>
      <c r="V182" s="233"/>
      <c r="W182" s="234"/>
      <c r="X182" s="99"/>
      <c r="Y182" s="235"/>
      <c r="Z182" s="233"/>
      <c r="AA182" s="109"/>
      <c r="AB182" s="238"/>
      <c r="AC182" s="238"/>
      <c r="AD182" s="238"/>
      <c r="AE182" s="238"/>
      <c r="AF182" s="238"/>
      <c r="AG182" s="238"/>
      <c r="AH182" s="238"/>
      <c r="AI182" s="238"/>
      <c r="AJ182" s="238"/>
      <c r="AK182" s="238"/>
      <c r="AL182" s="238"/>
      <c r="AM182" s="238"/>
      <c r="AN182" s="238"/>
      <c r="AO182" s="238"/>
      <c r="AP182" s="238"/>
      <c r="AQ182" s="238"/>
      <c r="AR182" s="238"/>
    </row>
    <row r="183" spans="1:44" s="239" customFormat="1" ht="30" customHeight="1">
      <c r="A183" s="3"/>
      <c r="B183" s="115"/>
      <c r="C183" s="118"/>
      <c r="D183" s="99"/>
      <c r="E183" s="116"/>
      <c r="F183" s="155" t="s">
        <v>49</v>
      </c>
      <c r="G183" s="100"/>
      <c r="H183" s="100"/>
      <c r="I183" s="118"/>
      <c r="J183" s="118"/>
      <c r="K183" s="118"/>
      <c r="L183" s="232">
        <f>IF(RIGHT(S183)="T",(+H183-G183),0)</f>
        <v>0</v>
      </c>
      <c r="M183" s="232">
        <f>IF(RIGHT(S183)="U",(+H183-G183),0)</f>
        <v>0</v>
      </c>
      <c r="N183" s="232">
        <f>IF(RIGHT(S183)="C",(+H183-G183),0)</f>
        <v>0</v>
      </c>
      <c r="O183" s="232">
        <f>IF(RIGHT(S183)="D",(+H183-G183),0)</f>
        <v>0</v>
      </c>
      <c r="P183" s="141"/>
      <c r="Q183" s="141"/>
      <c r="R183" s="141"/>
      <c r="S183" s="101"/>
      <c r="T183" s="102"/>
      <c r="U183" s="141"/>
      <c r="V183" s="233"/>
      <c r="W183" s="234"/>
      <c r="X183" s="99"/>
      <c r="Y183" s="235"/>
      <c r="Z183" s="233"/>
      <c r="AA183" s="109"/>
      <c r="AB183" s="238"/>
      <c r="AC183" s="238"/>
      <c r="AD183" s="238"/>
      <c r="AE183" s="238"/>
      <c r="AF183" s="238"/>
      <c r="AG183" s="238"/>
      <c r="AH183" s="238"/>
      <c r="AI183" s="238"/>
      <c r="AJ183" s="238"/>
      <c r="AK183" s="238"/>
      <c r="AL183" s="238"/>
      <c r="AM183" s="238"/>
      <c r="AN183" s="238"/>
      <c r="AO183" s="238"/>
      <c r="AP183" s="238"/>
      <c r="AQ183" s="238"/>
      <c r="AR183" s="238"/>
    </row>
    <row r="184" spans="1:44" s="274" customFormat="1" ht="30" customHeight="1">
      <c r="A184" s="241"/>
      <c r="B184" s="104"/>
      <c r="C184" s="242" t="s">
        <v>53</v>
      </c>
      <c r="D184" s="104"/>
      <c r="E184" s="154"/>
      <c r="F184" s="243" t="s">
        <v>49</v>
      </c>
      <c r="G184" s="103"/>
      <c r="H184" s="103"/>
      <c r="I184" s="243" t="s">
        <v>49</v>
      </c>
      <c r="J184" s="243" t="s">
        <v>49</v>
      </c>
      <c r="K184" s="243" t="s">
        <v>49</v>
      </c>
      <c r="L184" s="133">
        <f>SUM(L182:L183)</f>
        <v>0</v>
      </c>
      <c r="M184" s="133">
        <f>SUM(M182:M183)</f>
        <v>0</v>
      </c>
      <c r="N184" s="133">
        <f>SUM(N182:N183)</f>
        <v>0</v>
      </c>
      <c r="O184" s="133">
        <f>SUM(O182:O183)</f>
        <v>0</v>
      </c>
      <c r="P184" s="243" t="s">
        <v>49</v>
      </c>
      <c r="Q184" s="243" t="s">
        <v>49</v>
      </c>
      <c r="R184" s="243" t="s">
        <v>49</v>
      </c>
      <c r="S184" s="132"/>
      <c r="T184" s="108"/>
      <c r="U184" s="104"/>
      <c r="V184" s="233">
        <f t="shared" ref="V184" si="216">$AB$11-((N184*24))</f>
        <v>744</v>
      </c>
      <c r="W184" s="234">
        <v>227</v>
      </c>
      <c r="X184" s="99">
        <v>229.16300000000001</v>
      </c>
      <c r="Y184" s="235">
        <f t="shared" ref="Y184" si="217">W184*X184</f>
        <v>52020.001000000004</v>
      </c>
      <c r="Z184" s="233">
        <f t="shared" ref="Z184" si="218">(Y184*(V184-L184*24))/V184</f>
        <v>52020.001000000004</v>
      </c>
      <c r="AA184" s="109">
        <f t="shared" ref="AA184" si="219">(Z184/Y184)*100</f>
        <v>100</v>
      </c>
      <c r="AB184" s="273"/>
    </row>
    <row r="185" spans="1:44" s="239" customFormat="1" ht="30" customHeight="1">
      <c r="A185" s="3">
        <v>23</v>
      </c>
      <c r="B185" s="115" t="s">
        <v>98</v>
      </c>
      <c r="C185" s="118" t="s">
        <v>99</v>
      </c>
      <c r="D185" s="99">
        <v>1.5589999999999999</v>
      </c>
      <c r="E185" s="116" t="s">
        <v>565</v>
      </c>
      <c r="F185" s="155" t="s">
        <v>49</v>
      </c>
      <c r="G185" s="12"/>
      <c r="H185" s="12"/>
      <c r="I185" s="118"/>
      <c r="J185" s="118"/>
      <c r="K185" s="118"/>
      <c r="L185" s="232">
        <f>IF(RIGHT(S185)="T",(+H185-G185),0)</f>
        <v>0</v>
      </c>
      <c r="M185" s="232">
        <f>IF(RIGHT(S185)="U",(+H185-G185),0)</f>
        <v>0</v>
      </c>
      <c r="N185" s="232">
        <f>IF(RIGHT(S185)="C",(+H185-G185),0)</f>
        <v>0</v>
      </c>
      <c r="O185" s="232">
        <f>IF(RIGHT(S185)="D",(+H185-G185),0)</f>
        <v>0</v>
      </c>
      <c r="P185" s="141"/>
      <c r="Q185" s="141"/>
      <c r="R185" s="141"/>
      <c r="S185" s="12"/>
      <c r="T185" s="14"/>
      <c r="U185" s="141"/>
      <c r="V185" s="233"/>
      <c r="W185" s="234"/>
      <c r="X185" s="99"/>
      <c r="Y185" s="235"/>
      <c r="Z185" s="233"/>
      <c r="AA185" s="109"/>
      <c r="AB185" s="238"/>
      <c r="AC185" s="238"/>
      <c r="AD185" s="238"/>
      <c r="AE185" s="238"/>
      <c r="AF185" s="238"/>
      <c r="AG185" s="238"/>
      <c r="AH185" s="238"/>
      <c r="AI185" s="238"/>
      <c r="AJ185" s="238"/>
      <c r="AK185" s="238"/>
      <c r="AL185" s="238"/>
      <c r="AM185" s="238"/>
      <c r="AN185" s="238"/>
      <c r="AO185" s="238"/>
      <c r="AP185" s="238"/>
      <c r="AQ185" s="238"/>
      <c r="AR185" s="238"/>
    </row>
    <row r="186" spans="1:44" s="274" customFormat="1" ht="30" customHeight="1">
      <c r="A186" s="241"/>
      <c r="B186" s="104"/>
      <c r="C186" s="242" t="s">
        <v>53</v>
      </c>
      <c r="D186" s="104"/>
      <c r="E186" s="154"/>
      <c r="F186" s="243" t="s">
        <v>49</v>
      </c>
      <c r="G186" s="122"/>
      <c r="H186" s="122"/>
      <c r="I186" s="243" t="s">
        <v>49</v>
      </c>
      <c r="J186" s="243" t="s">
        <v>49</v>
      </c>
      <c r="K186" s="243" t="s">
        <v>49</v>
      </c>
      <c r="L186" s="133">
        <f>SUM(L185:L185)</f>
        <v>0</v>
      </c>
      <c r="M186" s="133">
        <f>SUM(M184:M185)</f>
        <v>0</v>
      </c>
      <c r="N186" s="133">
        <f>SUM(N184:N185)</f>
        <v>0</v>
      </c>
      <c r="O186" s="133">
        <f>SUM(O184:O185)</f>
        <v>0</v>
      </c>
      <c r="P186" s="243" t="s">
        <v>49</v>
      </c>
      <c r="Q186" s="243" t="s">
        <v>49</v>
      </c>
      <c r="R186" s="243" t="s">
        <v>49</v>
      </c>
      <c r="S186" s="122"/>
      <c r="T186" s="122"/>
      <c r="U186" s="104"/>
      <c r="V186" s="233">
        <f t="shared" ref="V186" si="220">$AB$11-((N186*24))</f>
        <v>744</v>
      </c>
      <c r="W186" s="234">
        <v>687</v>
      </c>
      <c r="X186" s="99">
        <v>1.5589999999999999</v>
      </c>
      <c r="Y186" s="235">
        <f t="shared" ref="Y186" si="221">W186*X186</f>
        <v>1071.0329999999999</v>
      </c>
      <c r="Z186" s="233">
        <f t="shared" ref="Z186" si="222">(Y186*(V186-L186*24))/V186</f>
        <v>1071.0329999999999</v>
      </c>
      <c r="AA186" s="109">
        <f t="shared" ref="AA186" si="223">(Z186/Y186)*100</f>
        <v>100</v>
      </c>
      <c r="AB186" s="273"/>
    </row>
    <row r="187" spans="1:44" s="239" customFormat="1" ht="30" customHeight="1">
      <c r="A187" s="3">
        <v>24</v>
      </c>
      <c r="B187" s="115" t="s">
        <v>459</v>
      </c>
      <c r="C187" s="118" t="s">
        <v>460</v>
      </c>
      <c r="D187" s="99">
        <v>1.5589999999999999</v>
      </c>
      <c r="E187" s="116" t="s">
        <v>565</v>
      </c>
      <c r="F187" s="155"/>
      <c r="G187" s="12"/>
      <c r="H187" s="12"/>
      <c r="I187" s="118"/>
      <c r="J187" s="118"/>
      <c r="K187" s="118"/>
      <c r="L187" s="232">
        <f>IF(RIGHT(S187)="T",(+H187-G187),0)</f>
        <v>0</v>
      </c>
      <c r="M187" s="232">
        <f>IF(RIGHT(S187)="U",(+H187-G187),0)</f>
        <v>0</v>
      </c>
      <c r="N187" s="232">
        <f>IF(RIGHT(S187)="C",(+H187-G187),0)</f>
        <v>0</v>
      </c>
      <c r="O187" s="232">
        <f>IF(RIGHT(S187)="D",(+H187-G187),0)</f>
        <v>0</v>
      </c>
      <c r="P187" s="141"/>
      <c r="Q187" s="141"/>
      <c r="R187" s="141"/>
      <c r="S187" s="12"/>
      <c r="T187" s="14"/>
      <c r="U187" s="141"/>
      <c r="V187" s="233">
        <f t="shared" si="187"/>
        <v>744</v>
      </c>
      <c r="W187" s="234">
        <v>687</v>
      </c>
      <c r="X187" s="99">
        <v>1.5589999999999999</v>
      </c>
      <c r="Y187" s="235">
        <f>W187*X187</f>
        <v>1071.0329999999999</v>
      </c>
      <c r="Z187" s="233">
        <f>(Y187*(V187-L187*24))/V187</f>
        <v>1071.0329999999999</v>
      </c>
      <c r="AA187" s="109">
        <f>(Z187/Y187)*100</f>
        <v>100</v>
      </c>
      <c r="AB187" s="238"/>
      <c r="AC187" s="238"/>
      <c r="AD187" s="238"/>
      <c r="AE187" s="238"/>
      <c r="AF187" s="238"/>
      <c r="AG187" s="238"/>
      <c r="AH187" s="238"/>
      <c r="AI187" s="238"/>
      <c r="AJ187" s="238"/>
      <c r="AK187" s="238"/>
      <c r="AL187" s="238"/>
      <c r="AM187" s="238"/>
      <c r="AN187" s="238"/>
      <c r="AO187" s="238"/>
      <c r="AP187" s="238"/>
      <c r="AQ187" s="238"/>
      <c r="AR187" s="238"/>
    </row>
    <row r="188" spans="1:44" s="239" customFormat="1" ht="30" customHeight="1">
      <c r="A188" s="3"/>
      <c r="B188" s="104"/>
      <c r="C188" s="242" t="s">
        <v>53</v>
      </c>
      <c r="D188" s="104"/>
      <c r="E188" s="154"/>
      <c r="F188" s="243" t="s">
        <v>49</v>
      </c>
      <c r="G188" s="122"/>
      <c r="H188" s="122"/>
      <c r="I188" s="243" t="s">
        <v>49</v>
      </c>
      <c r="J188" s="243" t="s">
        <v>49</v>
      </c>
      <c r="K188" s="243" t="s">
        <v>49</v>
      </c>
      <c r="L188" s="133">
        <f>SUM(L187:L187)</f>
        <v>0</v>
      </c>
      <c r="M188" s="133">
        <f>SUM(M186:M187)</f>
        <v>0</v>
      </c>
      <c r="N188" s="133">
        <f>SUM(N186:N187)</f>
        <v>0</v>
      </c>
      <c r="O188" s="133">
        <f>SUM(O186:O187)</f>
        <v>0</v>
      </c>
      <c r="P188" s="243" t="s">
        <v>49</v>
      </c>
      <c r="Q188" s="243" t="s">
        <v>49</v>
      </c>
      <c r="R188" s="243" t="s">
        <v>49</v>
      </c>
      <c r="S188" s="132"/>
      <c r="T188" s="108"/>
      <c r="U188" s="141"/>
      <c r="V188" s="233"/>
      <c r="W188" s="234"/>
      <c r="X188" s="99"/>
      <c r="Y188" s="235"/>
      <c r="Z188" s="233"/>
      <c r="AA188" s="109"/>
      <c r="AB188" s="238"/>
      <c r="AC188" s="238"/>
      <c r="AD188" s="238"/>
      <c r="AE188" s="238"/>
      <c r="AF188" s="238"/>
      <c r="AG188" s="238"/>
      <c r="AH188" s="238"/>
      <c r="AI188" s="238"/>
      <c r="AJ188" s="238"/>
      <c r="AK188" s="238"/>
      <c r="AL188" s="238"/>
      <c r="AM188" s="238"/>
      <c r="AN188" s="238"/>
      <c r="AO188" s="238"/>
      <c r="AP188" s="238"/>
      <c r="AQ188" s="238"/>
      <c r="AR188" s="238"/>
    </row>
    <row r="189" spans="1:44" s="239" customFormat="1" ht="30" customHeight="1">
      <c r="A189" s="291">
        <v>25</v>
      </c>
      <c r="B189" s="115" t="s">
        <v>100</v>
      </c>
      <c r="C189" s="118" t="s">
        <v>101</v>
      </c>
      <c r="D189" s="99">
        <v>9.1999999999999993</v>
      </c>
      <c r="E189" s="116" t="s">
        <v>565</v>
      </c>
      <c r="F189" s="155" t="s">
        <v>49</v>
      </c>
      <c r="G189" s="100"/>
      <c r="H189" s="100"/>
      <c r="I189" s="118"/>
      <c r="J189" s="118"/>
      <c r="K189" s="118"/>
      <c r="L189" s="232">
        <f>IF(RIGHT(S189)="T",(+H189-G189),0)</f>
        <v>0</v>
      </c>
      <c r="M189" s="232">
        <f>IF(RIGHT(S189)="U",(+H189-G189),0)</f>
        <v>0</v>
      </c>
      <c r="N189" s="232">
        <f>IF(RIGHT(S189)="C",(+H189-G189),0)</f>
        <v>0</v>
      </c>
      <c r="O189" s="232">
        <f>IF(RIGHT(S189)="D",(+H189-G189),0)</f>
        <v>0</v>
      </c>
      <c r="P189" s="141"/>
      <c r="Q189" s="141"/>
      <c r="R189" s="141"/>
      <c r="S189" s="101"/>
      <c r="T189" s="102"/>
      <c r="U189" s="141"/>
      <c r="V189" s="233"/>
      <c r="W189" s="234"/>
      <c r="X189" s="99"/>
      <c r="Y189" s="235"/>
      <c r="Z189" s="233"/>
      <c r="AA189" s="109"/>
      <c r="AB189" s="238"/>
      <c r="AC189" s="238"/>
      <c r="AD189" s="238"/>
      <c r="AE189" s="238"/>
      <c r="AF189" s="238"/>
      <c r="AG189" s="238"/>
      <c r="AH189" s="238"/>
      <c r="AI189" s="238"/>
      <c r="AJ189" s="238"/>
      <c r="AK189" s="238"/>
      <c r="AL189" s="238"/>
      <c r="AM189" s="238"/>
      <c r="AN189" s="238"/>
      <c r="AO189" s="238"/>
      <c r="AP189" s="238"/>
      <c r="AQ189" s="238"/>
      <c r="AR189" s="238"/>
    </row>
    <row r="190" spans="1:44" s="239" customFormat="1" ht="30" customHeight="1">
      <c r="A190" s="291"/>
      <c r="B190" s="115"/>
      <c r="C190" s="118"/>
      <c r="D190" s="99"/>
      <c r="E190" s="116"/>
      <c r="F190" s="155"/>
      <c r="G190" s="100"/>
      <c r="H190" s="100"/>
      <c r="I190" s="118"/>
      <c r="J190" s="118"/>
      <c r="K190" s="118"/>
      <c r="L190" s="232">
        <f t="shared" ref="L190" si="224">IF(RIGHT(S190)="T",(+H190-G190),0)</f>
        <v>0</v>
      </c>
      <c r="M190" s="232">
        <f t="shared" ref="M190" si="225">IF(RIGHT(S190)="U",(+H190-G190),0)</f>
        <v>0</v>
      </c>
      <c r="N190" s="232">
        <f t="shared" ref="N190" si="226">IF(RIGHT(S190)="C",(+H190-G190),0)</f>
        <v>0</v>
      </c>
      <c r="O190" s="232">
        <f t="shared" ref="O190" si="227">IF(RIGHT(S190)="D",(+H190-G190),0)</f>
        <v>0</v>
      </c>
      <c r="P190" s="141"/>
      <c r="Q190" s="141"/>
      <c r="R190" s="141"/>
      <c r="S190" s="101"/>
      <c r="T190" s="102"/>
      <c r="U190" s="141"/>
      <c r="V190" s="233"/>
      <c r="W190" s="234"/>
      <c r="X190" s="99"/>
      <c r="Y190" s="235"/>
      <c r="Z190" s="233"/>
      <c r="AA190" s="109"/>
      <c r="AB190" s="238"/>
      <c r="AC190" s="238"/>
      <c r="AD190" s="238"/>
      <c r="AE190" s="238"/>
      <c r="AF190" s="238"/>
      <c r="AG190" s="238"/>
      <c r="AH190" s="238"/>
      <c r="AI190" s="238"/>
      <c r="AJ190" s="238"/>
      <c r="AK190" s="238"/>
      <c r="AL190" s="238"/>
      <c r="AM190" s="238"/>
      <c r="AN190" s="238"/>
      <c r="AO190" s="238"/>
      <c r="AP190" s="238"/>
      <c r="AQ190" s="238"/>
      <c r="AR190" s="238"/>
    </row>
    <row r="191" spans="1:44" s="274" customFormat="1" ht="30" customHeight="1">
      <c r="A191" s="241"/>
      <c r="B191" s="104"/>
      <c r="C191" s="242" t="s">
        <v>53</v>
      </c>
      <c r="D191" s="104"/>
      <c r="E191" s="154"/>
      <c r="F191" s="243" t="s">
        <v>49</v>
      </c>
      <c r="G191" s="103"/>
      <c r="H191" s="103"/>
      <c r="I191" s="243" t="s">
        <v>49</v>
      </c>
      <c r="J191" s="243" t="s">
        <v>49</v>
      </c>
      <c r="K191" s="243" t="s">
        <v>49</v>
      </c>
      <c r="L191" s="133">
        <f>SUM(L189:L190)</f>
        <v>0</v>
      </c>
      <c r="M191" s="133">
        <f>SUM(M189:M190)</f>
        <v>0</v>
      </c>
      <c r="N191" s="133">
        <f>SUM(N189:N190)</f>
        <v>0</v>
      </c>
      <c r="O191" s="133">
        <f>SUM(O189:O190)</f>
        <v>0</v>
      </c>
      <c r="P191" s="243" t="s">
        <v>49</v>
      </c>
      <c r="Q191" s="243" t="s">
        <v>49</v>
      </c>
      <c r="R191" s="243" t="s">
        <v>49</v>
      </c>
      <c r="S191" s="132"/>
      <c r="T191" s="108"/>
      <c r="U191" s="104"/>
      <c r="V191" s="233">
        <f t="shared" ref="V191" si="228">$AB$11-((N191*24))</f>
        <v>744</v>
      </c>
      <c r="W191" s="234">
        <v>515</v>
      </c>
      <c r="X191" s="99">
        <v>9.1999999999999993</v>
      </c>
      <c r="Y191" s="235">
        <f t="shared" ref="Y191" si="229">W191*X191</f>
        <v>4738</v>
      </c>
      <c r="Z191" s="233">
        <f>(Y191*(V191-L191*24))/V191</f>
        <v>4738</v>
      </c>
      <c r="AA191" s="109">
        <f t="shared" ref="AA191" si="230">(Z191/Y191)*100</f>
        <v>100</v>
      </c>
      <c r="AB191" s="273"/>
    </row>
    <row r="192" spans="1:44" s="239" customFormat="1" ht="29.25" customHeight="1">
      <c r="A192" s="3">
        <v>26</v>
      </c>
      <c r="B192" s="115" t="s">
        <v>102</v>
      </c>
      <c r="C192" s="118" t="s">
        <v>103</v>
      </c>
      <c r="D192" s="99">
        <v>9.1999999999999993</v>
      </c>
      <c r="E192" s="116" t="s">
        <v>565</v>
      </c>
      <c r="F192" s="155" t="s">
        <v>49</v>
      </c>
      <c r="G192" s="100"/>
      <c r="H192" s="100"/>
      <c r="I192" s="118"/>
      <c r="J192" s="118"/>
      <c r="K192" s="118"/>
      <c r="L192" s="232">
        <f>IF(RIGHT(S192)="T",(+H192-G192),0)</f>
        <v>0</v>
      </c>
      <c r="M192" s="232">
        <f>IF(RIGHT(S192)="U",(+H192-G192),0)</f>
        <v>0</v>
      </c>
      <c r="N192" s="232">
        <f>IF(RIGHT(S192)="C",(+H192-G192),0)</f>
        <v>0</v>
      </c>
      <c r="O192" s="232">
        <f>IF(RIGHT(S192)="D",(+H192-G192),0)</f>
        <v>0</v>
      </c>
      <c r="P192" s="141"/>
      <c r="Q192" s="141"/>
      <c r="R192" s="141"/>
      <c r="S192" s="101"/>
      <c r="T192" s="102"/>
      <c r="U192" s="141"/>
      <c r="V192" s="233"/>
      <c r="W192" s="234"/>
      <c r="X192" s="99"/>
      <c r="Y192" s="235"/>
      <c r="Z192" s="233"/>
      <c r="AA192" s="109"/>
      <c r="AB192" s="238"/>
      <c r="AC192" s="238"/>
      <c r="AD192" s="238"/>
      <c r="AE192" s="238"/>
      <c r="AF192" s="238"/>
      <c r="AG192" s="238"/>
      <c r="AH192" s="238"/>
      <c r="AI192" s="238"/>
      <c r="AJ192" s="238"/>
      <c r="AK192" s="238"/>
      <c r="AL192" s="238"/>
      <c r="AM192" s="238"/>
      <c r="AN192" s="238"/>
      <c r="AO192" s="238"/>
      <c r="AP192" s="238"/>
      <c r="AQ192" s="238"/>
      <c r="AR192" s="238"/>
    </row>
    <row r="193" spans="1:44" s="239" customFormat="1" ht="29.25" customHeight="1">
      <c r="A193" s="3"/>
      <c r="B193" s="115"/>
      <c r="C193" s="118"/>
      <c r="D193" s="99"/>
      <c r="E193" s="116"/>
      <c r="F193" s="155" t="s">
        <v>49</v>
      </c>
      <c r="G193" s="100"/>
      <c r="H193" s="100"/>
      <c r="I193" s="118"/>
      <c r="J193" s="118"/>
      <c r="K193" s="118"/>
      <c r="L193" s="232">
        <f t="shared" ref="L193" si="231">IF(RIGHT(S193)="T",(+H193-G193),0)</f>
        <v>0</v>
      </c>
      <c r="M193" s="232">
        <f t="shared" ref="M193" si="232">IF(RIGHT(S193)="U",(+H193-G193),0)</f>
        <v>0</v>
      </c>
      <c r="N193" s="232">
        <f t="shared" ref="N193" si="233">IF(RIGHT(S193)="C",(+H193-G193),0)</f>
        <v>0</v>
      </c>
      <c r="O193" s="232">
        <f t="shared" ref="O193" si="234">IF(RIGHT(S193)="D",(+H193-G193),0)</f>
        <v>0</v>
      </c>
      <c r="P193" s="141"/>
      <c r="Q193" s="141"/>
      <c r="R193" s="141"/>
      <c r="S193" s="101"/>
      <c r="T193" s="102"/>
      <c r="U193" s="141"/>
      <c r="V193" s="233"/>
      <c r="W193" s="234"/>
      <c r="X193" s="99"/>
      <c r="Y193" s="235"/>
      <c r="Z193" s="233"/>
      <c r="AA193" s="109"/>
      <c r="AB193" s="238"/>
      <c r="AC193" s="238"/>
      <c r="AD193" s="238"/>
      <c r="AE193" s="238"/>
      <c r="AF193" s="238"/>
      <c r="AG193" s="238"/>
      <c r="AH193" s="238"/>
      <c r="AI193" s="238"/>
      <c r="AJ193" s="238"/>
      <c r="AK193" s="238"/>
      <c r="AL193" s="238"/>
      <c r="AM193" s="238"/>
      <c r="AN193" s="238"/>
      <c r="AO193" s="238"/>
      <c r="AP193" s="238"/>
      <c r="AQ193" s="238"/>
      <c r="AR193" s="238"/>
    </row>
    <row r="194" spans="1:44" s="274" customFormat="1" ht="30" customHeight="1">
      <c r="A194" s="241"/>
      <c r="B194" s="104"/>
      <c r="C194" s="242" t="s">
        <v>53</v>
      </c>
      <c r="D194" s="104"/>
      <c r="E194" s="154"/>
      <c r="F194" s="243" t="s">
        <v>49</v>
      </c>
      <c r="G194" s="103"/>
      <c r="H194" s="103"/>
      <c r="I194" s="243" t="s">
        <v>49</v>
      </c>
      <c r="J194" s="243" t="s">
        <v>49</v>
      </c>
      <c r="K194" s="243" t="s">
        <v>49</v>
      </c>
      <c r="L194" s="133">
        <f>SUM(L192:L193)</f>
        <v>0</v>
      </c>
      <c r="M194" s="133">
        <f>SUM(M192:M193)</f>
        <v>0</v>
      </c>
      <c r="N194" s="133">
        <f>SUM(N192:N193)</f>
        <v>0</v>
      </c>
      <c r="O194" s="133">
        <f>SUM(O192:O193)</f>
        <v>0</v>
      </c>
      <c r="P194" s="243" t="s">
        <v>49</v>
      </c>
      <c r="Q194" s="243" t="s">
        <v>49</v>
      </c>
      <c r="R194" s="243" t="s">
        <v>49</v>
      </c>
      <c r="S194" s="132"/>
      <c r="T194" s="108"/>
      <c r="U194" s="104"/>
      <c r="V194" s="233">
        <f t="shared" ref="V194" si="235">$AB$11-((N194*24))</f>
        <v>744</v>
      </c>
      <c r="W194" s="234">
        <v>515</v>
      </c>
      <c r="X194" s="99">
        <v>9.1999999999999993</v>
      </c>
      <c r="Y194" s="235">
        <f t="shared" ref="Y194" si="236">W194*X194</f>
        <v>4738</v>
      </c>
      <c r="Z194" s="233">
        <f t="shared" ref="Z194" si="237">(Y194*(V194-L194*24))/V194</f>
        <v>4738</v>
      </c>
      <c r="AA194" s="109">
        <f t="shared" ref="AA194" si="238">(Z194/Y194)*100</f>
        <v>100</v>
      </c>
      <c r="AB194" s="273"/>
    </row>
    <row r="195" spans="1:44" s="248" customFormat="1" ht="30" customHeight="1">
      <c r="A195" s="143">
        <v>27</v>
      </c>
      <c r="B195" s="231" t="s">
        <v>104</v>
      </c>
      <c r="C195" s="247" t="s">
        <v>105</v>
      </c>
      <c r="D195" s="99">
        <v>278.76</v>
      </c>
      <c r="E195" s="116" t="s">
        <v>565</v>
      </c>
      <c r="F195" s="155" t="s">
        <v>49</v>
      </c>
      <c r="G195" s="100"/>
      <c r="H195" s="100"/>
      <c r="I195" s="155" t="s">
        <v>49</v>
      </c>
      <c r="J195" s="155" t="s">
        <v>49</v>
      </c>
      <c r="K195" s="155" t="s">
        <v>49</v>
      </c>
      <c r="L195" s="232">
        <f t="shared" ref="L195" si="239">IF(RIGHT(S195)="T",(+H195-G195),0)</f>
        <v>0</v>
      </c>
      <c r="M195" s="232">
        <f t="shared" ref="M195" si="240">IF(RIGHT(S195)="U",(+H195-G195),0)</f>
        <v>0</v>
      </c>
      <c r="N195" s="232">
        <f t="shared" ref="N195" si="241">IF(RIGHT(S195)="C",(+H195-G195),0)</f>
        <v>0</v>
      </c>
      <c r="O195" s="232">
        <f t="shared" ref="O195" si="242">IF(RIGHT(S195)="D",(+H195-G195),0)</f>
        <v>0</v>
      </c>
      <c r="P195" s="155" t="s">
        <v>49</v>
      </c>
      <c r="Q195" s="155" t="s">
        <v>49</v>
      </c>
      <c r="R195" s="155" t="s">
        <v>49</v>
      </c>
      <c r="S195" s="101"/>
      <c r="T195" s="102"/>
      <c r="U195" s="105"/>
      <c r="V195" s="136"/>
      <c r="W195" s="136"/>
      <c r="X195" s="136"/>
      <c r="Y195" s="136"/>
      <c r="Z195" s="233"/>
      <c r="AA195" s="136"/>
    </row>
    <row r="196" spans="1:44" s="248" customFormat="1" ht="30" customHeight="1">
      <c r="A196" s="143"/>
      <c r="B196" s="231"/>
      <c r="C196" s="247"/>
      <c r="D196" s="99"/>
      <c r="E196" s="116"/>
      <c r="F196" s="155"/>
      <c r="G196" s="12"/>
      <c r="H196" s="52"/>
      <c r="I196" s="155"/>
      <c r="J196" s="155"/>
      <c r="K196" s="155"/>
      <c r="L196" s="232">
        <f t="shared" ref="L196" si="243">IF(RIGHT(S196)="T",(+H196-G196),0)</f>
        <v>0</v>
      </c>
      <c r="M196" s="232">
        <f t="shared" ref="M196" si="244">IF(RIGHT(S196)="U",(+H196-G196),0)</f>
        <v>0</v>
      </c>
      <c r="N196" s="232">
        <f t="shared" ref="N196" si="245">IF(RIGHT(S196)="C",(+H196-G196),0)</f>
        <v>0</v>
      </c>
      <c r="O196" s="232">
        <f t="shared" ref="O196" si="246">IF(RIGHT(S196)="D",(+H196-G196),0)</f>
        <v>0</v>
      </c>
      <c r="P196" s="155"/>
      <c r="Q196" s="155"/>
      <c r="R196" s="155"/>
      <c r="S196" s="12"/>
      <c r="T196" s="53"/>
      <c r="U196" s="105"/>
      <c r="V196" s="136"/>
      <c r="W196" s="136"/>
      <c r="X196" s="136"/>
      <c r="Y196" s="136"/>
      <c r="Z196" s="233"/>
      <c r="AA196" s="136"/>
    </row>
    <row r="197" spans="1:44" s="274" customFormat="1" ht="30" customHeight="1">
      <c r="A197" s="241"/>
      <c r="B197" s="104"/>
      <c r="C197" s="242" t="s">
        <v>53</v>
      </c>
      <c r="D197" s="104"/>
      <c r="E197" s="154"/>
      <c r="F197" s="243" t="s">
        <v>49</v>
      </c>
      <c r="G197" s="103"/>
      <c r="H197" s="103"/>
      <c r="I197" s="243" t="s">
        <v>49</v>
      </c>
      <c r="J197" s="243" t="s">
        <v>49</v>
      </c>
      <c r="K197" s="243" t="s">
        <v>49</v>
      </c>
      <c r="L197" s="133">
        <f>SUM(L195:L196)</f>
        <v>0</v>
      </c>
      <c r="M197" s="133">
        <f>SUM(M195:M196)</f>
        <v>0</v>
      </c>
      <c r="N197" s="133">
        <f>SUM(N195:N196)</f>
        <v>0</v>
      </c>
      <c r="O197" s="133">
        <f>SUM(O195:O196)</f>
        <v>0</v>
      </c>
      <c r="P197" s="243" t="s">
        <v>49</v>
      </c>
      <c r="Q197" s="243" t="s">
        <v>49</v>
      </c>
      <c r="R197" s="243" t="s">
        <v>49</v>
      </c>
      <c r="S197" s="132"/>
      <c r="T197" s="108"/>
      <c r="U197" s="104"/>
      <c r="V197" s="233">
        <f>$AB$11-((N197*24))</f>
        <v>744</v>
      </c>
      <c r="W197" s="234">
        <v>331</v>
      </c>
      <c r="X197" s="99">
        <v>278.76</v>
      </c>
      <c r="Y197" s="235">
        <f>W197*X197</f>
        <v>92269.56</v>
      </c>
      <c r="Z197" s="233">
        <f>(Y197*(V197-L197*24))/V197</f>
        <v>92269.56</v>
      </c>
      <c r="AA197" s="109">
        <f>(Z197/Y197)*100</f>
        <v>100</v>
      </c>
      <c r="AB197" s="273"/>
    </row>
    <row r="198" spans="1:44" s="290" customFormat="1" ht="30" customHeight="1">
      <c r="A198" s="3">
        <v>28</v>
      </c>
      <c r="B198" s="115" t="s">
        <v>106</v>
      </c>
      <c r="C198" s="118" t="s">
        <v>107</v>
      </c>
      <c r="D198" s="99">
        <v>92.68</v>
      </c>
      <c r="E198" s="116" t="s">
        <v>565</v>
      </c>
      <c r="F198" s="155" t="s">
        <v>49</v>
      </c>
      <c r="G198" s="100"/>
      <c r="H198" s="100"/>
      <c r="I198" s="118"/>
      <c r="J198" s="118"/>
      <c r="K198" s="118"/>
      <c r="L198" s="232">
        <f t="shared" ref="L198" si="247">IF(RIGHT(S198)="T",(+H198-G198),0)</f>
        <v>0</v>
      </c>
      <c r="M198" s="232">
        <f t="shared" ref="M198" si="248">IF(RIGHT(S198)="U",(+H198-G198),0)</f>
        <v>0</v>
      </c>
      <c r="N198" s="232">
        <f>IF(RIGHT(S198)="C",(+H198-G198),0)</f>
        <v>0</v>
      </c>
      <c r="O198" s="232">
        <f t="shared" ref="O198" si="249">IF(RIGHT(S198)="D",(+H198-G198),0)</f>
        <v>0</v>
      </c>
      <c r="P198" s="141"/>
      <c r="Q198" s="141"/>
      <c r="R198" s="141"/>
      <c r="S198" s="101"/>
      <c r="T198" s="102"/>
      <c r="U198" s="141"/>
      <c r="V198" s="254"/>
      <c r="W198" s="254"/>
      <c r="X198" s="254"/>
      <c r="Y198" s="254"/>
      <c r="Z198" s="233"/>
      <c r="AA198" s="254"/>
      <c r="AB198" s="289"/>
      <c r="AC198" s="289"/>
      <c r="AD198" s="289"/>
      <c r="AE198" s="289"/>
      <c r="AF198" s="289"/>
      <c r="AG198" s="289"/>
      <c r="AH198" s="289"/>
      <c r="AI198" s="289"/>
      <c r="AJ198" s="289"/>
      <c r="AK198" s="289"/>
      <c r="AL198" s="289"/>
      <c r="AM198" s="289"/>
      <c r="AN198" s="289"/>
      <c r="AO198" s="289"/>
      <c r="AP198" s="289"/>
      <c r="AQ198" s="289"/>
      <c r="AR198" s="289"/>
    </row>
    <row r="199" spans="1:44" s="290" customFormat="1" ht="30" customHeight="1">
      <c r="A199" s="3"/>
      <c r="B199" s="115"/>
      <c r="C199" s="118"/>
      <c r="D199" s="99"/>
      <c r="E199" s="116"/>
      <c r="F199" s="155"/>
      <c r="G199" s="100"/>
      <c r="H199" s="100"/>
      <c r="I199" s="118"/>
      <c r="J199" s="118"/>
      <c r="K199" s="118"/>
      <c r="L199" s="232">
        <f t="shared" ref="L199" si="250">IF(RIGHT(S199)="T",(+H199-G199),0)</f>
        <v>0</v>
      </c>
      <c r="M199" s="232">
        <f t="shared" ref="M199" si="251">IF(RIGHT(S199)="U",(+H199-G199),0)</f>
        <v>0</v>
      </c>
      <c r="N199" s="232">
        <f>IF(RIGHT(S199)="C",(+H199-G199),0)</f>
        <v>0</v>
      </c>
      <c r="O199" s="232">
        <f t="shared" ref="O199" si="252">IF(RIGHT(S199)="D",(+H199-G199),0)</f>
        <v>0</v>
      </c>
      <c r="P199" s="141"/>
      <c r="Q199" s="141"/>
      <c r="R199" s="141"/>
      <c r="S199" s="101"/>
      <c r="T199" s="102"/>
      <c r="U199" s="141"/>
      <c r="V199" s="254"/>
      <c r="W199" s="254"/>
      <c r="X199" s="254"/>
      <c r="Y199" s="254"/>
      <c r="Z199" s="233"/>
      <c r="AA199" s="254"/>
      <c r="AB199" s="289"/>
      <c r="AC199" s="289"/>
      <c r="AD199" s="289"/>
      <c r="AE199" s="289"/>
      <c r="AF199" s="289"/>
      <c r="AG199" s="289"/>
      <c r="AH199" s="289"/>
      <c r="AI199" s="289"/>
      <c r="AJ199" s="289"/>
      <c r="AK199" s="289"/>
      <c r="AL199" s="289"/>
      <c r="AM199" s="289"/>
      <c r="AN199" s="289"/>
      <c r="AO199" s="289"/>
      <c r="AP199" s="289"/>
      <c r="AQ199" s="289"/>
      <c r="AR199" s="289"/>
    </row>
    <row r="200" spans="1:44" s="290" customFormat="1" ht="30" customHeight="1">
      <c r="A200" s="3"/>
      <c r="B200" s="115"/>
      <c r="C200" s="118"/>
      <c r="D200" s="99"/>
      <c r="E200" s="116"/>
      <c r="F200" s="155"/>
      <c r="G200" s="100"/>
      <c r="H200" s="100"/>
      <c r="I200" s="118"/>
      <c r="J200" s="118"/>
      <c r="K200" s="118"/>
      <c r="L200" s="232">
        <f t="shared" ref="L200:L201" si="253">IF(RIGHT(S200)="T",(+H200-G200),0)</f>
        <v>0</v>
      </c>
      <c r="M200" s="232">
        <f t="shared" ref="M200:M201" si="254">IF(RIGHT(S200)="U",(+H200-G200),0)</f>
        <v>0</v>
      </c>
      <c r="N200" s="232">
        <f t="shared" ref="N200:N201" si="255">IF(RIGHT(S200)="C",(+H200-G200),0)</f>
        <v>0</v>
      </c>
      <c r="O200" s="232">
        <f t="shared" ref="O200:O201" si="256">IF(RIGHT(S200)="D",(+H200-G200),0)</f>
        <v>0</v>
      </c>
      <c r="P200" s="141"/>
      <c r="Q200" s="141"/>
      <c r="R200" s="141"/>
      <c r="S200" s="101"/>
      <c r="T200" s="102"/>
      <c r="U200" s="141"/>
      <c r="V200" s="254"/>
      <c r="W200" s="254"/>
      <c r="X200" s="254"/>
      <c r="Y200" s="254"/>
      <c r="Z200" s="233"/>
      <c r="AA200" s="254"/>
      <c r="AB200" s="289"/>
      <c r="AC200" s="289"/>
      <c r="AD200" s="289"/>
      <c r="AE200" s="289"/>
      <c r="AF200" s="289"/>
      <c r="AG200" s="289"/>
      <c r="AH200" s="289"/>
      <c r="AI200" s="289"/>
      <c r="AJ200" s="289"/>
      <c r="AK200" s="289"/>
      <c r="AL200" s="289"/>
      <c r="AM200" s="289"/>
      <c r="AN200" s="289"/>
      <c r="AO200" s="289"/>
      <c r="AP200" s="289"/>
      <c r="AQ200" s="289"/>
      <c r="AR200" s="289"/>
    </row>
    <row r="201" spans="1:44" s="290" customFormat="1" ht="30" customHeight="1">
      <c r="A201" s="3"/>
      <c r="B201" s="115"/>
      <c r="C201" s="118"/>
      <c r="D201" s="99"/>
      <c r="E201" s="116"/>
      <c r="F201" s="155"/>
      <c r="G201" s="100"/>
      <c r="H201" s="100"/>
      <c r="I201" s="118"/>
      <c r="J201" s="118"/>
      <c r="K201" s="118"/>
      <c r="L201" s="232">
        <f t="shared" si="253"/>
        <v>0</v>
      </c>
      <c r="M201" s="232">
        <f t="shared" si="254"/>
        <v>0</v>
      </c>
      <c r="N201" s="232">
        <f t="shared" si="255"/>
        <v>0</v>
      </c>
      <c r="O201" s="232">
        <f t="shared" si="256"/>
        <v>0</v>
      </c>
      <c r="P201" s="141"/>
      <c r="Q201" s="141"/>
      <c r="R201" s="141"/>
      <c r="S201" s="101"/>
      <c r="T201" s="102"/>
      <c r="U201" s="141"/>
      <c r="V201" s="254"/>
      <c r="W201" s="254"/>
      <c r="X201" s="254"/>
      <c r="Y201" s="254"/>
      <c r="Z201" s="233"/>
      <c r="AA201" s="254"/>
      <c r="AB201" s="289"/>
      <c r="AC201" s="289"/>
      <c r="AD201" s="289"/>
      <c r="AE201" s="289"/>
      <c r="AF201" s="289"/>
      <c r="AG201" s="289"/>
      <c r="AH201" s="289"/>
      <c r="AI201" s="289"/>
      <c r="AJ201" s="289"/>
      <c r="AK201" s="289"/>
      <c r="AL201" s="289"/>
      <c r="AM201" s="289"/>
      <c r="AN201" s="289"/>
      <c r="AO201" s="289"/>
      <c r="AP201" s="289"/>
      <c r="AQ201" s="289"/>
      <c r="AR201" s="289"/>
    </row>
    <row r="202" spans="1:44" s="274" customFormat="1" ht="30" customHeight="1">
      <c r="A202" s="241"/>
      <c r="B202" s="104"/>
      <c r="C202" s="242" t="s">
        <v>53</v>
      </c>
      <c r="D202" s="104"/>
      <c r="E202" s="154"/>
      <c r="F202" s="243" t="s">
        <v>49</v>
      </c>
      <c r="G202" s="122"/>
      <c r="H202" s="122"/>
      <c r="I202" s="243" t="s">
        <v>49</v>
      </c>
      <c r="J202" s="243" t="s">
        <v>49</v>
      </c>
      <c r="K202" s="243" t="s">
        <v>49</v>
      </c>
      <c r="L202" s="133">
        <f>SUM(L198:L201)</f>
        <v>0</v>
      </c>
      <c r="M202" s="133">
        <f>SUM(M198:M201)</f>
        <v>0</v>
      </c>
      <c r="N202" s="133">
        <f>SUM(N198:N201)</f>
        <v>0</v>
      </c>
      <c r="O202" s="133">
        <f>SUM(O198:O201)</f>
        <v>0</v>
      </c>
      <c r="P202" s="243" t="s">
        <v>49</v>
      </c>
      <c r="Q202" s="243" t="s">
        <v>49</v>
      </c>
      <c r="R202" s="243" t="s">
        <v>49</v>
      </c>
      <c r="S202" s="132"/>
      <c r="T202" s="108"/>
      <c r="U202" s="104"/>
      <c r="V202" s="233">
        <f>$AB$11-((N202*24))</f>
        <v>744</v>
      </c>
      <c r="W202" s="234">
        <v>515</v>
      </c>
      <c r="X202" s="99">
        <v>92.68</v>
      </c>
      <c r="Y202" s="235">
        <f>W202*X202</f>
        <v>47730.200000000004</v>
      </c>
      <c r="Z202" s="233">
        <f>(Y202*(V202-L202*24))/V202</f>
        <v>47730.200000000004</v>
      </c>
      <c r="AA202" s="109">
        <f>(Z202/Y202)*100</f>
        <v>100</v>
      </c>
      <c r="AB202" s="273"/>
    </row>
    <row r="203" spans="1:44" s="239" customFormat="1" ht="26.25" customHeight="1">
      <c r="A203" s="3">
        <v>29</v>
      </c>
      <c r="B203" s="115" t="s">
        <v>108</v>
      </c>
      <c r="C203" s="118" t="s">
        <v>109</v>
      </c>
      <c r="D203" s="99">
        <v>92.68</v>
      </c>
      <c r="E203" s="116" t="s">
        <v>565</v>
      </c>
      <c r="F203" s="155" t="s">
        <v>49</v>
      </c>
      <c r="G203" s="100">
        <v>42667.664583333331</v>
      </c>
      <c r="H203" s="100">
        <v>42667.664583333331</v>
      </c>
      <c r="I203" s="118"/>
      <c r="J203" s="118"/>
      <c r="K203" s="118"/>
      <c r="L203" s="232">
        <f t="shared" ref="L203" si="257">IF(RIGHT(S203)="T",(+H203-G203),0)</f>
        <v>0</v>
      </c>
      <c r="M203" s="232">
        <f t="shared" ref="M203" si="258">IF(RIGHT(S203)="U",(+H203-G203),0)</f>
        <v>0</v>
      </c>
      <c r="N203" s="232">
        <f t="shared" ref="N203" si="259">IF(RIGHT(S203)="C",(+H203-G203),0)</f>
        <v>0</v>
      </c>
      <c r="O203" s="232">
        <f t="shared" ref="O203" si="260">IF(RIGHT(S203)="D",(+H203-G203),0)</f>
        <v>0</v>
      </c>
      <c r="P203" s="141"/>
      <c r="Q203" s="141"/>
      <c r="R203" s="141"/>
      <c r="S203" s="101" t="s">
        <v>504</v>
      </c>
      <c r="T203" s="102" t="s">
        <v>947</v>
      </c>
      <c r="U203" s="141"/>
      <c r="V203" s="254"/>
      <c r="W203" s="254"/>
      <c r="X203" s="254"/>
      <c r="Y203" s="254"/>
      <c r="Z203" s="233"/>
      <c r="AA203" s="254"/>
      <c r="AB203" s="238"/>
      <c r="AC203" s="238"/>
      <c r="AD203" s="238"/>
      <c r="AE203" s="238"/>
      <c r="AF203" s="238"/>
      <c r="AG203" s="238"/>
      <c r="AH203" s="238"/>
      <c r="AI203" s="238"/>
      <c r="AJ203" s="238"/>
      <c r="AK203" s="238"/>
      <c r="AL203" s="238"/>
      <c r="AM203" s="238"/>
      <c r="AN203" s="238"/>
      <c r="AO203" s="238"/>
      <c r="AP203" s="238"/>
      <c r="AQ203" s="238"/>
      <c r="AR203" s="238"/>
    </row>
    <row r="204" spans="1:44" s="239" customFormat="1" ht="26.25" customHeight="1">
      <c r="A204" s="3"/>
      <c r="B204" s="115"/>
      <c r="C204" s="118"/>
      <c r="D204" s="99"/>
      <c r="E204" s="116"/>
      <c r="F204" s="155"/>
      <c r="G204" s="12"/>
      <c r="H204" s="12"/>
      <c r="I204" s="118"/>
      <c r="J204" s="118"/>
      <c r="K204" s="118"/>
      <c r="L204" s="232">
        <f t="shared" ref="L204" si="261">IF(RIGHT(S204)="T",(+H204-G204),0)</f>
        <v>0</v>
      </c>
      <c r="M204" s="232">
        <f t="shared" ref="M204" si="262">IF(RIGHT(S204)="U",(+H204-G204),0)</f>
        <v>0</v>
      </c>
      <c r="N204" s="232">
        <f t="shared" ref="N204" si="263">IF(RIGHT(S204)="C",(+H204-G204),0)</f>
        <v>0</v>
      </c>
      <c r="O204" s="232">
        <f t="shared" ref="O204" si="264">IF(RIGHT(S204)="D",(+H204-G204),0)</f>
        <v>0</v>
      </c>
      <c r="P204" s="141"/>
      <c r="Q204" s="141"/>
      <c r="R204" s="141"/>
      <c r="S204" s="13"/>
      <c r="T204" s="14"/>
      <c r="U204" s="141"/>
      <c r="V204" s="254"/>
      <c r="W204" s="254"/>
      <c r="X204" s="254"/>
      <c r="Y204" s="254"/>
      <c r="Z204" s="233"/>
      <c r="AA204" s="254"/>
      <c r="AB204" s="238"/>
      <c r="AC204" s="238"/>
      <c r="AD204" s="238"/>
      <c r="AE204" s="238"/>
      <c r="AF204" s="238"/>
      <c r="AG204" s="238"/>
      <c r="AH204" s="238"/>
      <c r="AI204" s="238"/>
      <c r="AJ204" s="238"/>
      <c r="AK204" s="238"/>
      <c r="AL204" s="238"/>
      <c r="AM204" s="238"/>
      <c r="AN204" s="238"/>
      <c r="AO204" s="238"/>
      <c r="AP204" s="238"/>
      <c r="AQ204" s="238"/>
      <c r="AR204" s="238"/>
    </row>
    <row r="205" spans="1:44" s="239" customFormat="1" ht="26.25" customHeight="1">
      <c r="A205" s="3"/>
      <c r="B205" s="115"/>
      <c r="C205" s="118"/>
      <c r="D205" s="99"/>
      <c r="E205" s="116"/>
      <c r="F205" s="155" t="s">
        <v>49</v>
      </c>
      <c r="G205" s="12"/>
      <c r="H205" s="12"/>
      <c r="I205" s="118"/>
      <c r="J205" s="118"/>
      <c r="K205" s="118"/>
      <c r="L205" s="232">
        <f t="shared" ref="L205" si="265">IF(RIGHT(S205)="T",(+H205-G205),0)</f>
        <v>0</v>
      </c>
      <c r="M205" s="232">
        <f t="shared" ref="M205" si="266">IF(RIGHT(S205)="U",(+H205-G205),0)</f>
        <v>0</v>
      </c>
      <c r="N205" s="232">
        <f t="shared" ref="N205" si="267">IF(RIGHT(S205)="C",(+H205-G205),0)</f>
        <v>0</v>
      </c>
      <c r="O205" s="232">
        <f t="shared" ref="O205" si="268">IF(RIGHT(S205)="D",(+H205-G205),0)</f>
        <v>0</v>
      </c>
      <c r="P205" s="141"/>
      <c r="Q205" s="141"/>
      <c r="R205" s="141"/>
      <c r="S205" s="13"/>
      <c r="T205" s="14"/>
      <c r="U205" s="141"/>
      <c r="V205" s="254"/>
      <c r="W205" s="254"/>
      <c r="X205" s="254"/>
      <c r="Y205" s="254"/>
      <c r="Z205" s="233"/>
      <c r="AA205" s="254"/>
      <c r="AB205" s="238"/>
      <c r="AC205" s="238"/>
      <c r="AD205" s="238"/>
      <c r="AE205" s="238"/>
      <c r="AF205" s="238"/>
      <c r="AG205" s="238"/>
      <c r="AH205" s="238"/>
      <c r="AI205" s="238"/>
      <c r="AJ205" s="238"/>
      <c r="AK205" s="238"/>
      <c r="AL205" s="238"/>
      <c r="AM205" s="238"/>
      <c r="AN205" s="238"/>
      <c r="AO205" s="238"/>
      <c r="AP205" s="238"/>
      <c r="AQ205" s="238"/>
      <c r="AR205" s="238"/>
    </row>
    <row r="206" spans="1:44" s="274" customFormat="1" ht="30" customHeight="1">
      <c r="A206" s="241"/>
      <c r="B206" s="104"/>
      <c r="C206" s="242" t="s">
        <v>53</v>
      </c>
      <c r="D206" s="104"/>
      <c r="E206" s="154"/>
      <c r="F206" s="243" t="s">
        <v>49</v>
      </c>
      <c r="G206" s="103"/>
      <c r="H206" s="103"/>
      <c r="I206" s="243" t="s">
        <v>49</v>
      </c>
      <c r="J206" s="243" t="s">
        <v>49</v>
      </c>
      <c r="K206" s="243" t="s">
        <v>49</v>
      </c>
      <c r="L206" s="133">
        <f>SUM(L203:L205)</f>
        <v>0</v>
      </c>
      <c r="M206" s="133">
        <f>SUM(M203:M205)</f>
        <v>0</v>
      </c>
      <c r="N206" s="133">
        <f>SUM(N203:N205)</f>
        <v>0</v>
      </c>
      <c r="O206" s="133">
        <f>SUM(O203:O205)</f>
        <v>0</v>
      </c>
      <c r="P206" s="243" t="s">
        <v>49</v>
      </c>
      <c r="Q206" s="243" t="s">
        <v>49</v>
      </c>
      <c r="R206" s="243" t="s">
        <v>49</v>
      </c>
      <c r="S206" s="132"/>
      <c r="T206" s="108"/>
      <c r="U206" s="104"/>
      <c r="V206" s="233">
        <f>$AB$11-((N206*24))</f>
        <v>744</v>
      </c>
      <c r="W206" s="234">
        <v>515</v>
      </c>
      <c r="X206" s="99">
        <v>92.68</v>
      </c>
      <c r="Y206" s="235">
        <f>W206*X206</f>
        <v>47730.200000000004</v>
      </c>
      <c r="Z206" s="233">
        <f>(Y206*(V206-L206*24))/V206</f>
        <v>47730.200000000004</v>
      </c>
      <c r="AA206" s="109">
        <f>(Z206/Y206)*100</f>
        <v>100</v>
      </c>
      <c r="AB206" s="273"/>
    </row>
    <row r="207" spans="1:44" s="274" customFormat="1" ht="30" customHeight="1">
      <c r="A207" s="241">
        <v>30</v>
      </c>
      <c r="B207" s="231" t="s">
        <v>110</v>
      </c>
      <c r="C207" s="247" t="s">
        <v>111</v>
      </c>
      <c r="D207" s="99">
        <v>115.926</v>
      </c>
      <c r="E207" s="116" t="s">
        <v>565</v>
      </c>
      <c r="F207" s="243"/>
      <c r="G207" s="100"/>
      <c r="H207" s="100"/>
      <c r="I207" s="11"/>
      <c r="J207" s="14"/>
      <c r="K207" s="243"/>
      <c r="L207" s="232">
        <f t="shared" ref="L207" si="269">IF(RIGHT(S207)="T",(+H207-G207),0)</f>
        <v>0</v>
      </c>
      <c r="M207" s="232">
        <f t="shared" ref="M207" si="270">IF(RIGHT(S207)="U",(+H207-G207),0)</f>
        <v>0</v>
      </c>
      <c r="N207" s="232">
        <f t="shared" ref="N207" si="271">IF(RIGHT(S207)="C",(+H207-G207),0)</f>
        <v>0</v>
      </c>
      <c r="O207" s="232">
        <f t="shared" ref="O207" si="272">IF(RIGHT(S207)="D",(+H207-G207),0)</f>
        <v>0</v>
      </c>
      <c r="P207" s="243"/>
      <c r="Q207" s="243"/>
      <c r="R207" s="243"/>
      <c r="S207" s="101"/>
      <c r="T207" s="102"/>
      <c r="U207" s="104"/>
      <c r="V207" s="233"/>
      <c r="W207" s="234"/>
      <c r="X207" s="99"/>
      <c r="Y207" s="235"/>
      <c r="Z207" s="233"/>
      <c r="AA207" s="109"/>
      <c r="AB207" s="273"/>
    </row>
    <row r="208" spans="1:44" s="274" customFormat="1" ht="30" customHeight="1">
      <c r="A208" s="241"/>
      <c r="B208" s="231"/>
      <c r="C208" s="247"/>
      <c r="D208" s="99"/>
      <c r="E208" s="116"/>
      <c r="F208" s="243"/>
      <c r="G208" s="100"/>
      <c r="H208" s="100"/>
      <c r="I208" s="11"/>
      <c r="J208" s="14"/>
      <c r="K208" s="243"/>
      <c r="L208" s="232">
        <f t="shared" ref="L208:L209" si="273">IF(RIGHT(S208)="T",(+H208-G208),0)</f>
        <v>0</v>
      </c>
      <c r="M208" s="232">
        <f t="shared" ref="M208:M209" si="274">IF(RIGHT(S208)="U",(+H208-G208),0)</f>
        <v>0</v>
      </c>
      <c r="N208" s="232">
        <f t="shared" ref="N208:N209" si="275">IF(RIGHT(S208)="C",(+H208-G208),0)</f>
        <v>0</v>
      </c>
      <c r="O208" s="232">
        <f t="shared" ref="O208:O209" si="276">IF(RIGHT(S208)="D",(+H208-G208),0)</f>
        <v>0</v>
      </c>
      <c r="P208" s="243"/>
      <c r="Q208" s="243"/>
      <c r="R208" s="243"/>
      <c r="S208" s="101"/>
      <c r="T208" s="102"/>
      <c r="U208" s="104"/>
      <c r="V208" s="233"/>
      <c r="W208" s="234"/>
      <c r="X208" s="99"/>
      <c r="Y208" s="235"/>
      <c r="Z208" s="233"/>
      <c r="AA208" s="109"/>
      <c r="AB208" s="273"/>
    </row>
    <row r="209" spans="1:29" s="274" customFormat="1" ht="30" customHeight="1">
      <c r="A209" s="241"/>
      <c r="B209" s="231"/>
      <c r="C209" s="247"/>
      <c r="D209" s="99"/>
      <c r="E209" s="116"/>
      <c r="F209" s="243"/>
      <c r="G209" s="100"/>
      <c r="H209" s="100"/>
      <c r="I209" s="243"/>
      <c r="J209" s="243"/>
      <c r="K209" s="243"/>
      <c r="L209" s="232">
        <f t="shared" si="273"/>
        <v>0</v>
      </c>
      <c r="M209" s="232">
        <f t="shared" si="274"/>
        <v>0</v>
      </c>
      <c r="N209" s="232">
        <f t="shared" si="275"/>
        <v>0</v>
      </c>
      <c r="O209" s="232">
        <f t="shared" si="276"/>
        <v>0</v>
      </c>
      <c r="P209" s="243"/>
      <c r="Q209" s="243"/>
      <c r="R209" s="243"/>
      <c r="S209" s="101"/>
      <c r="T209" s="102"/>
      <c r="U209" s="104"/>
      <c r="V209" s="233"/>
      <c r="W209" s="234"/>
      <c r="X209" s="99"/>
      <c r="Y209" s="235"/>
      <c r="Z209" s="233"/>
      <c r="AA209" s="109"/>
      <c r="AB209" s="273"/>
    </row>
    <row r="210" spans="1:29" s="274" customFormat="1" ht="30" customHeight="1" thickBot="1">
      <c r="A210" s="241"/>
      <c r="B210" s="104"/>
      <c r="C210" s="242" t="s">
        <v>53</v>
      </c>
      <c r="D210" s="104"/>
      <c r="E210" s="154"/>
      <c r="F210" s="243" t="s">
        <v>49</v>
      </c>
      <c r="G210" s="122"/>
      <c r="H210" s="122"/>
      <c r="I210" s="243" t="s">
        <v>49</v>
      </c>
      <c r="J210" s="243" t="s">
        <v>49</v>
      </c>
      <c r="K210" s="243" t="s">
        <v>49</v>
      </c>
      <c r="L210" s="133">
        <f>SUM(L207:L209)</f>
        <v>0</v>
      </c>
      <c r="M210" s="133">
        <f>SUM(M207:M209)</f>
        <v>0</v>
      </c>
      <c r="N210" s="133">
        <f>SUM(N207:N209)</f>
        <v>0</v>
      </c>
      <c r="O210" s="133">
        <f>SUM(O207:O209)</f>
        <v>0</v>
      </c>
      <c r="P210" s="133"/>
      <c r="Q210" s="133"/>
      <c r="R210" s="133"/>
      <c r="S210" s="132"/>
      <c r="T210" s="108"/>
      <c r="U210" s="104"/>
      <c r="V210" s="233">
        <f>$AB$11-((N210*24))</f>
        <v>744</v>
      </c>
      <c r="W210" s="234">
        <v>515</v>
      </c>
      <c r="X210" s="99">
        <v>115.926</v>
      </c>
      <c r="Y210" s="235">
        <f>W210*X210</f>
        <v>59701.89</v>
      </c>
      <c r="Z210" s="233">
        <f>(Y210*(V210-L210*24))/V210</f>
        <v>59701.889999999992</v>
      </c>
      <c r="AA210" s="109">
        <f>(Z210/Y210)*100</f>
        <v>99.999999999999986</v>
      </c>
      <c r="AB210" s="273"/>
    </row>
    <row r="211" spans="1:29" s="248" customFormat="1" ht="30" customHeight="1">
      <c r="A211" s="143">
        <v>31</v>
      </c>
      <c r="B211" s="231" t="s">
        <v>110</v>
      </c>
      <c r="C211" s="247" t="s">
        <v>535</v>
      </c>
      <c r="D211" s="99">
        <v>115.926</v>
      </c>
      <c r="E211" s="116" t="s">
        <v>565</v>
      </c>
      <c r="F211" s="155" t="s">
        <v>49</v>
      </c>
      <c r="G211" s="15"/>
      <c r="H211" s="13"/>
      <c r="I211" s="155" t="s">
        <v>49</v>
      </c>
      <c r="J211" s="155" t="s">
        <v>49</v>
      </c>
      <c r="K211" s="155" t="s">
        <v>49</v>
      </c>
      <c r="L211" s="232">
        <f>IF(RIGHT(S211)="T",(+H211-G211),0)</f>
        <v>0</v>
      </c>
      <c r="M211" s="232">
        <f>IF(RIGHT(S211)="U",(+H211-G211),0)</f>
        <v>0</v>
      </c>
      <c r="N211" s="232">
        <f>IF(RIGHT(S211)="C",(+H211-G211),0)</f>
        <v>0</v>
      </c>
      <c r="O211" s="232">
        <f>IF(RIGHT(S211)="D",(+H211-G211),0)</f>
        <v>0</v>
      </c>
      <c r="P211" s="155" t="s">
        <v>49</v>
      </c>
      <c r="Q211" s="155" t="s">
        <v>49</v>
      </c>
      <c r="R211" s="155" t="s">
        <v>49</v>
      </c>
      <c r="S211" s="12"/>
      <c r="T211" s="14"/>
      <c r="U211" s="105"/>
      <c r="V211" s="136"/>
      <c r="W211" s="136"/>
      <c r="X211" s="136"/>
      <c r="Y211" s="136"/>
      <c r="Z211" s="233"/>
      <c r="AA211" s="136"/>
      <c r="AC211" s="292"/>
    </row>
    <row r="212" spans="1:29" s="248" customFormat="1" ht="30" customHeight="1">
      <c r="A212" s="143"/>
      <c r="B212" s="231"/>
      <c r="C212" s="247"/>
      <c r="D212" s="99"/>
      <c r="E212" s="116"/>
      <c r="F212" s="155"/>
      <c r="G212" s="12"/>
      <c r="H212" s="12"/>
      <c r="I212" s="155"/>
      <c r="J212" s="155"/>
      <c r="K212" s="155"/>
      <c r="L212" s="232">
        <f>IF(RIGHT(S212)="T",(+H212-G212),0)</f>
        <v>0</v>
      </c>
      <c r="M212" s="232">
        <f>IF(RIGHT(S212)="U",(+H212-G212),0)</f>
        <v>0</v>
      </c>
      <c r="N212" s="232">
        <f>IF(RIGHT(S212)="C",(+H212-G212),0)</f>
        <v>0</v>
      </c>
      <c r="O212" s="232">
        <f>IF(RIGHT(S212)="D",(+H212-G212),0)</f>
        <v>0</v>
      </c>
      <c r="P212" s="155"/>
      <c r="Q212" s="155"/>
      <c r="R212" s="155"/>
      <c r="S212" s="13"/>
      <c r="T212" s="14"/>
      <c r="U212" s="105"/>
      <c r="V212" s="136"/>
      <c r="W212" s="136"/>
      <c r="X212" s="136"/>
      <c r="Y212" s="136"/>
      <c r="Z212" s="233"/>
      <c r="AA212" s="136"/>
      <c r="AC212" s="293"/>
    </row>
    <row r="213" spans="1:29" s="246" customFormat="1" ht="30" customHeight="1">
      <c r="A213" s="241"/>
      <c r="B213" s="104"/>
      <c r="C213" s="242" t="s">
        <v>53</v>
      </c>
      <c r="D213" s="104"/>
      <c r="E213" s="154"/>
      <c r="F213" s="243" t="s">
        <v>49</v>
      </c>
      <c r="G213" s="103"/>
      <c r="H213" s="103"/>
      <c r="I213" s="243" t="s">
        <v>49</v>
      </c>
      <c r="J213" s="243" t="s">
        <v>49</v>
      </c>
      <c r="K213" s="243" t="s">
        <v>49</v>
      </c>
      <c r="L213" s="133">
        <f>SUM(L211:L212)</f>
        <v>0</v>
      </c>
      <c r="M213" s="133">
        <f>SUM(M211:M212)</f>
        <v>0</v>
      </c>
      <c r="N213" s="133">
        <f>SUM(N211:N212)</f>
        <v>0</v>
      </c>
      <c r="O213" s="133">
        <f>SUM(O211:O212)</f>
        <v>0</v>
      </c>
      <c r="P213" s="133"/>
      <c r="Q213" s="133"/>
      <c r="R213" s="133"/>
      <c r="S213" s="132"/>
      <c r="T213" s="108"/>
      <c r="U213" s="104"/>
      <c r="V213" s="233">
        <f>$AB$11-((N213*24))</f>
        <v>744</v>
      </c>
      <c r="W213" s="234">
        <v>515</v>
      </c>
      <c r="X213" s="99">
        <v>115.926</v>
      </c>
      <c r="Y213" s="235">
        <f>W213*X213</f>
        <v>59701.89</v>
      </c>
      <c r="Z213" s="233">
        <f>(Y213*(V213-L213*24))/V213</f>
        <v>59701.889999999992</v>
      </c>
      <c r="AA213" s="109">
        <f>(Z213/Y213)*100</f>
        <v>99.999999999999986</v>
      </c>
      <c r="AB213" s="248"/>
    </row>
    <row r="214" spans="1:29" s="246" customFormat="1" ht="30" customHeight="1">
      <c r="A214" s="241">
        <v>31</v>
      </c>
      <c r="B214" s="231" t="s">
        <v>461</v>
      </c>
      <c r="C214" s="247" t="s">
        <v>462</v>
      </c>
      <c r="D214" s="99">
        <v>116.03</v>
      </c>
      <c r="E214" s="116" t="s">
        <v>565</v>
      </c>
      <c r="F214" s="155" t="s">
        <v>49</v>
      </c>
      <c r="G214" s="12"/>
      <c r="H214" s="12"/>
      <c r="I214" s="155" t="s">
        <v>49</v>
      </c>
      <c r="J214" s="155" t="s">
        <v>49</v>
      </c>
      <c r="K214" s="155" t="s">
        <v>49</v>
      </c>
      <c r="L214" s="232">
        <f>IF(RIGHT(S214)="T",(+H214-G214),0)</f>
        <v>0</v>
      </c>
      <c r="M214" s="232">
        <f>IF(RIGHT(S214)="U",(+H214-G214),0)</f>
        <v>0</v>
      </c>
      <c r="N214" s="232">
        <f>IF(RIGHT(S214)="C",(+H214-G214),0)</f>
        <v>0</v>
      </c>
      <c r="O214" s="232">
        <f>IF(RIGHT(S214)="D",(+H214-G214),0)</f>
        <v>0</v>
      </c>
      <c r="P214" s="155" t="s">
        <v>49</v>
      </c>
      <c r="Q214" s="155" t="s">
        <v>49</v>
      </c>
      <c r="R214" s="155" t="s">
        <v>49</v>
      </c>
      <c r="S214" s="13"/>
      <c r="T214" s="14"/>
      <c r="U214" s="105"/>
      <c r="V214" s="136"/>
      <c r="W214" s="136"/>
      <c r="X214" s="136"/>
      <c r="Y214" s="136"/>
      <c r="Z214" s="233"/>
      <c r="AA214" s="136"/>
      <c r="AB214" s="248"/>
    </row>
    <row r="215" spans="1:29" s="246" customFormat="1" ht="30" customHeight="1">
      <c r="A215" s="241"/>
      <c r="B215" s="231"/>
      <c r="C215" s="247"/>
      <c r="D215" s="99"/>
      <c r="E215" s="294"/>
      <c r="F215" s="155" t="s">
        <v>49</v>
      </c>
      <c r="G215" s="100"/>
      <c r="H215" s="100"/>
      <c r="I215" s="155" t="s">
        <v>49</v>
      </c>
      <c r="J215" s="155" t="s">
        <v>49</v>
      </c>
      <c r="K215" s="155" t="s">
        <v>49</v>
      </c>
      <c r="L215" s="232">
        <f t="shared" ref="L215" si="277">IF(RIGHT(S215)="T",(+H215-G215),0)</f>
        <v>0</v>
      </c>
      <c r="M215" s="232">
        <f t="shared" ref="M215" si="278">IF(RIGHT(S215)="U",(+H215-G215),0)</f>
        <v>0</v>
      </c>
      <c r="N215" s="232">
        <f t="shared" ref="N215" si="279">IF(RIGHT(S215)="C",(+H215-G215),0)</f>
        <v>0</v>
      </c>
      <c r="O215" s="232">
        <f t="shared" ref="O215" si="280">IF(RIGHT(S215)="D",(+H215-G215),0)</f>
        <v>0</v>
      </c>
      <c r="P215" s="155" t="s">
        <v>49</v>
      </c>
      <c r="Q215" s="155" t="s">
        <v>49</v>
      </c>
      <c r="R215" s="155" t="s">
        <v>49</v>
      </c>
      <c r="S215" s="41"/>
      <c r="T215" s="102"/>
      <c r="U215" s="105"/>
      <c r="V215" s="136"/>
      <c r="W215" s="136"/>
      <c r="X215" s="136"/>
      <c r="Y215" s="136"/>
      <c r="Z215" s="233"/>
      <c r="AA215" s="136"/>
      <c r="AB215" s="248"/>
    </row>
    <row r="216" spans="1:29" s="246" customFormat="1" ht="30" customHeight="1">
      <c r="A216" s="241"/>
      <c r="B216" s="104"/>
      <c r="C216" s="242" t="s">
        <v>53</v>
      </c>
      <c r="D216" s="104"/>
      <c r="E216" s="154"/>
      <c r="F216" s="243" t="s">
        <v>49</v>
      </c>
      <c r="G216" s="103"/>
      <c r="H216" s="103"/>
      <c r="I216" s="243" t="s">
        <v>49</v>
      </c>
      <c r="J216" s="243" t="s">
        <v>49</v>
      </c>
      <c r="K216" s="243" t="s">
        <v>49</v>
      </c>
      <c r="L216" s="133">
        <f>SUM(L214:L215)</f>
        <v>0</v>
      </c>
      <c r="M216" s="133">
        <f>SUM(M214:M215)</f>
        <v>0</v>
      </c>
      <c r="N216" s="133">
        <f>SUM(N214:N215)</f>
        <v>0</v>
      </c>
      <c r="O216" s="133">
        <f>SUM(O214:O215)</f>
        <v>0</v>
      </c>
      <c r="P216" s="133"/>
      <c r="Q216" s="133"/>
      <c r="R216" s="133"/>
      <c r="S216" s="132"/>
      <c r="T216" s="108"/>
      <c r="U216" s="104"/>
      <c r="V216" s="233">
        <f>$AB$11-((N216*24))</f>
        <v>744</v>
      </c>
      <c r="W216" s="234">
        <v>515</v>
      </c>
      <c r="X216" s="99">
        <v>116.03</v>
      </c>
      <c r="Y216" s="235">
        <f>W216*X216</f>
        <v>59755.45</v>
      </c>
      <c r="Z216" s="233">
        <f>(Y216*(V216-L216*24))/V216</f>
        <v>59755.45</v>
      </c>
      <c r="AA216" s="109">
        <f>(Z216/Y216)*100</f>
        <v>100</v>
      </c>
      <c r="AB216" s="248"/>
    </row>
    <row r="217" spans="1:29" s="246" customFormat="1" ht="28.5" customHeight="1">
      <c r="A217" s="258">
        <v>32</v>
      </c>
      <c r="B217" s="295" t="s">
        <v>451</v>
      </c>
      <c r="C217" s="296" t="s">
        <v>452</v>
      </c>
      <c r="D217" s="132">
        <v>101.84099999999999</v>
      </c>
      <c r="E217" s="116" t="s">
        <v>565</v>
      </c>
      <c r="F217" s="243"/>
      <c r="G217" s="100">
        <v>42644.5625</v>
      </c>
      <c r="H217" s="100">
        <v>42644.756944444445</v>
      </c>
      <c r="I217" s="243"/>
      <c r="J217" s="243"/>
      <c r="K217" s="297"/>
      <c r="L217" s="232">
        <f t="shared" ref="L217:L219" si="281">IF(RIGHT(S217)="T",(+H217-G217),0)</f>
        <v>0.19444444444525288</v>
      </c>
      <c r="M217" s="232">
        <f t="shared" ref="M217:M219" si="282">IF(RIGHT(S217)="U",(+H217-G217),0)</f>
        <v>0</v>
      </c>
      <c r="N217" s="232">
        <f t="shared" ref="N217:N219" si="283">IF(RIGHT(S217)="C",(+H217-G217),0)</f>
        <v>0</v>
      </c>
      <c r="O217" s="232">
        <f t="shared" ref="O217:O219" si="284">IF(RIGHT(S217)="D",(+H217-G217),0)</f>
        <v>0</v>
      </c>
      <c r="P217" s="243"/>
      <c r="Q217" s="243"/>
      <c r="R217" s="243"/>
      <c r="S217" s="101" t="s">
        <v>495</v>
      </c>
      <c r="T217" s="102" t="s">
        <v>948</v>
      </c>
      <c r="U217" s="104"/>
      <c r="V217" s="233"/>
      <c r="W217" s="234"/>
      <c r="X217" s="99"/>
      <c r="Y217" s="235"/>
      <c r="Z217" s="233"/>
      <c r="AA217" s="109"/>
      <c r="AB217" s="248"/>
    </row>
    <row r="218" spans="1:29" s="246" customFormat="1" ht="28.5" customHeight="1">
      <c r="A218" s="258"/>
      <c r="B218" s="295"/>
      <c r="C218" s="296"/>
      <c r="D218" s="132"/>
      <c r="E218" s="116"/>
      <c r="F218" s="243"/>
      <c r="G218" s="12"/>
      <c r="H218" s="12"/>
      <c r="I218" s="243"/>
      <c r="J218" s="243"/>
      <c r="K218" s="297"/>
      <c r="L218" s="232">
        <f t="shared" si="281"/>
        <v>0</v>
      </c>
      <c r="M218" s="232">
        <f t="shared" si="282"/>
        <v>0</v>
      </c>
      <c r="N218" s="232">
        <f t="shared" si="283"/>
        <v>0</v>
      </c>
      <c r="O218" s="232">
        <f t="shared" si="284"/>
        <v>0</v>
      </c>
      <c r="P218" s="243"/>
      <c r="Q218" s="243"/>
      <c r="R218" s="243"/>
      <c r="S218" s="12"/>
      <c r="T218" s="53"/>
      <c r="U218" s="104"/>
      <c r="V218" s="233"/>
      <c r="W218" s="234"/>
      <c r="X218" s="99"/>
      <c r="Y218" s="235"/>
      <c r="Z218" s="233"/>
      <c r="AA218" s="109"/>
      <c r="AB218" s="248"/>
    </row>
    <row r="219" spans="1:29" s="246" customFormat="1" ht="28.5" customHeight="1">
      <c r="A219" s="258"/>
      <c r="B219" s="295"/>
      <c r="C219" s="296"/>
      <c r="D219" s="132"/>
      <c r="E219" s="116"/>
      <c r="F219" s="243"/>
      <c r="G219" s="12"/>
      <c r="H219" s="12"/>
      <c r="I219" s="243"/>
      <c r="J219" s="243"/>
      <c r="K219" s="297"/>
      <c r="L219" s="232">
        <f t="shared" si="281"/>
        <v>0</v>
      </c>
      <c r="M219" s="232">
        <f t="shared" si="282"/>
        <v>0</v>
      </c>
      <c r="N219" s="232">
        <f t="shared" si="283"/>
        <v>0</v>
      </c>
      <c r="O219" s="232">
        <f t="shared" si="284"/>
        <v>0</v>
      </c>
      <c r="P219" s="243"/>
      <c r="Q219" s="243"/>
      <c r="R219" s="243"/>
      <c r="S219" s="13"/>
      <c r="T219" s="14"/>
      <c r="U219" s="104"/>
      <c r="V219" s="233"/>
      <c r="W219" s="234"/>
      <c r="X219" s="99"/>
      <c r="Y219" s="235"/>
      <c r="Z219" s="233"/>
      <c r="AA219" s="109"/>
      <c r="AB219" s="248"/>
    </row>
    <row r="220" spans="1:29" s="246" customFormat="1" ht="30" customHeight="1">
      <c r="A220" s="241"/>
      <c r="B220" s="104"/>
      <c r="C220" s="242" t="s">
        <v>53</v>
      </c>
      <c r="D220" s="104"/>
      <c r="E220" s="154"/>
      <c r="F220" s="243" t="s">
        <v>49</v>
      </c>
      <c r="G220" s="103"/>
      <c r="H220" s="103"/>
      <c r="I220" s="243" t="s">
        <v>49</v>
      </c>
      <c r="J220" s="243" t="s">
        <v>49</v>
      </c>
      <c r="K220" s="297"/>
      <c r="L220" s="133">
        <f>SUM(L217:L219)</f>
        <v>0.19444444444525288</v>
      </c>
      <c r="M220" s="133">
        <f>SUM(M217:M219)</f>
        <v>0</v>
      </c>
      <c r="N220" s="133">
        <f>SUM(N217:N219)</f>
        <v>0</v>
      </c>
      <c r="O220" s="133">
        <f>SUM(O217:O219)</f>
        <v>0</v>
      </c>
      <c r="P220" s="243" t="s">
        <v>49</v>
      </c>
      <c r="Q220" s="243" t="s">
        <v>49</v>
      </c>
      <c r="R220" s="243" t="s">
        <v>49</v>
      </c>
      <c r="S220" s="132"/>
      <c r="T220" s="108"/>
      <c r="U220" s="104"/>
      <c r="V220" s="233">
        <f>$AB$11-((N220*24))</f>
        <v>744</v>
      </c>
      <c r="W220" s="106">
        <v>687</v>
      </c>
      <c r="X220" s="266">
        <v>101.84099999999999</v>
      </c>
      <c r="Y220" s="244">
        <f t="shared" ref="Y220" si="285">W220*X220</f>
        <v>69964.766999999993</v>
      </c>
      <c r="Z220" s="233">
        <f>(Y220*(V220-L220*24))/V220</f>
        <v>69525.919895159459</v>
      </c>
      <c r="AA220" s="109">
        <f>(Z220/Y220)*100</f>
        <v>99.372759856628207</v>
      </c>
      <c r="AB220" s="248"/>
    </row>
    <row r="221" spans="1:29" s="246" customFormat="1" ht="36.75" customHeight="1">
      <c r="A221" s="258">
        <v>33</v>
      </c>
      <c r="B221" s="295" t="s">
        <v>453</v>
      </c>
      <c r="C221" s="296" t="s">
        <v>454</v>
      </c>
      <c r="D221" s="104">
        <v>101.84099999999999</v>
      </c>
      <c r="E221" s="116" t="s">
        <v>565</v>
      </c>
      <c r="F221" s="243"/>
      <c r="G221" s="100">
        <v>42649.568055555559</v>
      </c>
      <c r="H221" s="100">
        <v>42649.568055555559</v>
      </c>
      <c r="I221" s="243"/>
      <c r="J221" s="243"/>
      <c r="K221" s="297"/>
      <c r="L221" s="232">
        <f t="shared" ref="L221" si="286">IF(RIGHT(S221)="T",(+H221-G221),0)</f>
        <v>0</v>
      </c>
      <c r="M221" s="232">
        <f t="shared" ref="M221" si="287">IF(RIGHT(S221)="U",(+H221-G221),0)</f>
        <v>0</v>
      </c>
      <c r="N221" s="232">
        <f t="shared" ref="N221" si="288">IF(RIGHT(S221)="C",(+H221-G221),0)</f>
        <v>0</v>
      </c>
      <c r="O221" s="232">
        <f t="shared" ref="O221" si="289">IF(RIGHT(S221)="D",(+H221-G221),0)</f>
        <v>0</v>
      </c>
      <c r="P221" s="243"/>
      <c r="Q221" s="243"/>
      <c r="R221" s="243"/>
      <c r="S221" s="101" t="s">
        <v>504</v>
      </c>
      <c r="T221" s="102" t="s">
        <v>950</v>
      </c>
      <c r="U221" s="104"/>
      <c r="V221" s="233"/>
      <c r="W221" s="234"/>
      <c r="X221" s="99"/>
      <c r="Y221" s="235"/>
      <c r="Z221" s="233"/>
      <c r="AA221" s="109"/>
      <c r="AB221" s="248"/>
    </row>
    <row r="222" spans="1:29" s="246" customFormat="1" ht="36.75" customHeight="1">
      <c r="A222" s="258"/>
      <c r="B222" s="295"/>
      <c r="C222" s="296"/>
      <c r="D222" s="104"/>
      <c r="E222" s="294"/>
      <c r="F222" s="243"/>
      <c r="G222" s="100">
        <v>42652.57916666667</v>
      </c>
      <c r="H222" s="100">
        <v>42652.57916666667</v>
      </c>
      <c r="I222" s="243"/>
      <c r="J222" s="243"/>
      <c r="K222" s="297"/>
      <c r="L222" s="232">
        <f t="shared" ref="L222:L224" si="290">IF(RIGHT(S222)="T",(+H222-G222),0)</f>
        <v>0</v>
      </c>
      <c r="M222" s="232">
        <f t="shared" ref="M222:M224" si="291">IF(RIGHT(S222)="U",(+H222-G222),0)</f>
        <v>0</v>
      </c>
      <c r="N222" s="232">
        <f t="shared" ref="N222:N224" si="292">IF(RIGHT(S222)="C",(+H222-G222),0)</f>
        <v>0</v>
      </c>
      <c r="O222" s="232">
        <f t="shared" ref="O222:O224" si="293">IF(RIGHT(S222)="D",(+H222-G222),0)</f>
        <v>0</v>
      </c>
      <c r="P222" s="243"/>
      <c r="Q222" s="243"/>
      <c r="R222" s="243"/>
      <c r="S222" s="101" t="s">
        <v>504</v>
      </c>
      <c r="T222" s="102" t="s">
        <v>951</v>
      </c>
      <c r="U222" s="104"/>
      <c r="V222" s="233"/>
      <c r="W222" s="234"/>
      <c r="X222" s="99"/>
      <c r="Y222" s="235"/>
      <c r="Z222" s="233"/>
      <c r="AA222" s="109"/>
      <c r="AB222" s="248"/>
    </row>
    <row r="223" spans="1:29" s="246" customFormat="1" ht="36.75" customHeight="1">
      <c r="A223" s="258"/>
      <c r="B223" s="295"/>
      <c r="C223" s="296"/>
      <c r="D223" s="104"/>
      <c r="E223" s="294"/>
      <c r="F223" s="243"/>
      <c r="G223" s="12"/>
      <c r="H223" s="12"/>
      <c r="I223" s="243"/>
      <c r="J223" s="243"/>
      <c r="K223" s="297"/>
      <c r="L223" s="232">
        <f t="shared" si="290"/>
        <v>0</v>
      </c>
      <c r="M223" s="232">
        <f t="shared" si="291"/>
        <v>0</v>
      </c>
      <c r="N223" s="232">
        <f t="shared" si="292"/>
        <v>0</v>
      </c>
      <c r="O223" s="232">
        <f t="shared" si="293"/>
        <v>0</v>
      </c>
      <c r="P223" s="243"/>
      <c r="Q223" s="243"/>
      <c r="R223" s="243"/>
      <c r="S223" s="138"/>
      <c r="T223" s="139"/>
      <c r="U223" s="104"/>
      <c r="V223" s="233"/>
      <c r="W223" s="234"/>
      <c r="X223" s="99"/>
      <c r="Y223" s="235"/>
      <c r="Z223" s="233"/>
      <c r="AA223" s="109"/>
      <c r="AB223" s="248"/>
    </row>
    <row r="224" spans="1:29" s="246" customFormat="1" ht="36.75" customHeight="1">
      <c r="A224" s="258"/>
      <c r="B224" s="295"/>
      <c r="C224" s="296"/>
      <c r="D224" s="104"/>
      <c r="E224" s="294"/>
      <c r="F224" s="243"/>
      <c r="G224" s="16"/>
      <c r="H224" s="16"/>
      <c r="I224" s="243"/>
      <c r="J224" s="243"/>
      <c r="K224" s="297"/>
      <c r="L224" s="232">
        <f t="shared" si="290"/>
        <v>0</v>
      </c>
      <c r="M224" s="232">
        <f t="shared" si="291"/>
        <v>0</v>
      </c>
      <c r="N224" s="232">
        <f t="shared" si="292"/>
        <v>0</v>
      </c>
      <c r="O224" s="232">
        <f t="shared" si="293"/>
        <v>0</v>
      </c>
      <c r="P224" s="243"/>
      <c r="Q224" s="243"/>
      <c r="R224" s="243"/>
      <c r="S224" s="19"/>
      <c r="T224" s="20"/>
      <c r="U224" s="104"/>
      <c r="V224" s="233"/>
      <c r="W224" s="234"/>
      <c r="X224" s="99"/>
      <c r="Y224" s="235"/>
      <c r="Z224" s="233"/>
      <c r="AA224" s="109"/>
      <c r="AB224" s="248"/>
    </row>
    <row r="225" spans="1:28" s="246" customFormat="1" ht="30" customHeight="1">
      <c r="A225" s="241"/>
      <c r="B225" s="104"/>
      <c r="C225" s="242" t="s">
        <v>53</v>
      </c>
      <c r="D225" s="104"/>
      <c r="E225" s="154"/>
      <c r="F225" s="243" t="s">
        <v>49</v>
      </c>
      <c r="G225" s="103"/>
      <c r="H225" s="103"/>
      <c r="I225" s="243" t="s">
        <v>49</v>
      </c>
      <c r="J225" s="243" t="s">
        <v>49</v>
      </c>
      <c r="K225" s="297"/>
      <c r="L225" s="133">
        <f>SUM(L221:L224)</f>
        <v>0</v>
      </c>
      <c r="M225" s="133">
        <f>SUM(M221:M224)</f>
        <v>0</v>
      </c>
      <c r="N225" s="133">
        <f>SUM(N221:N224)</f>
        <v>0</v>
      </c>
      <c r="O225" s="133">
        <f>SUM(O221:O224)</f>
        <v>0</v>
      </c>
      <c r="P225" s="133"/>
      <c r="Q225" s="133"/>
      <c r="R225" s="133"/>
      <c r="S225" s="132"/>
      <c r="T225" s="108"/>
      <c r="U225" s="104"/>
      <c r="V225" s="233">
        <f>$AB$11-((N225*24))</f>
        <v>744</v>
      </c>
      <c r="W225" s="106">
        <v>687</v>
      </c>
      <c r="X225" s="266">
        <v>101.84099999999999</v>
      </c>
      <c r="Y225" s="244">
        <f>W225*X225</f>
        <v>69964.766999999993</v>
      </c>
      <c r="Z225" s="233">
        <f>(Y225*(V225-L225*24))/V225</f>
        <v>69964.766999999993</v>
      </c>
      <c r="AA225" s="245">
        <f>(Z225/Y225)*100</f>
        <v>100</v>
      </c>
      <c r="AB225" s="248"/>
    </row>
    <row r="226" spans="1:28" s="273" customFormat="1" ht="30" customHeight="1">
      <c r="A226" s="143">
        <v>34</v>
      </c>
      <c r="B226" s="231" t="s">
        <v>112</v>
      </c>
      <c r="C226" s="247" t="s">
        <v>113</v>
      </c>
      <c r="D226" s="99">
        <v>235.952</v>
      </c>
      <c r="E226" s="116" t="s">
        <v>565</v>
      </c>
      <c r="F226" s="155" t="s">
        <v>49</v>
      </c>
      <c r="G226" s="100">
        <v>42659.178472222222</v>
      </c>
      <c r="H226" s="100">
        <v>42659.501388888886</v>
      </c>
      <c r="I226" s="155" t="s">
        <v>49</v>
      </c>
      <c r="J226" s="155" t="s">
        <v>49</v>
      </c>
      <c r="K226" s="155" t="s">
        <v>49</v>
      </c>
      <c r="L226" s="232">
        <f t="shared" ref="L226" si="294">IF(RIGHT(S226)="T",(+H226-G226),0)</f>
        <v>0</v>
      </c>
      <c r="M226" s="232">
        <f t="shared" ref="M226" si="295">IF(RIGHT(S226)="U",(+H226-G226),0)</f>
        <v>0</v>
      </c>
      <c r="N226" s="232">
        <f t="shared" ref="N226" si="296">IF(RIGHT(S226)="C",(+H226-G226),0)</f>
        <v>0</v>
      </c>
      <c r="O226" s="232">
        <f t="shared" ref="O226" si="297">IF(RIGHT(S226)="D",(+H226-G226),0)</f>
        <v>0.32291666666424135</v>
      </c>
      <c r="P226" s="155" t="s">
        <v>49</v>
      </c>
      <c r="Q226" s="155" t="s">
        <v>49</v>
      </c>
      <c r="R226" s="155" t="s">
        <v>49</v>
      </c>
      <c r="S226" s="101" t="s">
        <v>52</v>
      </c>
      <c r="T226" s="102" t="s">
        <v>953</v>
      </c>
      <c r="U226" s="105"/>
      <c r="V226" s="132"/>
      <c r="W226" s="132"/>
      <c r="X226" s="132"/>
      <c r="Y226" s="132"/>
      <c r="Z226" s="233"/>
      <c r="AA226" s="132"/>
    </row>
    <row r="227" spans="1:28" s="273" customFormat="1" ht="30" customHeight="1">
      <c r="A227" s="143"/>
      <c r="B227" s="231"/>
      <c r="C227" s="247"/>
      <c r="D227" s="99"/>
      <c r="E227" s="116"/>
      <c r="F227" s="155"/>
      <c r="G227" s="100">
        <v>42659.915277777778</v>
      </c>
      <c r="H227" s="100">
        <v>42660.429166666669</v>
      </c>
      <c r="I227" s="155"/>
      <c r="J227" s="155"/>
      <c r="K227" s="155"/>
      <c r="L227" s="232">
        <f t="shared" ref="L227:L228" si="298">IF(RIGHT(S227)="T",(+H227-G227),0)</f>
        <v>0</v>
      </c>
      <c r="M227" s="232">
        <f t="shared" ref="M227:M228" si="299">IF(RIGHT(S227)="U",(+H227-G227),0)</f>
        <v>0</v>
      </c>
      <c r="N227" s="232">
        <f t="shared" ref="N227:N228" si="300">IF(RIGHT(S227)="C",(+H227-G227),0)</f>
        <v>0</v>
      </c>
      <c r="O227" s="232">
        <f t="shared" ref="O227:O228" si="301">IF(RIGHT(S227)="D",(+H227-G227),0)</f>
        <v>0.51388888889050577</v>
      </c>
      <c r="P227" s="155"/>
      <c r="Q227" s="155"/>
      <c r="R227" s="155"/>
      <c r="S227" s="101" t="s">
        <v>52</v>
      </c>
      <c r="T227" s="102" t="s">
        <v>953</v>
      </c>
      <c r="U227" s="105"/>
      <c r="V227" s="132"/>
      <c r="W227" s="132"/>
      <c r="X227" s="132"/>
      <c r="Y227" s="132"/>
      <c r="Z227" s="233"/>
      <c r="AA227" s="132"/>
    </row>
    <row r="228" spans="1:28" s="273" customFormat="1" ht="30" customHeight="1">
      <c r="A228" s="143"/>
      <c r="B228" s="231"/>
      <c r="C228" s="247"/>
      <c r="D228" s="99"/>
      <c r="E228" s="116"/>
      <c r="F228" s="155"/>
      <c r="G228" s="100">
        <v>42666.895138888889</v>
      </c>
      <c r="H228" s="100">
        <v>42667.39166666667</v>
      </c>
      <c r="I228" s="155"/>
      <c r="J228" s="155"/>
      <c r="K228" s="155"/>
      <c r="L228" s="232">
        <f t="shared" si="298"/>
        <v>0</v>
      </c>
      <c r="M228" s="232">
        <f t="shared" si="299"/>
        <v>0</v>
      </c>
      <c r="N228" s="232">
        <f t="shared" si="300"/>
        <v>0</v>
      </c>
      <c r="O228" s="232">
        <f t="shared" si="301"/>
        <v>0.49652777778101154</v>
      </c>
      <c r="P228" s="155"/>
      <c r="Q228" s="155"/>
      <c r="R228" s="155"/>
      <c r="S228" s="101" t="s">
        <v>52</v>
      </c>
      <c r="T228" s="102" t="s">
        <v>955</v>
      </c>
      <c r="U228" s="105"/>
      <c r="V228" s="132"/>
      <c r="W228" s="132"/>
      <c r="X228" s="132"/>
      <c r="Y228" s="132"/>
      <c r="Z228" s="233"/>
      <c r="AA228" s="132"/>
    </row>
    <row r="229" spans="1:28" s="273" customFormat="1" ht="30" customHeight="1">
      <c r="A229" s="143"/>
      <c r="B229" s="231"/>
      <c r="C229" s="247"/>
      <c r="D229" s="99"/>
      <c r="E229" s="116"/>
      <c r="F229" s="155"/>
      <c r="G229" s="100">
        <v>42668.964583333334</v>
      </c>
      <c r="H229" s="100">
        <v>42669.314583333333</v>
      </c>
      <c r="I229" s="155"/>
      <c r="J229" s="155"/>
      <c r="K229" s="155"/>
      <c r="L229" s="232">
        <f t="shared" ref="L229:L232" si="302">IF(RIGHT(S229)="T",(+H229-G229),0)</f>
        <v>0</v>
      </c>
      <c r="M229" s="232">
        <f t="shared" ref="M229:M232" si="303">IF(RIGHT(S229)="U",(+H229-G229),0)</f>
        <v>0</v>
      </c>
      <c r="N229" s="232">
        <f t="shared" ref="N229:N232" si="304">IF(RIGHT(S229)="C",(+H229-G229),0)</f>
        <v>0</v>
      </c>
      <c r="O229" s="232">
        <f t="shared" ref="O229:O232" si="305">IF(RIGHT(S229)="D",(+H229-G229),0)</f>
        <v>0.34999999999854481</v>
      </c>
      <c r="P229" s="155"/>
      <c r="Q229" s="155"/>
      <c r="R229" s="155"/>
      <c r="S229" s="101" t="s">
        <v>52</v>
      </c>
      <c r="T229" s="102" t="s">
        <v>957</v>
      </c>
      <c r="U229" s="105"/>
      <c r="V229" s="132"/>
      <c r="W229" s="132"/>
      <c r="X229" s="132"/>
      <c r="Y229" s="132"/>
      <c r="Z229" s="233"/>
      <c r="AA229" s="132"/>
    </row>
    <row r="230" spans="1:28" s="273" customFormat="1" ht="30" customHeight="1">
      <c r="A230" s="143"/>
      <c r="B230" s="231"/>
      <c r="C230" s="247"/>
      <c r="D230" s="99"/>
      <c r="E230" s="116"/>
      <c r="F230" s="155"/>
      <c r="G230" s="100">
        <v>42671.058333333334</v>
      </c>
      <c r="H230" s="100">
        <v>42671.313888888886</v>
      </c>
      <c r="I230" s="155"/>
      <c r="J230" s="155"/>
      <c r="K230" s="155"/>
      <c r="L230" s="232">
        <f t="shared" si="302"/>
        <v>0</v>
      </c>
      <c r="M230" s="232">
        <f t="shared" si="303"/>
        <v>0</v>
      </c>
      <c r="N230" s="232">
        <f t="shared" si="304"/>
        <v>0</v>
      </c>
      <c r="O230" s="232">
        <f t="shared" si="305"/>
        <v>0.25555555555183673</v>
      </c>
      <c r="P230" s="155"/>
      <c r="Q230" s="155"/>
      <c r="R230" s="155"/>
      <c r="S230" s="101" t="s">
        <v>52</v>
      </c>
      <c r="T230" s="102" t="s">
        <v>957</v>
      </c>
      <c r="U230" s="105"/>
      <c r="V230" s="132"/>
      <c r="W230" s="132"/>
      <c r="X230" s="132"/>
      <c r="Y230" s="132"/>
      <c r="Z230" s="233"/>
      <c r="AA230" s="132"/>
    </row>
    <row r="231" spans="1:28" s="273" customFormat="1" ht="30" customHeight="1">
      <c r="A231" s="143"/>
      <c r="B231" s="231"/>
      <c r="C231" s="247"/>
      <c r="D231" s="99"/>
      <c r="E231" s="116"/>
      <c r="F231" s="155"/>
      <c r="G231" s="100">
        <v>42672.049305555556</v>
      </c>
      <c r="H231" s="100">
        <v>42672.364583333336</v>
      </c>
      <c r="I231" s="155"/>
      <c r="J231" s="155"/>
      <c r="K231" s="155"/>
      <c r="L231" s="232">
        <f t="shared" si="302"/>
        <v>0</v>
      </c>
      <c r="M231" s="232">
        <f t="shared" si="303"/>
        <v>0</v>
      </c>
      <c r="N231" s="232">
        <f t="shared" si="304"/>
        <v>0</v>
      </c>
      <c r="O231" s="232">
        <f t="shared" si="305"/>
        <v>0.31527777777955635</v>
      </c>
      <c r="P231" s="155"/>
      <c r="Q231" s="155"/>
      <c r="R231" s="155"/>
      <c r="S231" s="101" t="s">
        <v>52</v>
      </c>
      <c r="T231" s="102" t="s">
        <v>957</v>
      </c>
      <c r="U231" s="105"/>
      <c r="V231" s="132"/>
      <c r="W231" s="132"/>
      <c r="X231" s="132"/>
      <c r="Y231" s="132"/>
      <c r="Z231" s="233"/>
      <c r="AA231" s="132"/>
    </row>
    <row r="232" spans="1:28" s="273" customFormat="1" ht="30" customHeight="1">
      <c r="A232" s="143"/>
      <c r="B232" s="231"/>
      <c r="C232" s="247"/>
      <c r="D232" s="99"/>
      <c r="E232" s="116"/>
      <c r="F232" s="155"/>
      <c r="G232" s="136"/>
      <c r="H232" s="136"/>
      <c r="I232" s="155"/>
      <c r="J232" s="155"/>
      <c r="K232" s="155"/>
      <c r="L232" s="232">
        <f t="shared" si="302"/>
        <v>0</v>
      </c>
      <c r="M232" s="232">
        <f t="shared" si="303"/>
        <v>0</v>
      </c>
      <c r="N232" s="232">
        <f t="shared" si="304"/>
        <v>0</v>
      </c>
      <c r="O232" s="232">
        <f t="shared" si="305"/>
        <v>0</v>
      </c>
      <c r="P232" s="155"/>
      <c r="Q232" s="155"/>
      <c r="R232" s="155"/>
      <c r="S232" s="13"/>
      <c r="T232" s="14"/>
      <c r="U232" s="105"/>
      <c r="V232" s="132"/>
      <c r="W232" s="132"/>
      <c r="X232" s="132"/>
      <c r="Y232" s="132"/>
      <c r="Z232" s="233"/>
      <c r="AA232" s="132"/>
    </row>
    <row r="233" spans="1:28" s="274" customFormat="1" ht="30" customHeight="1">
      <c r="A233" s="241"/>
      <c r="B233" s="104"/>
      <c r="C233" s="242" t="s">
        <v>53</v>
      </c>
      <c r="D233" s="104"/>
      <c r="E233" s="154"/>
      <c r="F233" s="243" t="s">
        <v>49</v>
      </c>
      <c r="G233" s="122"/>
      <c r="H233" s="122"/>
      <c r="I233" s="243" t="s">
        <v>49</v>
      </c>
      <c r="J233" s="243" t="s">
        <v>49</v>
      </c>
      <c r="K233" s="297"/>
      <c r="L233" s="133">
        <f>SUM(L226:L232)</f>
        <v>0</v>
      </c>
      <c r="M233" s="133">
        <f>SUM(M226:M232)</f>
        <v>0</v>
      </c>
      <c r="N233" s="133">
        <f>SUM(N226:N232)</f>
        <v>0</v>
      </c>
      <c r="O233" s="133">
        <f>SUM(O226:O232)</f>
        <v>2.2541666666656965</v>
      </c>
      <c r="P233" s="243" t="s">
        <v>49</v>
      </c>
      <c r="Q233" s="243" t="s">
        <v>49</v>
      </c>
      <c r="R233" s="243" t="s">
        <v>49</v>
      </c>
      <c r="S233" s="132"/>
      <c r="T233" s="108"/>
      <c r="U233" s="104"/>
      <c r="V233" s="233">
        <f>$AB$11-((N233*24))</f>
        <v>744</v>
      </c>
      <c r="W233" s="234">
        <v>515</v>
      </c>
      <c r="X233" s="99">
        <v>235.952</v>
      </c>
      <c r="Y233" s="235">
        <f>W233*X233</f>
        <v>121515.28</v>
      </c>
      <c r="Z233" s="233">
        <f>(Y233*(V233-L233*24))/V233</f>
        <v>121515.27999999998</v>
      </c>
      <c r="AA233" s="109">
        <f>(Z233/Y233)*100</f>
        <v>99.999999999999986</v>
      </c>
      <c r="AB233" s="273"/>
    </row>
    <row r="234" spans="1:28" s="273" customFormat="1" ht="30" customHeight="1">
      <c r="A234" s="143">
        <v>35</v>
      </c>
      <c r="B234" s="231" t="s">
        <v>114</v>
      </c>
      <c r="C234" s="247" t="s">
        <v>115</v>
      </c>
      <c r="D234" s="99">
        <v>235.952</v>
      </c>
      <c r="E234" s="116" t="s">
        <v>565</v>
      </c>
      <c r="F234" s="155" t="s">
        <v>49</v>
      </c>
      <c r="G234" s="100">
        <v>42673.036111111112</v>
      </c>
      <c r="H234" s="249">
        <v>42675</v>
      </c>
      <c r="I234" s="155" t="s">
        <v>49</v>
      </c>
      <c r="J234" s="155" t="s">
        <v>49</v>
      </c>
      <c r="K234" s="118"/>
      <c r="L234" s="232">
        <f t="shared" ref="L234" si="306">IF(RIGHT(S234)="T",(+H234-G234),0)</f>
        <v>0</v>
      </c>
      <c r="M234" s="232">
        <f t="shared" ref="M234" si="307">IF(RIGHT(S234)="U",(+H234-G234),0)</f>
        <v>0</v>
      </c>
      <c r="N234" s="232">
        <f t="shared" ref="N234" si="308">IF(RIGHT(S234)="C",(+H234-G234),0)</f>
        <v>0</v>
      </c>
      <c r="O234" s="232">
        <f t="shared" ref="O234" si="309">IF(RIGHT(S234)="D",(+H234-G234),0)</f>
        <v>1.9638888888875954</v>
      </c>
      <c r="P234" s="155" t="s">
        <v>49</v>
      </c>
      <c r="Q234" s="155" t="s">
        <v>49</v>
      </c>
      <c r="R234" s="155" t="s">
        <v>49</v>
      </c>
      <c r="S234" s="101" t="s">
        <v>52</v>
      </c>
      <c r="T234" s="102" t="s">
        <v>962</v>
      </c>
      <c r="U234" s="105"/>
      <c r="V234" s="136"/>
      <c r="W234" s="136"/>
      <c r="X234" s="136"/>
      <c r="Y234" s="136"/>
      <c r="Z234" s="233"/>
      <c r="AA234" s="136"/>
    </row>
    <row r="235" spans="1:28" s="273" customFormat="1" ht="30" customHeight="1">
      <c r="A235" s="143"/>
      <c r="B235" s="231"/>
      <c r="C235" s="247"/>
      <c r="D235" s="99"/>
      <c r="E235" s="116"/>
      <c r="F235" s="155"/>
      <c r="G235" s="100"/>
      <c r="H235" s="100"/>
      <c r="I235" s="155"/>
      <c r="J235" s="155"/>
      <c r="K235" s="118"/>
      <c r="L235" s="232">
        <f t="shared" ref="L235" si="310">IF(RIGHT(S235)="T",(+H235-G235),0)</f>
        <v>0</v>
      </c>
      <c r="M235" s="232">
        <f t="shared" ref="M235" si="311">IF(RIGHT(S235)="U",(+H235-G235),0)</f>
        <v>0</v>
      </c>
      <c r="N235" s="232">
        <f t="shared" ref="N235" si="312">IF(RIGHT(S235)="C",(+H235-G235),0)</f>
        <v>0</v>
      </c>
      <c r="O235" s="232">
        <f t="shared" ref="O235" si="313">IF(RIGHT(S235)="D",(+H235-G235),0)</f>
        <v>0</v>
      </c>
      <c r="P235" s="155"/>
      <c r="Q235" s="155"/>
      <c r="R235" s="155"/>
      <c r="S235" s="101"/>
      <c r="T235" s="102"/>
      <c r="U235" s="105"/>
      <c r="V235" s="136"/>
      <c r="W235" s="136"/>
      <c r="X235" s="136"/>
      <c r="Y235" s="136"/>
      <c r="Z235" s="233"/>
      <c r="AA235" s="136"/>
    </row>
    <row r="236" spans="1:28" s="273" customFormat="1" ht="30" customHeight="1">
      <c r="A236" s="143"/>
      <c r="B236" s="231"/>
      <c r="C236" s="247"/>
      <c r="D236" s="99"/>
      <c r="E236" s="116"/>
      <c r="F236" s="155"/>
      <c r="G236" s="100"/>
      <c r="H236" s="100"/>
      <c r="I236" s="155"/>
      <c r="J236" s="155"/>
      <c r="K236" s="118"/>
      <c r="L236" s="232">
        <f t="shared" ref="L236" si="314">IF(RIGHT(S236)="T",(+H236-G236),0)</f>
        <v>0</v>
      </c>
      <c r="M236" s="232">
        <f t="shared" ref="M236" si="315">IF(RIGHT(S236)="U",(+H236-G236),0)</f>
        <v>0</v>
      </c>
      <c r="N236" s="232">
        <f t="shared" ref="N236" si="316">IF(RIGHT(S236)="C",(+H236-G236),0)</f>
        <v>0</v>
      </c>
      <c r="O236" s="232">
        <f t="shared" ref="O236" si="317">IF(RIGHT(S236)="D",(+H236-G236),0)</f>
        <v>0</v>
      </c>
      <c r="P236" s="155"/>
      <c r="Q236" s="155"/>
      <c r="R236" s="155"/>
      <c r="S236" s="101"/>
      <c r="T236" s="102"/>
      <c r="U236" s="105"/>
      <c r="V236" s="136"/>
      <c r="W236" s="136"/>
      <c r="X236" s="136"/>
      <c r="Y236" s="136"/>
      <c r="Z236" s="233"/>
      <c r="AA236" s="136"/>
    </row>
    <row r="237" spans="1:28" s="274" customFormat="1" ht="30" customHeight="1">
      <c r="A237" s="241"/>
      <c r="B237" s="104"/>
      <c r="C237" s="242" t="s">
        <v>53</v>
      </c>
      <c r="D237" s="104"/>
      <c r="E237" s="154"/>
      <c r="F237" s="243" t="s">
        <v>49</v>
      </c>
      <c r="G237" s="122"/>
      <c r="H237" s="122"/>
      <c r="I237" s="243" t="s">
        <v>49</v>
      </c>
      <c r="J237" s="243" t="s">
        <v>49</v>
      </c>
      <c r="K237" s="243" t="s">
        <v>49</v>
      </c>
      <c r="L237" s="133">
        <f>SUM(L234:L236)</f>
        <v>0</v>
      </c>
      <c r="M237" s="133">
        <f>SUM(M234:M236)</f>
        <v>0</v>
      </c>
      <c r="N237" s="133">
        <f>SUM(N234:N236)</f>
        <v>0</v>
      </c>
      <c r="O237" s="133">
        <f>SUM(O234:O236)</f>
        <v>1.9638888888875954</v>
      </c>
      <c r="P237" s="243" t="s">
        <v>49</v>
      </c>
      <c r="Q237" s="243" t="s">
        <v>49</v>
      </c>
      <c r="R237" s="243" t="s">
        <v>49</v>
      </c>
      <c r="S237" s="132"/>
      <c r="T237" s="108"/>
      <c r="U237" s="104"/>
      <c r="V237" s="233">
        <f>$AB$11-((N237*24))</f>
        <v>744</v>
      </c>
      <c r="W237" s="234">
        <v>515</v>
      </c>
      <c r="X237" s="99">
        <v>235.952</v>
      </c>
      <c r="Y237" s="235">
        <f>W237*X237</f>
        <v>121515.28</v>
      </c>
      <c r="Z237" s="233">
        <f>(Y237*(V237-L237*24))/V237</f>
        <v>121515.27999999998</v>
      </c>
      <c r="AA237" s="109">
        <f>(Z237/Y237)*100</f>
        <v>99.999999999999986</v>
      </c>
      <c r="AB237" s="273"/>
    </row>
    <row r="238" spans="1:28" s="248" customFormat="1" ht="30" customHeight="1">
      <c r="A238" s="143">
        <v>36</v>
      </c>
      <c r="B238" s="231" t="s">
        <v>116</v>
      </c>
      <c r="C238" s="247" t="s">
        <v>117</v>
      </c>
      <c r="D238" s="99">
        <v>260.05099999999999</v>
      </c>
      <c r="E238" s="116" t="s">
        <v>565</v>
      </c>
      <c r="F238" s="155" t="s">
        <v>49</v>
      </c>
      <c r="G238" s="100">
        <v>42659.180555555555</v>
      </c>
      <c r="H238" s="100">
        <v>42659.504166666666</v>
      </c>
      <c r="I238" s="155" t="s">
        <v>49</v>
      </c>
      <c r="J238" s="155" t="s">
        <v>49</v>
      </c>
      <c r="K238" s="155" t="s">
        <v>49</v>
      </c>
      <c r="L238" s="232">
        <f>IF(RIGHT(S238)="T",(+H238-G238),0)</f>
        <v>0</v>
      </c>
      <c r="M238" s="232">
        <f>IF(RIGHT(S238)="U",(+H238-G238),0)</f>
        <v>0</v>
      </c>
      <c r="N238" s="232">
        <f>IF(RIGHT(S238)="C",(+H238-G238),0)</f>
        <v>0</v>
      </c>
      <c r="O238" s="232">
        <f>IF(RIGHT(S238)="D",(+H238-G238),0)</f>
        <v>0.32361111111094942</v>
      </c>
      <c r="P238" s="155" t="s">
        <v>49</v>
      </c>
      <c r="Q238" s="155" t="s">
        <v>49</v>
      </c>
      <c r="R238" s="155" t="s">
        <v>49</v>
      </c>
      <c r="S238" s="101" t="s">
        <v>52</v>
      </c>
      <c r="T238" s="102" t="s">
        <v>957</v>
      </c>
      <c r="U238" s="105"/>
      <c r="V238" s="136"/>
      <c r="W238" s="136"/>
      <c r="X238" s="136"/>
      <c r="Y238" s="136"/>
      <c r="Z238" s="233"/>
      <c r="AA238" s="136"/>
    </row>
    <row r="239" spans="1:28" s="248" customFormat="1" ht="30" customHeight="1">
      <c r="A239" s="143"/>
      <c r="B239" s="231"/>
      <c r="C239" s="247"/>
      <c r="D239" s="99"/>
      <c r="E239" s="116"/>
      <c r="F239" s="155"/>
      <c r="G239" s="100">
        <v>42659.915277777778</v>
      </c>
      <c r="H239" s="100">
        <v>42660.428472222222</v>
      </c>
      <c r="I239" s="155"/>
      <c r="J239" s="155"/>
      <c r="K239" s="155"/>
      <c r="L239" s="232">
        <f t="shared" ref="L239:L242" si="318">IF(RIGHT(S239)="T",(+H239-G239),0)</f>
        <v>0</v>
      </c>
      <c r="M239" s="232">
        <f t="shared" ref="M239:M242" si="319">IF(RIGHT(S239)="U",(+H239-G239),0)</f>
        <v>0</v>
      </c>
      <c r="N239" s="232">
        <f t="shared" ref="N239:N242" si="320">IF(RIGHT(S239)="C",(+H239-G239),0)</f>
        <v>0</v>
      </c>
      <c r="O239" s="232">
        <f t="shared" ref="O239:O242" si="321">IF(RIGHT(S239)="D",(+H239-G239),0)</f>
        <v>0.51319444444379769</v>
      </c>
      <c r="P239" s="155"/>
      <c r="Q239" s="155"/>
      <c r="R239" s="155"/>
      <c r="S239" s="101" t="s">
        <v>52</v>
      </c>
      <c r="T239" s="102" t="s">
        <v>957</v>
      </c>
      <c r="U239" s="105"/>
      <c r="V239" s="136"/>
      <c r="W239" s="136"/>
      <c r="X239" s="136"/>
      <c r="Y239" s="136"/>
      <c r="Z239" s="233"/>
      <c r="AA239" s="136"/>
    </row>
    <row r="240" spans="1:28" s="248" customFormat="1" ht="30" customHeight="1">
      <c r="A240" s="143"/>
      <c r="B240" s="231"/>
      <c r="C240" s="247"/>
      <c r="D240" s="99"/>
      <c r="E240" s="116"/>
      <c r="F240" s="155"/>
      <c r="G240" s="100">
        <v>42666.71597222222</v>
      </c>
      <c r="H240" s="100">
        <v>42667.419444444444</v>
      </c>
      <c r="I240" s="155"/>
      <c r="J240" s="155"/>
      <c r="K240" s="155"/>
      <c r="L240" s="232">
        <f t="shared" si="318"/>
        <v>0</v>
      </c>
      <c r="M240" s="232">
        <f t="shared" si="319"/>
        <v>0</v>
      </c>
      <c r="N240" s="232">
        <f t="shared" si="320"/>
        <v>0</v>
      </c>
      <c r="O240" s="232">
        <f t="shared" si="321"/>
        <v>0.70347222222335404</v>
      </c>
      <c r="P240" s="155"/>
      <c r="Q240" s="155"/>
      <c r="R240" s="155"/>
      <c r="S240" s="101" t="s">
        <v>52</v>
      </c>
      <c r="T240" s="102" t="s">
        <v>965</v>
      </c>
      <c r="U240" s="105"/>
      <c r="V240" s="136"/>
      <c r="W240" s="136"/>
      <c r="X240" s="136"/>
      <c r="Y240" s="136"/>
      <c r="Z240" s="233"/>
      <c r="AA240" s="136"/>
    </row>
    <row r="241" spans="1:44" s="248" customFormat="1" ht="30" customHeight="1">
      <c r="A241" s="143"/>
      <c r="B241" s="231"/>
      <c r="C241" s="247"/>
      <c r="D241" s="99"/>
      <c r="E241" s="116"/>
      <c r="F241" s="155"/>
      <c r="G241" s="100">
        <v>42668.96597222222</v>
      </c>
      <c r="H241" s="100">
        <v>42669.299305555556</v>
      </c>
      <c r="I241" s="155"/>
      <c r="J241" s="155"/>
      <c r="K241" s="155"/>
      <c r="L241" s="232">
        <f t="shared" si="318"/>
        <v>0</v>
      </c>
      <c r="M241" s="232">
        <f t="shared" si="319"/>
        <v>0</v>
      </c>
      <c r="N241" s="232">
        <f t="shared" si="320"/>
        <v>0</v>
      </c>
      <c r="O241" s="232">
        <f t="shared" si="321"/>
        <v>0.33333333333575865</v>
      </c>
      <c r="P241" s="155"/>
      <c r="Q241" s="155"/>
      <c r="R241" s="155"/>
      <c r="S241" s="101" t="s">
        <v>52</v>
      </c>
      <c r="T241" s="102" t="s">
        <v>957</v>
      </c>
      <c r="U241" s="105"/>
      <c r="V241" s="136"/>
      <c r="W241" s="136"/>
      <c r="X241" s="136"/>
      <c r="Y241" s="136"/>
      <c r="Z241" s="233"/>
      <c r="AA241" s="136"/>
    </row>
    <row r="242" spans="1:44" s="248" customFormat="1" ht="30" customHeight="1">
      <c r="A242" s="143"/>
      <c r="B242" s="231"/>
      <c r="C242" s="247"/>
      <c r="D242" s="99"/>
      <c r="E242" s="116"/>
      <c r="F242" s="155"/>
      <c r="G242" s="100"/>
      <c r="H242" s="100"/>
      <c r="I242" s="155"/>
      <c r="J242" s="155"/>
      <c r="K242" s="155"/>
      <c r="L242" s="232">
        <f t="shared" si="318"/>
        <v>0</v>
      </c>
      <c r="M242" s="232">
        <f t="shared" si="319"/>
        <v>0</v>
      </c>
      <c r="N242" s="232">
        <f t="shared" si="320"/>
        <v>0</v>
      </c>
      <c r="O242" s="232">
        <f t="shared" si="321"/>
        <v>0</v>
      </c>
      <c r="P242" s="155"/>
      <c r="Q242" s="155"/>
      <c r="R242" s="155"/>
      <c r="S242" s="101"/>
      <c r="T242" s="102"/>
      <c r="U242" s="105"/>
      <c r="V242" s="136"/>
      <c r="W242" s="136"/>
      <c r="X242" s="136"/>
      <c r="Y242" s="136"/>
      <c r="Z242" s="233"/>
      <c r="AA242" s="136"/>
    </row>
    <row r="243" spans="1:44" s="246" customFormat="1" ht="30" customHeight="1">
      <c r="A243" s="241"/>
      <c r="B243" s="104"/>
      <c r="C243" s="242" t="s">
        <v>53</v>
      </c>
      <c r="D243" s="252"/>
      <c r="E243" s="154"/>
      <c r="F243" s="243" t="s">
        <v>49</v>
      </c>
      <c r="G243" s="122"/>
      <c r="H243" s="122"/>
      <c r="I243" s="243" t="s">
        <v>49</v>
      </c>
      <c r="J243" s="243" t="s">
        <v>49</v>
      </c>
      <c r="K243" s="243" t="s">
        <v>49</v>
      </c>
      <c r="L243" s="133">
        <f>SUM(L238:L242)</f>
        <v>0</v>
      </c>
      <c r="M243" s="133">
        <f>SUM(M238:M242)</f>
        <v>0</v>
      </c>
      <c r="N243" s="133">
        <f>SUM(N238:N242)</f>
        <v>0</v>
      </c>
      <c r="O243" s="133">
        <f>SUM(O238:O242)</f>
        <v>1.8736111111138598</v>
      </c>
      <c r="P243" s="243" t="s">
        <v>49</v>
      </c>
      <c r="Q243" s="243" t="s">
        <v>49</v>
      </c>
      <c r="R243" s="243" t="s">
        <v>49</v>
      </c>
      <c r="S243" s="132"/>
      <c r="T243" s="108"/>
      <c r="U243" s="104"/>
      <c r="V243" s="233">
        <f>$AB$11-((N243*24))</f>
        <v>744</v>
      </c>
      <c r="W243" s="234">
        <v>469</v>
      </c>
      <c r="X243" s="99">
        <v>260.05099999999999</v>
      </c>
      <c r="Y243" s="235">
        <f>W243*X243</f>
        <v>121963.91899999999</v>
      </c>
      <c r="Z243" s="233">
        <f>(Y243*(V243-L243*24))/V243</f>
        <v>121963.91900000001</v>
      </c>
      <c r="AA243" s="109">
        <f>(Z243/Y243)*100</f>
        <v>100.00000000000003</v>
      </c>
      <c r="AB243" s="248"/>
    </row>
    <row r="244" spans="1:44" s="248" customFormat="1" ht="30" customHeight="1">
      <c r="A244" s="143">
        <v>37</v>
      </c>
      <c r="B244" s="231" t="s">
        <v>118</v>
      </c>
      <c r="C244" s="247" t="s">
        <v>119</v>
      </c>
      <c r="D244" s="99">
        <v>260.05099999999999</v>
      </c>
      <c r="E244" s="116" t="s">
        <v>565</v>
      </c>
      <c r="F244" s="155" t="s">
        <v>49</v>
      </c>
      <c r="G244" s="100"/>
      <c r="H244" s="100"/>
      <c r="I244" s="155" t="s">
        <v>49</v>
      </c>
      <c r="J244" s="155" t="s">
        <v>49</v>
      </c>
      <c r="K244" s="155" t="s">
        <v>49</v>
      </c>
      <c r="L244" s="232">
        <f t="shared" ref="L244" si="322">IF(RIGHT(S244)="T",(+H244-G244),0)</f>
        <v>0</v>
      </c>
      <c r="M244" s="232">
        <f t="shared" ref="M244" si="323">IF(RIGHT(S244)="U",(+H244-G244),0)</f>
        <v>0</v>
      </c>
      <c r="N244" s="232">
        <f t="shared" ref="N244" si="324">IF(RIGHT(S244)="C",(+H244-G244),0)</f>
        <v>0</v>
      </c>
      <c r="O244" s="232">
        <f t="shared" ref="O244" si="325">IF(RIGHT(S244)="D",(+H244-G244),0)</f>
        <v>0</v>
      </c>
      <c r="P244" s="155" t="s">
        <v>49</v>
      </c>
      <c r="Q244" s="155" t="s">
        <v>49</v>
      </c>
      <c r="R244" s="155" t="s">
        <v>49</v>
      </c>
      <c r="S244" s="101"/>
      <c r="T244" s="102"/>
      <c r="U244" s="105"/>
      <c r="V244" s="136"/>
      <c r="W244" s="136"/>
      <c r="X244" s="136"/>
      <c r="Y244" s="136"/>
      <c r="Z244" s="233"/>
      <c r="AA244" s="136"/>
    </row>
    <row r="245" spans="1:44" s="248" customFormat="1" ht="30" customHeight="1">
      <c r="A245" s="143"/>
      <c r="B245" s="231"/>
      <c r="C245" s="247"/>
      <c r="D245" s="99"/>
      <c r="E245" s="116"/>
      <c r="F245" s="155"/>
      <c r="G245" s="100"/>
      <c r="H245" s="100"/>
      <c r="I245" s="155"/>
      <c r="J245" s="155"/>
      <c r="K245" s="155"/>
      <c r="L245" s="232">
        <f t="shared" ref="L245:L251" si="326">IF(RIGHT(S245)="T",(+H245-G245),0)</f>
        <v>0</v>
      </c>
      <c r="M245" s="232">
        <f t="shared" ref="M245:M251" si="327">IF(RIGHT(S245)="U",(+H245-G245),0)</f>
        <v>0</v>
      </c>
      <c r="N245" s="232">
        <f t="shared" ref="N245:N251" si="328">IF(RIGHT(S245)="C",(+H245-G245),0)</f>
        <v>0</v>
      </c>
      <c r="O245" s="232">
        <f t="shared" ref="O245:O251" si="329">IF(RIGHT(S245)="D",(+H245-G245),0)</f>
        <v>0</v>
      </c>
      <c r="P245" s="155"/>
      <c r="Q245" s="155"/>
      <c r="R245" s="155"/>
      <c r="S245" s="101"/>
      <c r="T245" s="102"/>
      <c r="U245" s="105"/>
      <c r="V245" s="136"/>
      <c r="W245" s="136"/>
      <c r="X245" s="136"/>
      <c r="Y245" s="136"/>
      <c r="Z245" s="233"/>
      <c r="AA245" s="136"/>
    </row>
    <row r="246" spans="1:44" s="248" customFormat="1" ht="30" customHeight="1">
      <c r="A246" s="143"/>
      <c r="B246" s="231"/>
      <c r="C246" s="247"/>
      <c r="D246" s="99"/>
      <c r="E246" s="116"/>
      <c r="F246" s="155"/>
      <c r="G246" s="100"/>
      <c r="H246" s="100"/>
      <c r="I246" s="155"/>
      <c r="J246" s="155"/>
      <c r="K246" s="155"/>
      <c r="L246" s="232">
        <f t="shared" si="326"/>
        <v>0</v>
      </c>
      <c r="M246" s="232">
        <f t="shared" si="327"/>
        <v>0</v>
      </c>
      <c r="N246" s="232">
        <f t="shared" si="328"/>
        <v>0</v>
      </c>
      <c r="O246" s="232">
        <f t="shared" si="329"/>
        <v>0</v>
      </c>
      <c r="P246" s="155"/>
      <c r="Q246" s="155"/>
      <c r="R246" s="155"/>
      <c r="S246" s="101"/>
      <c r="T246" s="102"/>
      <c r="U246" s="105"/>
      <c r="V246" s="136"/>
      <c r="W246" s="136"/>
      <c r="X246" s="136"/>
      <c r="Y246" s="136"/>
      <c r="Z246" s="233"/>
      <c r="AA246" s="136"/>
    </row>
    <row r="247" spans="1:44" s="248" customFormat="1" ht="30" customHeight="1">
      <c r="A247" s="143"/>
      <c r="B247" s="231"/>
      <c r="C247" s="247"/>
      <c r="D247" s="99"/>
      <c r="E247" s="116"/>
      <c r="F247" s="155"/>
      <c r="G247" s="100"/>
      <c r="H247" s="100"/>
      <c r="I247" s="155"/>
      <c r="J247" s="155"/>
      <c r="K247" s="155"/>
      <c r="L247" s="232">
        <f t="shared" si="326"/>
        <v>0</v>
      </c>
      <c r="M247" s="232">
        <f t="shared" si="327"/>
        <v>0</v>
      </c>
      <c r="N247" s="232">
        <f t="shared" si="328"/>
        <v>0</v>
      </c>
      <c r="O247" s="232">
        <f t="shared" si="329"/>
        <v>0</v>
      </c>
      <c r="P247" s="155"/>
      <c r="Q247" s="155"/>
      <c r="R247" s="155"/>
      <c r="S247" s="101"/>
      <c r="T247" s="102"/>
      <c r="U247" s="105"/>
      <c r="V247" s="136"/>
      <c r="W247" s="136"/>
      <c r="X247" s="136"/>
      <c r="Y247" s="136"/>
      <c r="Z247" s="233"/>
      <c r="AA247" s="136"/>
    </row>
    <row r="248" spans="1:44" s="248" customFormat="1" ht="30" customHeight="1">
      <c r="A248" s="143"/>
      <c r="B248" s="231"/>
      <c r="C248" s="247"/>
      <c r="D248" s="99"/>
      <c r="E248" s="116"/>
      <c r="F248" s="155"/>
      <c r="G248" s="100"/>
      <c r="H248" s="100"/>
      <c r="I248" s="155"/>
      <c r="J248" s="155"/>
      <c r="K248" s="155"/>
      <c r="L248" s="232">
        <f t="shared" si="326"/>
        <v>0</v>
      </c>
      <c r="M248" s="232">
        <f t="shared" si="327"/>
        <v>0</v>
      </c>
      <c r="N248" s="232">
        <f t="shared" si="328"/>
        <v>0</v>
      </c>
      <c r="O248" s="232">
        <f t="shared" si="329"/>
        <v>0</v>
      </c>
      <c r="P248" s="155"/>
      <c r="Q248" s="155"/>
      <c r="R248" s="155"/>
      <c r="S248" s="101"/>
      <c r="T248" s="102"/>
      <c r="U248" s="105"/>
      <c r="V248" s="136"/>
      <c r="W248" s="136"/>
      <c r="X248" s="136"/>
      <c r="Y248" s="136"/>
      <c r="Z248" s="233"/>
      <c r="AA248" s="136"/>
    </row>
    <row r="249" spans="1:44" s="248" customFormat="1" ht="30" customHeight="1">
      <c r="A249" s="143"/>
      <c r="B249" s="231"/>
      <c r="C249" s="247"/>
      <c r="D249" s="99"/>
      <c r="E249" s="116"/>
      <c r="F249" s="155"/>
      <c r="G249" s="100"/>
      <c r="H249" s="100"/>
      <c r="I249" s="155"/>
      <c r="J249" s="155"/>
      <c r="K249" s="155"/>
      <c r="L249" s="232">
        <f t="shared" si="326"/>
        <v>0</v>
      </c>
      <c r="M249" s="232">
        <f t="shared" si="327"/>
        <v>0</v>
      </c>
      <c r="N249" s="232">
        <f t="shared" si="328"/>
        <v>0</v>
      </c>
      <c r="O249" s="232">
        <f t="shared" si="329"/>
        <v>0</v>
      </c>
      <c r="P249" s="155"/>
      <c r="Q249" s="155"/>
      <c r="R249" s="155"/>
      <c r="S249" s="101"/>
      <c r="T249" s="102"/>
      <c r="U249" s="105"/>
      <c r="V249" s="136"/>
      <c r="W249" s="136"/>
      <c r="X249" s="136"/>
      <c r="Y249" s="136"/>
      <c r="Z249" s="233"/>
      <c r="AA249" s="136"/>
    </row>
    <row r="250" spans="1:44" s="248" customFormat="1" ht="30" customHeight="1">
      <c r="A250" s="143"/>
      <c r="B250" s="231"/>
      <c r="C250" s="247"/>
      <c r="D250" s="99"/>
      <c r="E250" s="116"/>
      <c r="F250" s="155"/>
      <c r="G250" s="100"/>
      <c r="H250" s="100"/>
      <c r="I250" s="155"/>
      <c r="J250" s="155"/>
      <c r="K250" s="155"/>
      <c r="L250" s="232">
        <f t="shared" si="326"/>
        <v>0</v>
      </c>
      <c r="M250" s="232">
        <f t="shared" si="327"/>
        <v>0</v>
      </c>
      <c r="N250" s="232">
        <f t="shared" si="328"/>
        <v>0</v>
      </c>
      <c r="O250" s="232">
        <f t="shared" si="329"/>
        <v>0</v>
      </c>
      <c r="P250" s="155"/>
      <c r="Q250" s="155"/>
      <c r="R250" s="155"/>
      <c r="S250" s="101"/>
      <c r="T250" s="102"/>
      <c r="U250" s="105"/>
      <c r="V250" s="136"/>
      <c r="W250" s="136"/>
      <c r="X250" s="136"/>
      <c r="Y250" s="136"/>
      <c r="Z250" s="233"/>
      <c r="AA250" s="136"/>
    </row>
    <row r="251" spans="1:44" s="248" customFormat="1" ht="30" customHeight="1">
      <c r="A251" s="143"/>
      <c r="B251" s="231"/>
      <c r="C251" s="247"/>
      <c r="D251" s="99"/>
      <c r="E251" s="116"/>
      <c r="F251" s="155" t="s">
        <v>49</v>
      </c>
      <c r="G251" s="12"/>
      <c r="H251" s="12"/>
      <c r="I251" s="155" t="s">
        <v>49</v>
      </c>
      <c r="J251" s="155" t="s">
        <v>49</v>
      </c>
      <c r="K251" s="155" t="s">
        <v>49</v>
      </c>
      <c r="L251" s="232">
        <f t="shared" si="326"/>
        <v>0</v>
      </c>
      <c r="M251" s="232">
        <f t="shared" si="327"/>
        <v>0</v>
      </c>
      <c r="N251" s="232">
        <f t="shared" si="328"/>
        <v>0</v>
      </c>
      <c r="O251" s="232">
        <f t="shared" si="329"/>
        <v>0</v>
      </c>
      <c r="P251" s="155" t="s">
        <v>49</v>
      </c>
      <c r="Q251" s="155" t="s">
        <v>49</v>
      </c>
      <c r="R251" s="155" t="s">
        <v>49</v>
      </c>
      <c r="S251" s="12"/>
      <c r="T251" s="53"/>
      <c r="U251" s="105"/>
      <c r="V251" s="136"/>
      <c r="W251" s="136"/>
      <c r="X251" s="136"/>
      <c r="Y251" s="136"/>
      <c r="Z251" s="233"/>
      <c r="AA251" s="136"/>
    </row>
    <row r="252" spans="1:44" s="246" customFormat="1" ht="30" customHeight="1">
      <c r="A252" s="241"/>
      <c r="B252" s="104"/>
      <c r="C252" s="242" t="s">
        <v>53</v>
      </c>
      <c r="D252" s="104"/>
      <c r="E252" s="154"/>
      <c r="F252" s="243" t="s">
        <v>49</v>
      </c>
      <c r="G252" s="103"/>
      <c r="H252" s="103"/>
      <c r="I252" s="243" t="s">
        <v>49</v>
      </c>
      <c r="J252" s="243" t="s">
        <v>49</v>
      </c>
      <c r="K252" s="243" t="s">
        <v>49</v>
      </c>
      <c r="L252" s="133">
        <f>SUM(L244:L251)</f>
        <v>0</v>
      </c>
      <c r="M252" s="133">
        <f>SUM(M244:M251)</f>
        <v>0</v>
      </c>
      <c r="N252" s="133">
        <f>SUM(N244:N251)</f>
        <v>0</v>
      </c>
      <c r="O252" s="133">
        <f>SUM(O244:O251)</f>
        <v>0</v>
      </c>
      <c r="P252" s="243" t="s">
        <v>49</v>
      </c>
      <c r="Q252" s="243" t="s">
        <v>49</v>
      </c>
      <c r="R252" s="243" t="s">
        <v>49</v>
      </c>
      <c r="S252" s="132"/>
      <c r="T252" s="108"/>
      <c r="U252" s="104"/>
      <c r="V252" s="233">
        <f>$AB$11-((N252*24))</f>
        <v>744</v>
      </c>
      <c r="W252" s="234">
        <v>469</v>
      </c>
      <c r="X252" s="99">
        <v>260.05099999999999</v>
      </c>
      <c r="Y252" s="235">
        <f>W252*X252</f>
        <v>121963.91899999999</v>
      </c>
      <c r="Z252" s="233">
        <f>(Y252*(V252-L252*24))/V252</f>
        <v>121963.91900000001</v>
      </c>
      <c r="AA252" s="109">
        <f>(Z252/Y252)*100</f>
        <v>100.00000000000003</v>
      </c>
      <c r="AB252" s="248"/>
    </row>
    <row r="253" spans="1:44" s="248" customFormat="1" ht="30" customHeight="1">
      <c r="A253" s="143">
        <v>38</v>
      </c>
      <c r="B253" s="231" t="s">
        <v>120</v>
      </c>
      <c r="C253" s="247" t="s">
        <v>121</v>
      </c>
      <c r="D253" s="99">
        <v>45.94</v>
      </c>
      <c r="E253" s="116" t="s">
        <v>565</v>
      </c>
      <c r="F253" s="155" t="s">
        <v>49</v>
      </c>
      <c r="G253" s="100">
        <v>42649.423611111109</v>
      </c>
      <c r="H253" s="100">
        <v>42649.79791666667</v>
      </c>
      <c r="I253" s="155" t="s">
        <v>49</v>
      </c>
      <c r="J253" s="155" t="s">
        <v>49</v>
      </c>
      <c r="K253" s="155" t="s">
        <v>49</v>
      </c>
      <c r="L253" s="232">
        <f>IF(RIGHT(S253)="T",(+H253-G253),0)</f>
        <v>0.37430555556056788</v>
      </c>
      <c r="M253" s="232">
        <f>IF(RIGHT(S253)="U",(+H253-G253),0)</f>
        <v>0</v>
      </c>
      <c r="N253" s="232">
        <f>IF(RIGHT(S253)="C",(+H253-G253),0)</f>
        <v>0</v>
      </c>
      <c r="O253" s="232">
        <f>IF(RIGHT(S253)="D",(+H253-G253),0)</f>
        <v>0</v>
      </c>
      <c r="P253" s="155" t="s">
        <v>49</v>
      </c>
      <c r="Q253" s="155" t="s">
        <v>49</v>
      </c>
      <c r="R253" s="155" t="s">
        <v>49</v>
      </c>
      <c r="S253" s="101" t="s">
        <v>490</v>
      </c>
      <c r="T253" s="102" t="s">
        <v>967</v>
      </c>
      <c r="U253" s="105"/>
      <c r="V253" s="136"/>
      <c r="W253" s="136"/>
      <c r="X253" s="136"/>
      <c r="Y253" s="136"/>
      <c r="Z253" s="233"/>
      <c r="AA253" s="136"/>
    </row>
    <row r="254" spans="1:44" s="248" customFormat="1" ht="30" customHeight="1">
      <c r="A254" s="143"/>
      <c r="B254" s="231"/>
      <c r="C254" s="247"/>
      <c r="D254" s="99"/>
      <c r="E254" s="116"/>
      <c r="F254" s="155"/>
      <c r="G254" s="100">
        <v>42650.393055555556</v>
      </c>
      <c r="H254" s="100">
        <v>42650.782638888886</v>
      </c>
      <c r="I254" s="155"/>
      <c r="J254" s="155"/>
      <c r="K254" s="155"/>
      <c r="L254" s="232">
        <f t="shared" ref="L254" si="330">IF(RIGHT(S254)="T",(+H254-G254),0)</f>
        <v>0.38958333332993789</v>
      </c>
      <c r="M254" s="232">
        <f t="shared" ref="M254" si="331">IF(RIGHT(S254)="U",(+H254-G254),0)</f>
        <v>0</v>
      </c>
      <c r="N254" s="232">
        <f t="shared" ref="N254" si="332">IF(RIGHT(S254)="C",(+H254-G254),0)</f>
        <v>0</v>
      </c>
      <c r="O254" s="232">
        <f t="shared" ref="O254" si="333">IF(RIGHT(S254)="D",(+H254-G254),0)</f>
        <v>0</v>
      </c>
      <c r="P254" s="155"/>
      <c r="Q254" s="155"/>
      <c r="R254" s="155"/>
      <c r="S254" s="101" t="s">
        <v>490</v>
      </c>
      <c r="T254" s="102" t="s">
        <v>967</v>
      </c>
      <c r="U254" s="105"/>
      <c r="V254" s="136"/>
      <c r="W254" s="136"/>
      <c r="X254" s="136"/>
      <c r="Y254" s="136"/>
      <c r="Z254" s="233"/>
      <c r="AA254" s="136"/>
    </row>
    <row r="255" spans="1:44" s="246" customFormat="1" ht="30" customHeight="1">
      <c r="A255" s="241"/>
      <c r="B255" s="104"/>
      <c r="C255" s="242" t="s">
        <v>53</v>
      </c>
      <c r="D255" s="104"/>
      <c r="E255" s="154"/>
      <c r="F255" s="243" t="s">
        <v>49</v>
      </c>
      <c r="G255" s="298"/>
      <c r="H255" s="298"/>
      <c r="I255" s="243" t="s">
        <v>49</v>
      </c>
      <c r="J255" s="243" t="s">
        <v>49</v>
      </c>
      <c r="K255" s="243" t="s">
        <v>49</v>
      </c>
      <c r="L255" s="133">
        <f>SUM(L253:L254)</f>
        <v>0.76388888889050577</v>
      </c>
      <c r="M255" s="133">
        <f>SUM(M253:M254)</f>
        <v>0</v>
      </c>
      <c r="N255" s="133">
        <f>SUM(N253:N254)</f>
        <v>0</v>
      </c>
      <c r="O255" s="133">
        <f>SUM(O253:O254)</f>
        <v>0</v>
      </c>
      <c r="P255" s="243" t="s">
        <v>49</v>
      </c>
      <c r="Q255" s="243" t="s">
        <v>49</v>
      </c>
      <c r="R255" s="243" t="s">
        <v>49</v>
      </c>
      <c r="S255" s="162"/>
      <c r="T255" s="162"/>
      <c r="U255" s="104"/>
      <c r="V255" s="233">
        <f>$AB$11-((N255*24))</f>
        <v>744</v>
      </c>
      <c r="W255" s="234">
        <v>515</v>
      </c>
      <c r="X255" s="99">
        <v>45.94</v>
      </c>
      <c r="Y255" s="235">
        <f>W255*X255</f>
        <v>23659.1</v>
      </c>
      <c r="Z255" s="233">
        <f>(Y255*(V255-L255*24))/V255</f>
        <v>23076.102464156469</v>
      </c>
      <c r="AA255" s="109">
        <f>(Z255/Y255)*100</f>
        <v>97.535842293901581</v>
      </c>
      <c r="AB255" s="248"/>
    </row>
    <row r="256" spans="1:44" s="239" customFormat="1" ht="30" customHeight="1">
      <c r="A256" s="3">
        <v>39</v>
      </c>
      <c r="B256" s="115" t="s">
        <v>122</v>
      </c>
      <c r="C256" s="118" t="s">
        <v>123</v>
      </c>
      <c r="D256" s="99">
        <v>45.94</v>
      </c>
      <c r="E256" s="116" t="s">
        <v>565</v>
      </c>
      <c r="F256" s="155" t="s">
        <v>49</v>
      </c>
      <c r="G256" s="100">
        <v>42663.397222222222</v>
      </c>
      <c r="H256" s="100">
        <v>42663.835416666669</v>
      </c>
      <c r="I256" s="118"/>
      <c r="J256" s="118"/>
      <c r="K256" s="118"/>
      <c r="L256" s="232">
        <f>IF(RIGHT(S256)="T",(+H256-G256),0)</f>
        <v>0.43819444444670808</v>
      </c>
      <c r="M256" s="232">
        <f>IF(RIGHT(S256)="U",(+H256-G256),0)</f>
        <v>0</v>
      </c>
      <c r="N256" s="232">
        <f>IF(RIGHT(S256)="C",(+H256-G256),0)</f>
        <v>0</v>
      </c>
      <c r="O256" s="232">
        <f>IF(RIGHT(S256)="D",(+H256-G256),0)</f>
        <v>0</v>
      </c>
      <c r="P256" s="141"/>
      <c r="Q256" s="141"/>
      <c r="R256" s="141"/>
      <c r="S256" s="101" t="s">
        <v>490</v>
      </c>
      <c r="T256" s="102" t="s">
        <v>972</v>
      </c>
      <c r="U256" s="141"/>
      <c r="V256" s="254"/>
      <c r="W256" s="254"/>
      <c r="X256" s="254"/>
      <c r="Y256" s="254"/>
      <c r="Z256" s="233"/>
      <c r="AA256" s="254"/>
      <c r="AB256" s="238"/>
      <c r="AC256" s="238"/>
      <c r="AD256" s="238"/>
      <c r="AE256" s="238"/>
      <c r="AF256" s="238"/>
      <c r="AG256" s="238"/>
      <c r="AH256" s="238"/>
      <c r="AI256" s="238"/>
      <c r="AJ256" s="238"/>
      <c r="AK256" s="238"/>
      <c r="AL256" s="238"/>
      <c r="AM256" s="238"/>
      <c r="AN256" s="238"/>
      <c r="AO256" s="238"/>
      <c r="AP256" s="238"/>
      <c r="AQ256" s="238"/>
      <c r="AR256" s="238"/>
    </row>
    <row r="257" spans="1:44" s="239" customFormat="1" ht="30" customHeight="1">
      <c r="A257" s="3"/>
      <c r="B257" s="115"/>
      <c r="C257" s="118"/>
      <c r="D257" s="99"/>
      <c r="E257" s="116"/>
      <c r="F257" s="155"/>
      <c r="G257" s="100">
        <v>42664.409722222219</v>
      </c>
      <c r="H257" s="100">
        <v>42664.790277777778</v>
      </c>
      <c r="I257" s="118"/>
      <c r="J257" s="118"/>
      <c r="K257" s="118"/>
      <c r="L257" s="232">
        <f t="shared" ref="L257" si="334">IF(RIGHT(S257)="T",(+H257-G257),0)</f>
        <v>0.38055555555911269</v>
      </c>
      <c r="M257" s="232">
        <f t="shared" ref="M257" si="335">IF(RIGHT(S257)="U",(+H257-G257),0)</f>
        <v>0</v>
      </c>
      <c r="N257" s="232">
        <f t="shared" ref="N257" si="336">IF(RIGHT(S257)="C",(+H257-G257),0)</f>
        <v>0</v>
      </c>
      <c r="O257" s="232">
        <f t="shared" ref="O257" si="337">IF(RIGHT(S257)="D",(+H257-G257),0)</f>
        <v>0</v>
      </c>
      <c r="P257" s="141"/>
      <c r="Q257" s="141"/>
      <c r="R257" s="141"/>
      <c r="S257" s="101" t="s">
        <v>490</v>
      </c>
      <c r="T257" s="102" t="s">
        <v>973</v>
      </c>
      <c r="U257" s="141"/>
      <c r="V257" s="254"/>
      <c r="W257" s="254"/>
      <c r="X257" s="254"/>
      <c r="Y257" s="254"/>
      <c r="Z257" s="233"/>
      <c r="AA257" s="254"/>
      <c r="AB257" s="238"/>
      <c r="AC257" s="238"/>
      <c r="AD257" s="238"/>
      <c r="AE257" s="238"/>
      <c r="AF257" s="238"/>
      <c r="AG257" s="238"/>
      <c r="AH257" s="238"/>
      <c r="AI257" s="238"/>
      <c r="AJ257" s="238"/>
      <c r="AK257" s="238"/>
      <c r="AL257" s="238"/>
      <c r="AM257" s="238"/>
      <c r="AN257" s="238"/>
      <c r="AO257" s="238"/>
      <c r="AP257" s="238"/>
      <c r="AQ257" s="238"/>
      <c r="AR257" s="238"/>
    </row>
    <row r="258" spans="1:44" s="246" customFormat="1" ht="30" customHeight="1">
      <c r="A258" s="241"/>
      <c r="B258" s="104"/>
      <c r="C258" s="242" t="s">
        <v>53</v>
      </c>
      <c r="D258" s="104"/>
      <c r="E258" s="154"/>
      <c r="F258" s="243" t="s">
        <v>49</v>
      </c>
      <c r="G258" s="103"/>
      <c r="H258" s="103"/>
      <c r="I258" s="243" t="s">
        <v>49</v>
      </c>
      <c r="J258" s="243" t="s">
        <v>49</v>
      </c>
      <c r="K258" s="243" t="s">
        <v>49</v>
      </c>
      <c r="L258" s="133">
        <f>SUM(L256:L257)</f>
        <v>0.81875000000582077</v>
      </c>
      <c r="M258" s="133">
        <f t="shared" ref="M258:O258" si="338">SUM(M256:M257)</f>
        <v>0</v>
      </c>
      <c r="N258" s="133">
        <f t="shared" si="338"/>
        <v>0</v>
      </c>
      <c r="O258" s="133">
        <f t="shared" si="338"/>
        <v>0</v>
      </c>
      <c r="P258" s="243" t="s">
        <v>49</v>
      </c>
      <c r="Q258" s="243" t="s">
        <v>49</v>
      </c>
      <c r="R258" s="243" t="s">
        <v>49</v>
      </c>
      <c r="S258" s="132"/>
      <c r="T258" s="108"/>
      <c r="U258" s="104"/>
      <c r="V258" s="233">
        <f>$AB$11-((N258*24))</f>
        <v>744</v>
      </c>
      <c r="W258" s="234">
        <v>515</v>
      </c>
      <c r="X258" s="99">
        <v>45.94</v>
      </c>
      <c r="Y258" s="235">
        <f>W258*X258</f>
        <v>23659.1</v>
      </c>
      <c r="Z258" s="233">
        <f>(Y258*(V258-L258*24))/V258</f>
        <v>23034.232641124589</v>
      </c>
      <c r="AA258" s="109">
        <f>(Z258/Y258)*100</f>
        <v>97.358870967723149</v>
      </c>
      <c r="AB258" s="248"/>
    </row>
    <row r="259" spans="1:44" s="239" customFormat="1" ht="30" customHeight="1">
      <c r="A259" s="3">
        <v>40</v>
      </c>
      <c r="B259" s="115" t="s">
        <v>124</v>
      </c>
      <c r="C259" s="118" t="s">
        <v>125</v>
      </c>
      <c r="D259" s="99">
        <v>240</v>
      </c>
      <c r="E259" s="116" t="s">
        <v>565</v>
      </c>
      <c r="F259" s="155" t="s">
        <v>49</v>
      </c>
      <c r="G259" s="100">
        <v>42662.481944444444</v>
      </c>
      <c r="H259" s="100">
        <v>42662.541666666664</v>
      </c>
      <c r="I259" s="118"/>
      <c r="J259" s="118"/>
      <c r="K259" s="118"/>
      <c r="L259" s="232">
        <f>IF(RIGHT(S259)="T",(+H259-G259),0)</f>
        <v>5.9722222220443655E-2</v>
      </c>
      <c r="M259" s="232">
        <f>IF(RIGHT(S259)="U",(+H259-G259),0)</f>
        <v>0</v>
      </c>
      <c r="N259" s="232">
        <f>IF(RIGHT(S259)="C",(+H259-G259),0)</f>
        <v>0</v>
      </c>
      <c r="O259" s="232">
        <f>IF(RIGHT(S259)="D",(+H259-G259),0)</f>
        <v>0</v>
      </c>
      <c r="P259" s="141"/>
      <c r="Q259" s="141"/>
      <c r="R259" s="141"/>
      <c r="S259" s="101" t="s">
        <v>490</v>
      </c>
      <c r="T259" s="102" t="s">
        <v>976</v>
      </c>
      <c r="U259" s="141"/>
      <c r="V259" s="233"/>
      <c r="W259" s="234"/>
      <c r="X259" s="99"/>
      <c r="Y259" s="235"/>
      <c r="Z259" s="233"/>
      <c r="AA259" s="109"/>
      <c r="AB259" s="299"/>
      <c r="AC259" s="300"/>
      <c r="AD259" s="238"/>
      <c r="AE259" s="238"/>
      <c r="AF259" s="238"/>
      <c r="AG259" s="238"/>
      <c r="AH259" s="238"/>
      <c r="AI259" s="238"/>
      <c r="AJ259" s="238"/>
      <c r="AK259" s="238"/>
      <c r="AL259" s="238"/>
      <c r="AM259" s="238"/>
      <c r="AN259" s="238"/>
      <c r="AO259" s="238"/>
      <c r="AP259" s="238"/>
      <c r="AQ259" s="238"/>
      <c r="AR259" s="238"/>
    </row>
    <row r="260" spans="1:44" s="239" customFormat="1" ht="30" customHeight="1">
      <c r="A260" s="3"/>
      <c r="B260" s="115"/>
      <c r="C260" s="118"/>
      <c r="D260" s="99"/>
      <c r="E260" s="144"/>
      <c r="F260" s="155"/>
      <c r="G260" s="12"/>
      <c r="H260" s="52"/>
      <c r="I260" s="118"/>
      <c r="J260" s="118"/>
      <c r="K260" s="118"/>
      <c r="L260" s="232">
        <f t="shared" ref="L260" si="339">IF(RIGHT(S260)="T",(+H260-G260),0)</f>
        <v>0</v>
      </c>
      <c r="M260" s="232">
        <f t="shared" ref="M260" si="340">IF(RIGHT(S260)="U",(+H260-G260),0)</f>
        <v>0</v>
      </c>
      <c r="N260" s="232">
        <f t="shared" ref="N260" si="341">IF(RIGHT(S260)="C",(+H260-G260),0)</f>
        <v>0</v>
      </c>
      <c r="O260" s="232">
        <f t="shared" ref="O260" si="342">IF(RIGHT(S260)="D",(+H260-G260),0)</f>
        <v>0</v>
      </c>
      <c r="P260" s="141"/>
      <c r="Q260" s="141"/>
      <c r="R260" s="141"/>
      <c r="S260" s="12"/>
      <c r="T260" s="53"/>
      <c r="U260" s="141"/>
      <c r="V260" s="233"/>
      <c r="W260" s="234"/>
      <c r="X260" s="99"/>
      <c r="Y260" s="235"/>
      <c r="Z260" s="233"/>
      <c r="AA260" s="109"/>
      <c r="AB260" s="299"/>
      <c r="AC260" s="300"/>
      <c r="AD260" s="238"/>
      <c r="AE260" s="238"/>
      <c r="AF260" s="238"/>
      <c r="AG260" s="238"/>
      <c r="AH260" s="238"/>
      <c r="AI260" s="238"/>
      <c r="AJ260" s="238"/>
      <c r="AK260" s="238"/>
      <c r="AL260" s="238"/>
      <c r="AM260" s="238"/>
      <c r="AN260" s="238"/>
      <c r="AO260" s="238"/>
      <c r="AP260" s="238"/>
      <c r="AQ260" s="238"/>
      <c r="AR260" s="238"/>
    </row>
    <row r="261" spans="1:44" s="246" customFormat="1" ht="30" customHeight="1">
      <c r="A261" s="241"/>
      <c r="B261" s="104"/>
      <c r="C261" s="242" t="s">
        <v>53</v>
      </c>
      <c r="D261" s="104"/>
      <c r="E261" s="154"/>
      <c r="F261" s="243" t="s">
        <v>49</v>
      </c>
      <c r="G261" s="103"/>
      <c r="H261" s="103"/>
      <c r="I261" s="243" t="s">
        <v>49</v>
      </c>
      <c r="J261" s="243" t="s">
        <v>49</v>
      </c>
      <c r="K261" s="297"/>
      <c r="L261" s="133">
        <f>SUM(L259:L260)</f>
        <v>5.9722222220443655E-2</v>
      </c>
      <c r="M261" s="133">
        <f>SUM(M259:M260)</f>
        <v>0</v>
      </c>
      <c r="N261" s="133">
        <f>SUM(N259:N260)</f>
        <v>0</v>
      </c>
      <c r="O261" s="133">
        <f>SUM(O259:O260)</f>
        <v>0</v>
      </c>
      <c r="P261" s="243" t="s">
        <v>49</v>
      </c>
      <c r="Q261" s="243" t="s">
        <v>49</v>
      </c>
      <c r="R261" s="243" t="s">
        <v>49</v>
      </c>
      <c r="S261" s="132"/>
      <c r="T261" s="108"/>
      <c r="U261" s="104"/>
      <c r="V261" s="233">
        <f>$AB$11-((N261*24))</f>
        <v>744</v>
      </c>
      <c r="W261" s="234">
        <v>291</v>
      </c>
      <c r="X261" s="99">
        <v>240</v>
      </c>
      <c r="Y261" s="235">
        <f>W261*X261</f>
        <v>69840</v>
      </c>
      <c r="Z261" s="233">
        <f>(Y261*(V261-L261*24))/V261</f>
        <v>69705.451612907229</v>
      </c>
      <c r="AA261" s="109">
        <f>(Z261/Y261)*100</f>
        <v>99.807347670256632</v>
      </c>
      <c r="AB261" s="248"/>
    </row>
    <row r="262" spans="1:44" s="239" customFormat="1" ht="30" customHeight="1">
      <c r="A262" s="3">
        <v>41</v>
      </c>
      <c r="B262" s="115" t="s">
        <v>126</v>
      </c>
      <c r="C262" s="118" t="s">
        <v>127</v>
      </c>
      <c r="D262" s="99">
        <v>72.599999999999994</v>
      </c>
      <c r="E262" s="116" t="s">
        <v>565</v>
      </c>
      <c r="F262" s="155" t="s">
        <v>49</v>
      </c>
      <c r="G262" s="100">
        <v>42648.388888888891</v>
      </c>
      <c r="H262" s="100">
        <v>42649.727083333331</v>
      </c>
      <c r="I262" s="118"/>
      <c r="J262" s="118"/>
      <c r="K262" s="118"/>
      <c r="L262" s="232">
        <f>IF(RIGHT(S262)="T",(+H262-G262),0)</f>
        <v>0</v>
      </c>
      <c r="M262" s="232">
        <f>IF(RIGHT(S262)="U",(+H262-G262),0)</f>
        <v>0</v>
      </c>
      <c r="N262" s="232">
        <f>IF(RIGHT(S262)="C",(+H262-G262),0)</f>
        <v>0</v>
      </c>
      <c r="O262" s="232">
        <f>IF(RIGHT(S262)="D",(+H262-G262),0)</f>
        <v>1.3381944444408873</v>
      </c>
      <c r="P262" s="141"/>
      <c r="Q262" s="141"/>
      <c r="R262" s="141"/>
      <c r="S262" s="101" t="s">
        <v>493</v>
      </c>
      <c r="T262" s="102" t="s">
        <v>979</v>
      </c>
      <c r="U262" s="141"/>
      <c r="V262" s="233"/>
      <c r="W262" s="234"/>
      <c r="X262" s="99"/>
      <c r="Y262" s="235"/>
      <c r="Z262" s="233"/>
      <c r="AA262" s="109"/>
      <c r="AB262" s="299"/>
      <c r="AC262" s="300"/>
      <c r="AD262" s="238"/>
      <c r="AE262" s="238"/>
      <c r="AF262" s="238"/>
      <c r="AG262" s="238"/>
      <c r="AH262" s="238"/>
      <c r="AI262" s="238"/>
      <c r="AJ262" s="238"/>
      <c r="AK262" s="238"/>
      <c r="AL262" s="238"/>
      <c r="AM262" s="238"/>
      <c r="AN262" s="238"/>
      <c r="AO262" s="238"/>
      <c r="AP262" s="238"/>
      <c r="AQ262" s="238"/>
      <c r="AR262" s="238"/>
    </row>
    <row r="263" spans="1:44" s="239" customFormat="1" ht="30" customHeight="1">
      <c r="A263" s="3"/>
      <c r="B263" s="115"/>
      <c r="C263" s="118"/>
      <c r="D263" s="99"/>
      <c r="E263" s="294"/>
      <c r="F263" s="155" t="s">
        <v>49</v>
      </c>
      <c r="G263" s="100"/>
      <c r="H263" s="100"/>
      <c r="I263" s="118"/>
      <c r="J263" s="118"/>
      <c r="K263" s="118"/>
      <c r="L263" s="232">
        <f>IF(RIGHT(S263)="T",(+H263-G263),0)</f>
        <v>0</v>
      </c>
      <c r="M263" s="232">
        <f>IF(RIGHT(S263)="U",(+H263-G263),0)</f>
        <v>0</v>
      </c>
      <c r="N263" s="232">
        <f>IF(RIGHT(S263)="C",(+H263-G263),0)</f>
        <v>0</v>
      </c>
      <c r="O263" s="232">
        <f>IF(RIGHT(S263)="D",(+H263-G263),0)</f>
        <v>0</v>
      </c>
      <c r="P263" s="141"/>
      <c r="Q263" s="141"/>
      <c r="R263" s="141"/>
      <c r="S263" s="41"/>
      <c r="T263" s="102"/>
      <c r="U263" s="141"/>
      <c r="V263" s="233"/>
      <c r="W263" s="234"/>
      <c r="X263" s="99"/>
      <c r="Y263" s="235"/>
      <c r="Z263" s="233"/>
      <c r="AA263" s="109"/>
      <c r="AB263" s="299"/>
      <c r="AC263" s="300"/>
      <c r="AD263" s="238"/>
      <c r="AE263" s="238"/>
      <c r="AF263" s="238"/>
      <c r="AG263" s="238"/>
      <c r="AH263" s="238"/>
      <c r="AI263" s="238"/>
      <c r="AJ263" s="238"/>
      <c r="AK263" s="238"/>
      <c r="AL263" s="238"/>
      <c r="AM263" s="238"/>
      <c r="AN263" s="238"/>
      <c r="AO263" s="238"/>
      <c r="AP263" s="238"/>
      <c r="AQ263" s="238"/>
      <c r="AR263" s="238"/>
    </row>
    <row r="264" spans="1:44" s="246" customFormat="1" ht="30" customHeight="1">
      <c r="A264" s="241"/>
      <c r="B264" s="104"/>
      <c r="C264" s="242" t="s">
        <v>53</v>
      </c>
      <c r="D264" s="104"/>
      <c r="E264" s="154"/>
      <c r="F264" s="243" t="s">
        <v>49</v>
      </c>
      <c r="G264" s="103"/>
      <c r="H264" s="103"/>
      <c r="I264" s="243" t="s">
        <v>49</v>
      </c>
      <c r="J264" s="243" t="s">
        <v>49</v>
      </c>
      <c r="K264" s="297"/>
      <c r="L264" s="133">
        <f t="shared" ref="L264" si="343">SUM(L262:L263)</f>
        <v>0</v>
      </c>
      <c r="M264" s="133">
        <f>SUM(M262:M263)</f>
        <v>0</v>
      </c>
      <c r="N264" s="133">
        <f t="shared" ref="N264:O264" si="344">SUM(N262:N263)</f>
        <v>0</v>
      </c>
      <c r="O264" s="133">
        <f t="shared" si="344"/>
        <v>1.3381944444408873</v>
      </c>
      <c r="P264" s="243" t="s">
        <v>49</v>
      </c>
      <c r="Q264" s="243" t="s">
        <v>49</v>
      </c>
      <c r="R264" s="243" t="s">
        <v>49</v>
      </c>
      <c r="S264" s="132"/>
      <c r="T264" s="108"/>
      <c r="U264" s="104"/>
      <c r="V264" s="233">
        <f>$AB$11-((N264*24))</f>
        <v>744</v>
      </c>
      <c r="W264" s="234">
        <v>515</v>
      </c>
      <c r="X264" s="99">
        <v>72.599999999999994</v>
      </c>
      <c r="Y264" s="235">
        <f>W264*X264</f>
        <v>37389</v>
      </c>
      <c r="Z264" s="233">
        <f>(Y264*(V264-L264*24))/V264</f>
        <v>37389</v>
      </c>
      <c r="AA264" s="109">
        <f>(Z264/Y264)*100</f>
        <v>100</v>
      </c>
      <c r="AB264" s="248"/>
    </row>
    <row r="265" spans="1:44" s="248" customFormat="1" ht="30" customHeight="1">
      <c r="A265" s="143">
        <v>42</v>
      </c>
      <c r="B265" s="231" t="s">
        <v>128</v>
      </c>
      <c r="C265" s="247" t="s">
        <v>129</v>
      </c>
      <c r="D265" s="99">
        <v>73.2</v>
      </c>
      <c r="E265" s="116" t="s">
        <v>565</v>
      </c>
      <c r="F265" s="155" t="s">
        <v>49</v>
      </c>
      <c r="G265" s="12"/>
      <c r="H265" s="52"/>
      <c r="I265" s="155" t="s">
        <v>49</v>
      </c>
      <c r="J265" s="155" t="s">
        <v>49</v>
      </c>
      <c r="K265" s="118"/>
      <c r="L265" s="232">
        <f>IF(RIGHT(S265)="T",(+H265-G265),0)</f>
        <v>0</v>
      </c>
      <c r="M265" s="232">
        <f>IF(RIGHT(S265)="U",(+H265-G265),0)</f>
        <v>0</v>
      </c>
      <c r="N265" s="232">
        <f>IF(RIGHT(S265)="C",(+H265-G265),0)</f>
        <v>0</v>
      </c>
      <c r="O265" s="232">
        <f>IF(RIGHT(S265)="D",(+H265-G265),0)</f>
        <v>0</v>
      </c>
      <c r="P265" s="155" t="s">
        <v>49</v>
      </c>
      <c r="Q265" s="155" t="s">
        <v>49</v>
      </c>
      <c r="R265" s="155" t="s">
        <v>49</v>
      </c>
      <c r="S265" s="12"/>
      <c r="T265" s="53"/>
      <c r="U265" s="105"/>
      <c r="V265" s="136"/>
      <c r="W265" s="136"/>
      <c r="X265" s="136"/>
      <c r="Y265" s="136"/>
      <c r="Z265" s="233"/>
      <c r="AA265" s="136"/>
    </row>
    <row r="266" spans="1:44" s="248" customFormat="1" ht="30" customHeight="1">
      <c r="A266" s="143"/>
      <c r="B266" s="231"/>
      <c r="C266" s="247"/>
      <c r="D266" s="99"/>
      <c r="E266" s="116"/>
      <c r="F266" s="155"/>
      <c r="G266" s="100"/>
      <c r="H266" s="100"/>
      <c r="I266" s="155"/>
      <c r="J266" s="155"/>
      <c r="K266" s="118"/>
      <c r="L266" s="232">
        <f>IF(RIGHT(S266)="T",(+H266-G266),0)</f>
        <v>0</v>
      </c>
      <c r="M266" s="232">
        <f>IF(RIGHT(S266)="U",(+H266-G266),0)</f>
        <v>0</v>
      </c>
      <c r="N266" s="232">
        <f>IF(RIGHT(S266)="C",(+H266-G266),0)</f>
        <v>0</v>
      </c>
      <c r="O266" s="232">
        <f>IF(RIGHT(S266)="D",(+H266-G266),0)</f>
        <v>0</v>
      </c>
      <c r="P266" s="155"/>
      <c r="Q266" s="155"/>
      <c r="R266" s="155"/>
      <c r="S266" s="41"/>
      <c r="T266" s="102"/>
      <c r="U266" s="105"/>
      <c r="V266" s="136"/>
      <c r="W266" s="136"/>
      <c r="X266" s="136"/>
      <c r="Y266" s="136"/>
      <c r="Z266" s="233"/>
      <c r="AA266" s="136"/>
    </row>
    <row r="267" spans="1:44" s="246" customFormat="1" ht="30" customHeight="1">
      <c r="A267" s="241"/>
      <c r="B267" s="104"/>
      <c r="C267" s="242" t="s">
        <v>53</v>
      </c>
      <c r="D267" s="104"/>
      <c r="E267" s="154"/>
      <c r="F267" s="243" t="s">
        <v>49</v>
      </c>
      <c r="G267" s="103"/>
      <c r="H267" s="103"/>
      <c r="I267" s="243" t="s">
        <v>49</v>
      </c>
      <c r="J267" s="243" t="s">
        <v>49</v>
      </c>
      <c r="K267" s="297"/>
      <c r="L267" s="133">
        <f>SUM(L265:L266)</f>
        <v>0</v>
      </c>
      <c r="M267" s="133">
        <f t="shared" ref="M267:O267" si="345">SUM(M265:M266)</f>
        <v>0</v>
      </c>
      <c r="N267" s="133">
        <f t="shared" si="345"/>
        <v>0</v>
      </c>
      <c r="O267" s="133">
        <f t="shared" si="345"/>
        <v>0</v>
      </c>
      <c r="P267" s="243" t="s">
        <v>49</v>
      </c>
      <c r="Q267" s="243" t="s">
        <v>49</v>
      </c>
      <c r="R267" s="243" t="s">
        <v>49</v>
      </c>
      <c r="S267" s="132"/>
      <c r="T267" s="108"/>
      <c r="U267" s="104"/>
      <c r="V267" s="233">
        <f>$AB$11-((N267*24))</f>
        <v>744</v>
      </c>
      <c r="W267" s="234">
        <v>515</v>
      </c>
      <c r="X267" s="99">
        <v>73.2</v>
      </c>
      <c r="Y267" s="235">
        <f>W267*X267</f>
        <v>37698</v>
      </c>
      <c r="Z267" s="233">
        <f>(Y267*(V267-L267*24))/V267</f>
        <v>37698</v>
      </c>
      <c r="AA267" s="109">
        <f>(Z267/Y267)*100</f>
        <v>100</v>
      </c>
      <c r="AB267" s="248"/>
    </row>
    <row r="268" spans="1:44" s="248" customFormat="1" ht="30" customHeight="1">
      <c r="A268" s="143">
        <v>43</v>
      </c>
      <c r="B268" s="231" t="s">
        <v>130</v>
      </c>
      <c r="C268" s="247" t="s">
        <v>131</v>
      </c>
      <c r="D268" s="301">
        <v>385.69</v>
      </c>
      <c r="E268" s="116" t="s">
        <v>565</v>
      </c>
      <c r="F268" s="155" t="s">
        <v>49</v>
      </c>
      <c r="G268" s="100">
        <v>42647.51666666667</v>
      </c>
      <c r="H268" s="100">
        <v>42647.51666666667</v>
      </c>
      <c r="I268" s="155" t="s">
        <v>49</v>
      </c>
      <c r="J268" s="155" t="s">
        <v>49</v>
      </c>
      <c r="K268" s="118"/>
      <c r="L268" s="232">
        <f>IF(RIGHT(S268)="T",(+H268-G268),0)</f>
        <v>0</v>
      </c>
      <c r="M268" s="232">
        <f>IF(RIGHT(S268)="U",(+H268-G268),0)</f>
        <v>0</v>
      </c>
      <c r="N268" s="232">
        <f>IF(RIGHT(S268)="C",(+H268-G268),0)</f>
        <v>0</v>
      </c>
      <c r="O268" s="232">
        <f>IF(RIGHT(S268)="D",(+H268-G268),0)</f>
        <v>0</v>
      </c>
      <c r="P268" s="155" t="s">
        <v>49</v>
      </c>
      <c r="Q268" s="155" t="s">
        <v>49</v>
      </c>
      <c r="R268" s="155" t="s">
        <v>49</v>
      </c>
      <c r="S268" s="101" t="s">
        <v>504</v>
      </c>
      <c r="T268" s="102" t="s">
        <v>982</v>
      </c>
      <c r="U268" s="105"/>
      <c r="V268" s="136"/>
      <c r="W268" s="136"/>
      <c r="X268" s="136"/>
      <c r="Y268" s="136"/>
      <c r="Z268" s="233"/>
      <c r="AA268" s="136"/>
    </row>
    <row r="269" spans="1:44" s="248" customFormat="1" ht="30" customHeight="1">
      <c r="A269" s="143"/>
      <c r="B269" s="231"/>
      <c r="C269" s="247"/>
      <c r="D269" s="301"/>
      <c r="E269" s="116"/>
      <c r="F269" s="155"/>
      <c r="G269" s="100">
        <v>42659.181944444441</v>
      </c>
      <c r="H269" s="100">
        <v>42659.611111111109</v>
      </c>
      <c r="I269" s="155"/>
      <c r="J269" s="155"/>
      <c r="K269" s="118"/>
      <c r="L269" s="232">
        <f t="shared" ref="L269:L277" si="346">IF(RIGHT(S269)="T",(+H269-G269),0)</f>
        <v>0</v>
      </c>
      <c r="M269" s="232">
        <f t="shared" ref="M269:M277" si="347">IF(RIGHT(S269)="U",(+H269-G269),0)</f>
        <v>0</v>
      </c>
      <c r="N269" s="232">
        <f t="shared" ref="N269:N277" si="348">IF(RIGHT(S269)="C",(+H269-G269),0)</f>
        <v>0</v>
      </c>
      <c r="O269" s="232">
        <f t="shared" ref="O269:O277" si="349">IF(RIGHT(S269)="D",(+H269-G269),0)</f>
        <v>0.42916666666860692</v>
      </c>
      <c r="P269" s="155"/>
      <c r="Q269" s="155"/>
      <c r="R269" s="155"/>
      <c r="S269" s="101" t="s">
        <v>52</v>
      </c>
      <c r="T269" s="102" t="s">
        <v>953</v>
      </c>
      <c r="U269" s="105"/>
      <c r="V269" s="136"/>
      <c r="W269" s="136"/>
      <c r="X269" s="136"/>
      <c r="Y269" s="136"/>
      <c r="Z269" s="233"/>
      <c r="AA269" s="136"/>
    </row>
    <row r="270" spans="1:44" s="248" customFormat="1" ht="30" customHeight="1">
      <c r="A270" s="143"/>
      <c r="B270" s="231"/>
      <c r="C270" s="247"/>
      <c r="D270" s="301"/>
      <c r="E270" s="116"/>
      <c r="F270" s="155"/>
      <c r="G270" s="100">
        <v>42659.915972222225</v>
      </c>
      <c r="H270" s="100">
        <v>42660.501388888886</v>
      </c>
      <c r="I270" s="155"/>
      <c r="J270" s="155"/>
      <c r="K270" s="118"/>
      <c r="L270" s="232">
        <f t="shared" si="346"/>
        <v>0</v>
      </c>
      <c r="M270" s="232">
        <f t="shared" si="347"/>
        <v>0</v>
      </c>
      <c r="N270" s="232">
        <f t="shared" si="348"/>
        <v>0</v>
      </c>
      <c r="O270" s="232">
        <f t="shared" si="349"/>
        <v>0.58541666666133096</v>
      </c>
      <c r="P270" s="155"/>
      <c r="Q270" s="155"/>
      <c r="R270" s="155"/>
      <c r="S270" s="101" t="s">
        <v>52</v>
      </c>
      <c r="T270" s="102" t="s">
        <v>953</v>
      </c>
      <c r="U270" s="105"/>
      <c r="V270" s="136"/>
      <c r="W270" s="136"/>
      <c r="X270" s="136"/>
      <c r="Y270" s="136"/>
      <c r="Z270" s="233"/>
      <c r="AA270" s="136"/>
    </row>
    <row r="271" spans="1:44" s="248" customFormat="1" ht="30" customHeight="1">
      <c r="A271" s="143"/>
      <c r="B271" s="231"/>
      <c r="C271" s="247"/>
      <c r="D271" s="301"/>
      <c r="E271" s="116"/>
      <c r="F271" s="155"/>
      <c r="G271" s="100">
        <v>42661.190972222219</v>
      </c>
      <c r="H271" s="100">
        <v>42661.190972222219</v>
      </c>
      <c r="I271" s="155"/>
      <c r="J271" s="155"/>
      <c r="K271" s="118"/>
      <c r="L271" s="232">
        <f t="shared" si="346"/>
        <v>0</v>
      </c>
      <c r="M271" s="232">
        <f t="shared" si="347"/>
        <v>0</v>
      </c>
      <c r="N271" s="232">
        <f t="shared" si="348"/>
        <v>0</v>
      </c>
      <c r="O271" s="232">
        <f t="shared" si="349"/>
        <v>0</v>
      </c>
      <c r="P271" s="155"/>
      <c r="Q271" s="155"/>
      <c r="R271" s="155"/>
      <c r="S271" s="101" t="s">
        <v>504</v>
      </c>
      <c r="T271" s="102" t="s">
        <v>983</v>
      </c>
      <c r="U271" s="105"/>
      <c r="V271" s="136"/>
      <c r="W271" s="136"/>
      <c r="X271" s="136"/>
      <c r="Y271" s="136"/>
      <c r="Z271" s="233"/>
      <c r="AA271" s="136"/>
    </row>
    <row r="272" spans="1:44" s="248" customFormat="1" ht="30" customHeight="1">
      <c r="A272" s="143"/>
      <c r="B272" s="231"/>
      <c r="C272" s="247"/>
      <c r="D272" s="301"/>
      <c r="E272" s="116"/>
      <c r="F272" s="155"/>
      <c r="G272" s="100">
        <v>42666.896527777775</v>
      </c>
      <c r="H272" s="100">
        <v>42667.465277777781</v>
      </c>
      <c r="I272" s="155"/>
      <c r="J272" s="155"/>
      <c r="K272" s="118"/>
      <c r="L272" s="232">
        <f t="shared" si="346"/>
        <v>0</v>
      </c>
      <c r="M272" s="232">
        <f t="shared" si="347"/>
        <v>0</v>
      </c>
      <c r="N272" s="232">
        <f t="shared" si="348"/>
        <v>0</v>
      </c>
      <c r="O272" s="232">
        <f t="shared" si="349"/>
        <v>0.56875000000582077</v>
      </c>
      <c r="P272" s="155"/>
      <c r="Q272" s="155"/>
      <c r="R272" s="155"/>
      <c r="S272" s="101" t="s">
        <v>52</v>
      </c>
      <c r="T272" s="102" t="s">
        <v>955</v>
      </c>
      <c r="U272" s="105"/>
      <c r="V272" s="136"/>
      <c r="W272" s="136"/>
      <c r="X272" s="136"/>
      <c r="Y272" s="136"/>
      <c r="Z272" s="233"/>
      <c r="AA272" s="136"/>
    </row>
    <row r="273" spans="1:28" s="248" customFormat="1" ht="30" customHeight="1">
      <c r="A273" s="143"/>
      <c r="B273" s="231"/>
      <c r="C273" s="247"/>
      <c r="D273" s="301"/>
      <c r="E273" s="116"/>
      <c r="F273" s="155"/>
      <c r="G273" s="100">
        <v>42667.465277777781</v>
      </c>
      <c r="H273" s="100">
        <v>42667.57708333333</v>
      </c>
      <c r="I273" s="155"/>
      <c r="J273" s="155"/>
      <c r="K273" s="118"/>
      <c r="L273" s="232">
        <f t="shared" si="346"/>
        <v>0.11180555554892635</v>
      </c>
      <c r="M273" s="232">
        <f t="shared" si="347"/>
        <v>0</v>
      </c>
      <c r="N273" s="232">
        <f t="shared" si="348"/>
        <v>0</v>
      </c>
      <c r="O273" s="232">
        <f t="shared" si="349"/>
        <v>0</v>
      </c>
      <c r="P273" s="155"/>
      <c r="Q273" s="155"/>
      <c r="R273" s="155"/>
      <c r="S273" s="101" t="s">
        <v>488</v>
      </c>
      <c r="T273" s="102" t="s">
        <v>984</v>
      </c>
      <c r="U273" s="105"/>
      <c r="V273" s="136"/>
      <c r="W273" s="136"/>
      <c r="X273" s="136"/>
      <c r="Y273" s="136"/>
      <c r="Z273" s="233"/>
      <c r="AA273" s="136"/>
    </row>
    <row r="274" spans="1:28" s="248" customFormat="1" ht="30" customHeight="1">
      <c r="A274" s="143"/>
      <c r="B274" s="231"/>
      <c r="C274" s="247"/>
      <c r="D274" s="301"/>
      <c r="E274" s="116"/>
      <c r="F274" s="155"/>
      <c r="G274" s="100">
        <v>42671.086111111108</v>
      </c>
      <c r="H274" s="100">
        <v>42671.277777777781</v>
      </c>
      <c r="I274" s="155"/>
      <c r="J274" s="155"/>
      <c r="K274" s="118"/>
      <c r="L274" s="232">
        <f t="shared" si="346"/>
        <v>0</v>
      </c>
      <c r="M274" s="232">
        <f t="shared" si="347"/>
        <v>0</v>
      </c>
      <c r="N274" s="232">
        <f t="shared" si="348"/>
        <v>0</v>
      </c>
      <c r="O274" s="232">
        <f t="shared" si="349"/>
        <v>0.1916666666729725</v>
      </c>
      <c r="P274" s="155"/>
      <c r="Q274" s="155"/>
      <c r="R274" s="155"/>
      <c r="S274" s="101" t="s">
        <v>52</v>
      </c>
      <c r="T274" s="102" t="s">
        <v>986</v>
      </c>
      <c r="U274" s="105"/>
      <c r="V274" s="136"/>
      <c r="W274" s="136"/>
      <c r="X274" s="136"/>
      <c r="Y274" s="136"/>
      <c r="Z274" s="233"/>
      <c r="AA274" s="136"/>
    </row>
    <row r="275" spans="1:28" s="248" customFormat="1" ht="30" customHeight="1">
      <c r="A275" s="143"/>
      <c r="B275" s="231"/>
      <c r="C275" s="247"/>
      <c r="D275" s="301"/>
      <c r="E275" s="116"/>
      <c r="F275" s="155"/>
      <c r="G275" s="100">
        <v>42673.011111111111</v>
      </c>
      <c r="H275" s="100">
        <v>42673.011111111111</v>
      </c>
      <c r="I275" s="155"/>
      <c r="J275" s="155"/>
      <c r="K275" s="118"/>
      <c r="L275" s="232">
        <f t="shared" si="346"/>
        <v>0</v>
      </c>
      <c r="M275" s="232">
        <f t="shared" si="347"/>
        <v>0</v>
      </c>
      <c r="N275" s="232">
        <f t="shared" si="348"/>
        <v>0</v>
      </c>
      <c r="O275" s="232">
        <f t="shared" si="349"/>
        <v>0</v>
      </c>
      <c r="P275" s="155"/>
      <c r="Q275" s="155"/>
      <c r="R275" s="155"/>
      <c r="S275" s="101" t="s">
        <v>504</v>
      </c>
      <c r="T275" s="102" t="s">
        <v>987</v>
      </c>
      <c r="U275" s="105"/>
      <c r="V275" s="136"/>
      <c r="W275" s="136"/>
      <c r="X275" s="136"/>
      <c r="Y275" s="136"/>
      <c r="Z275" s="233"/>
      <c r="AA275" s="136"/>
    </row>
    <row r="276" spans="1:28" s="248" customFormat="1" ht="30" customHeight="1">
      <c r="A276" s="143"/>
      <c r="B276" s="231"/>
      <c r="C276" s="247"/>
      <c r="D276" s="301"/>
      <c r="E276" s="116"/>
      <c r="F276" s="155"/>
      <c r="G276" s="100">
        <v>42673.655555555553</v>
      </c>
      <c r="H276" s="249">
        <v>42675</v>
      </c>
      <c r="I276" s="155"/>
      <c r="J276" s="155"/>
      <c r="K276" s="118"/>
      <c r="L276" s="232">
        <f t="shared" si="346"/>
        <v>0</v>
      </c>
      <c r="M276" s="232">
        <f t="shared" si="347"/>
        <v>0</v>
      </c>
      <c r="N276" s="232">
        <f t="shared" si="348"/>
        <v>0</v>
      </c>
      <c r="O276" s="232">
        <f t="shared" si="349"/>
        <v>1.3444444444467081</v>
      </c>
      <c r="P276" s="155"/>
      <c r="Q276" s="155"/>
      <c r="R276" s="155"/>
      <c r="S276" s="101" t="s">
        <v>52</v>
      </c>
      <c r="T276" s="102" t="s">
        <v>988</v>
      </c>
      <c r="U276" s="105"/>
      <c r="V276" s="136"/>
      <c r="W276" s="136"/>
      <c r="X276" s="136"/>
      <c r="Y276" s="136"/>
      <c r="Z276" s="233"/>
      <c r="AA276" s="136"/>
    </row>
    <row r="277" spans="1:28" s="248" customFormat="1" ht="30" customHeight="1">
      <c r="A277" s="143"/>
      <c r="B277" s="231"/>
      <c r="C277" s="247"/>
      <c r="D277" s="301"/>
      <c r="E277" s="116"/>
      <c r="F277" s="155"/>
      <c r="G277" s="100"/>
      <c r="H277" s="100"/>
      <c r="I277" s="155"/>
      <c r="J277" s="155"/>
      <c r="K277" s="118"/>
      <c r="L277" s="232">
        <f t="shared" si="346"/>
        <v>0</v>
      </c>
      <c r="M277" s="232">
        <f t="shared" si="347"/>
        <v>0</v>
      </c>
      <c r="N277" s="232">
        <f t="shared" si="348"/>
        <v>0</v>
      </c>
      <c r="O277" s="232">
        <f t="shared" si="349"/>
        <v>0</v>
      </c>
      <c r="P277" s="155"/>
      <c r="Q277" s="155"/>
      <c r="R277" s="155"/>
      <c r="S277" s="101"/>
      <c r="T277" s="102"/>
      <c r="U277" s="105"/>
      <c r="V277" s="136"/>
      <c r="W277" s="136"/>
      <c r="X277" s="136"/>
      <c r="Y277" s="136"/>
      <c r="Z277" s="233"/>
      <c r="AA277" s="136"/>
    </row>
    <row r="278" spans="1:28" s="246" customFormat="1" ht="30" customHeight="1">
      <c r="A278" s="241"/>
      <c r="B278" s="104"/>
      <c r="C278" s="242" t="s">
        <v>53</v>
      </c>
      <c r="D278" s="104"/>
      <c r="E278" s="144"/>
      <c r="F278" s="243" t="s">
        <v>49</v>
      </c>
      <c r="G278" s="122"/>
      <c r="H278" s="122"/>
      <c r="I278" s="243" t="s">
        <v>49</v>
      </c>
      <c r="J278" s="243" t="s">
        <v>49</v>
      </c>
      <c r="K278" s="297"/>
      <c r="L278" s="133">
        <f>SUM(L268:L277)</f>
        <v>0.11180555554892635</v>
      </c>
      <c r="M278" s="133">
        <f>SUM(M268:M277)</f>
        <v>0</v>
      </c>
      <c r="N278" s="133">
        <f>SUM(N268:N277)</f>
        <v>0</v>
      </c>
      <c r="O278" s="133">
        <f>SUM(O268:O277)</f>
        <v>3.1194444444554392</v>
      </c>
      <c r="P278" s="243" t="s">
        <v>49</v>
      </c>
      <c r="Q278" s="243" t="s">
        <v>49</v>
      </c>
      <c r="R278" s="243" t="s">
        <v>49</v>
      </c>
      <c r="S278" s="132"/>
      <c r="T278" s="108"/>
      <c r="U278" s="104"/>
      <c r="V278" s="233">
        <f>$AB$11-((N278*24))</f>
        <v>744</v>
      </c>
      <c r="W278" s="234">
        <v>342</v>
      </c>
      <c r="X278" s="99">
        <v>385.69</v>
      </c>
      <c r="Y278" s="235">
        <f>W278*X278</f>
        <v>131905.98000000001</v>
      </c>
      <c r="Z278" s="233">
        <f>(Y278*(V278-L278*24))/V278</f>
        <v>131430.24382664112</v>
      </c>
      <c r="AA278" s="109">
        <f>(Z278/Y278)*100</f>
        <v>99.639336917584103</v>
      </c>
      <c r="AB278" s="248"/>
    </row>
    <row r="279" spans="1:28" s="248" customFormat="1" ht="30" customHeight="1">
      <c r="A279" s="143">
        <v>44</v>
      </c>
      <c r="B279" s="231" t="s">
        <v>132</v>
      </c>
      <c r="C279" s="247" t="s">
        <v>133</v>
      </c>
      <c r="D279" s="301">
        <v>370.77199999999999</v>
      </c>
      <c r="E279" s="116" t="s">
        <v>565</v>
      </c>
      <c r="F279" s="155" t="s">
        <v>49</v>
      </c>
      <c r="G279" s="100"/>
      <c r="H279" s="100"/>
      <c r="I279" s="155" t="s">
        <v>49</v>
      </c>
      <c r="J279" s="155" t="s">
        <v>49</v>
      </c>
      <c r="K279" s="118"/>
      <c r="L279" s="232">
        <f t="shared" ref="L279" si="350">IF(RIGHT(S279)="T",(+H279-G279),0)</f>
        <v>0</v>
      </c>
      <c r="M279" s="232">
        <f t="shared" ref="M279" si="351">IF(RIGHT(S279)="U",(+H279-G279),0)</f>
        <v>0</v>
      </c>
      <c r="N279" s="232">
        <f t="shared" ref="N279" si="352">IF(RIGHT(S279)="C",(+H279-G279),0)</f>
        <v>0</v>
      </c>
      <c r="O279" s="232">
        <f t="shared" ref="O279" si="353">IF(RIGHT(S279)="D",(+H279-G279),0)</f>
        <v>0</v>
      </c>
      <c r="P279" s="155" t="s">
        <v>49</v>
      </c>
      <c r="Q279" s="155" t="s">
        <v>49</v>
      </c>
      <c r="R279" s="155" t="s">
        <v>49</v>
      </c>
      <c r="S279" s="101"/>
      <c r="T279" s="102"/>
      <c r="U279" s="105"/>
      <c r="V279" s="136"/>
      <c r="W279" s="136"/>
      <c r="X279" s="136"/>
      <c r="Y279" s="136"/>
      <c r="Z279" s="233"/>
      <c r="AA279" s="136"/>
    </row>
    <row r="280" spans="1:28" s="248" customFormat="1" ht="30" customHeight="1">
      <c r="A280" s="143"/>
      <c r="B280" s="231"/>
      <c r="C280" s="247"/>
      <c r="D280" s="301"/>
      <c r="E280" s="116"/>
      <c r="F280" s="155"/>
      <c r="G280" s="100"/>
      <c r="H280" s="100"/>
      <c r="I280" s="155"/>
      <c r="J280" s="155"/>
      <c r="K280" s="118"/>
      <c r="L280" s="232">
        <f t="shared" ref="L280:L281" si="354">IF(RIGHT(S280)="T",(+H280-G280),0)</f>
        <v>0</v>
      </c>
      <c r="M280" s="232">
        <f t="shared" ref="M280:M281" si="355">IF(RIGHT(S280)="U",(+H280-G280),0)</f>
        <v>0</v>
      </c>
      <c r="N280" s="232">
        <f t="shared" ref="N280:N281" si="356">IF(RIGHT(S280)="C",(+H280-G280),0)</f>
        <v>0</v>
      </c>
      <c r="O280" s="232">
        <f t="shared" ref="O280:O281" si="357">IF(RIGHT(S280)="D",(+H280-G280),0)</f>
        <v>0</v>
      </c>
      <c r="P280" s="155"/>
      <c r="Q280" s="155"/>
      <c r="R280" s="155"/>
      <c r="S280" s="101"/>
      <c r="T280" s="102"/>
      <c r="U280" s="105"/>
      <c r="V280" s="136"/>
      <c r="W280" s="136"/>
      <c r="X280" s="136"/>
      <c r="Y280" s="136"/>
      <c r="Z280" s="233"/>
      <c r="AA280" s="136"/>
    </row>
    <row r="281" spans="1:28" s="248" customFormat="1" ht="30" customHeight="1">
      <c r="A281" s="143"/>
      <c r="B281" s="231"/>
      <c r="C281" s="247"/>
      <c r="D281" s="301"/>
      <c r="E281" s="294"/>
      <c r="F281" s="155"/>
      <c r="G281" s="100"/>
      <c r="H281" s="100"/>
      <c r="I281" s="155"/>
      <c r="J281" s="155"/>
      <c r="K281" s="118"/>
      <c r="L281" s="232">
        <f t="shared" si="354"/>
        <v>0</v>
      </c>
      <c r="M281" s="232">
        <f t="shared" si="355"/>
        <v>0</v>
      </c>
      <c r="N281" s="232">
        <f t="shared" si="356"/>
        <v>0</v>
      </c>
      <c r="O281" s="232">
        <f t="shared" si="357"/>
        <v>0</v>
      </c>
      <c r="P281" s="155"/>
      <c r="Q281" s="155"/>
      <c r="R281" s="155"/>
      <c r="S281" s="101"/>
      <c r="T281" s="102"/>
      <c r="U281" s="105"/>
      <c r="V281" s="136"/>
      <c r="W281" s="136"/>
      <c r="X281" s="136"/>
      <c r="Y281" s="136"/>
      <c r="Z281" s="233"/>
      <c r="AA281" s="136"/>
    </row>
    <row r="282" spans="1:28" s="248" customFormat="1" ht="30" customHeight="1">
      <c r="A282" s="241"/>
      <c r="B282" s="104"/>
      <c r="C282" s="242" t="s">
        <v>53</v>
      </c>
      <c r="D282" s="104"/>
      <c r="E282" s="144"/>
      <c r="F282" s="243" t="s">
        <v>49</v>
      </c>
      <c r="G282" s="136"/>
      <c r="H282" s="136"/>
      <c r="I282" s="243" t="s">
        <v>49</v>
      </c>
      <c r="J282" s="243" t="s">
        <v>49</v>
      </c>
      <c r="K282" s="297"/>
      <c r="L282" s="133">
        <f>SUM(L279:L281)</f>
        <v>0</v>
      </c>
      <c r="M282" s="133">
        <f>SUM(M279:M281)</f>
        <v>0</v>
      </c>
      <c r="N282" s="133">
        <f>SUM(N279:N281)</f>
        <v>0</v>
      </c>
      <c r="O282" s="133">
        <f>SUM(O279:O281)</f>
        <v>0</v>
      </c>
      <c r="P282" s="243" t="s">
        <v>49</v>
      </c>
      <c r="Q282" s="243" t="s">
        <v>49</v>
      </c>
      <c r="R282" s="243" t="s">
        <v>49</v>
      </c>
      <c r="S282" s="132"/>
      <c r="T282" s="108"/>
      <c r="U282" s="104"/>
      <c r="V282" s="233">
        <f>$AB$11-((N282*24))</f>
        <v>744</v>
      </c>
      <c r="W282" s="234">
        <v>361</v>
      </c>
      <c r="X282" s="99">
        <v>370.77199999999999</v>
      </c>
      <c r="Y282" s="235">
        <f>W282*X282</f>
        <v>133848.69200000001</v>
      </c>
      <c r="Z282" s="233">
        <f>(Y282*(V282-L282*24))/V282</f>
        <v>133848.69200000001</v>
      </c>
      <c r="AA282" s="109">
        <f>(Z282/Y282)*100</f>
        <v>100</v>
      </c>
    </row>
    <row r="283" spans="1:28" s="248" customFormat="1" ht="30" customHeight="1">
      <c r="A283" s="143">
        <v>45</v>
      </c>
      <c r="B283" s="231" t="s">
        <v>134</v>
      </c>
      <c r="C283" s="247" t="s">
        <v>135</v>
      </c>
      <c r="D283" s="99">
        <v>370.77199999999999</v>
      </c>
      <c r="E283" s="116" t="s">
        <v>565</v>
      </c>
      <c r="F283" s="155" t="s">
        <v>49</v>
      </c>
      <c r="G283" s="100">
        <v>42657.581250000003</v>
      </c>
      <c r="H283" s="100">
        <v>42657.581250000003</v>
      </c>
      <c r="I283" s="155" t="s">
        <v>49</v>
      </c>
      <c r="J283" s="155" t="s">
        <v>49</v>
      </c>
      <c r="K283" s="155" t="s">
        <v>49</v>
      </c>
      <c r="L283" s="232">
        <f t="shared" ref="L283" si="358">IF(RIGHT(S283)="T",(+H283-G283),0)</f>
        <v>0</v>
      </c>
      <c r="M283" s="232">
        <f t="shared" ref="M283" si="359">IF(RIGHT(S283)="U",(+H283-G283),0)</f>
        <v>0</v>
      </c>
      <c r="N283" s="232">
        <f t="shared" ref="N283" si="360">IF(RIGHT(S283)="C",(+H283-G283),0)</f>
        <v>0</v>
      </c>
      <c r="O283" s="232">
        <f t="shared" ref="O283" si="361">IF(RIGHT(S283)="D",(+H283-G283),0)</f>
        <v>0</v>
      </c>
      <c r="P283" s="155" t="s">
        <v>49</v>
      </c>
      <c r="Q283" s="155" t="s">
        <v>49</v>
      </c>
      <c r="R283" s="155" t="s">
        <v>49</v>
      </c>
      <c r="S283" s="101" t="s">
        <v>504</v>
      </c>
      <c r="T283" s="102" t="s">
        <v>990</v>
      </c>
      <c r="U283" s="105"/>
      <c r="V283" s="136"/>
      <c r="W283" s="136"/>
      <c r="X283" s="136"/>
      <c r="Y283" s="136"/>
      <c r="Z283" s="233"/>
      <c r="AA283" s="136"/>
    </row>
    <row r="284" spans="1:28" s="248" customFormat="1" ht="30" customHeight="1">
      <c r="A284" s="143"/>
      <c r="B284" s="231"/>
      <c r="C284" s="247"/>
      <c r="D284" s="99"/>
      <c r="E284" s="144"/>
      <c r="F284" s="155"/>
      <c r="G284" s="100"/>
      <c r="H284" s="100"/>
      <c r="I284" s="155"/>
      <c r="J284" s="155"/>
      <c r="K284" s="155"/>
      <c r="L284" s="232">
        <f t="shared" ref="L284" si="362">IF(RIGHT(S284)="T",(+H284-G284),0)</f>
        <v>0</v>
      </c>
      <c r="M284" s="232">
        <f t="shared" ref="M284" si="363">IF(RIGHT(S284)="U",(+H284-G284),0)</f>
        <v>0</v>
      </c>
      <c r="N284" s="232">
        <f t="shared" ref="N284" si="364">IF(RIGHT(S284)="C",(+H284-G284),0)</f>
        <v>0</v>
      </c>
      <c r="O284" s="232">
        <f t="shared" ref="O284" si="365">IF(RIGHT(S284)="D",(+H284-G284),0)</f>
        <v>0</v>
      </c>
      <c r="P284" s="155"/>
      <c r="Q284" s="155"/>
      <c r="R284" s="155"/>
      <c r="S284" s="101"/>
      <c r="T284" s="102"/>
      <c r="U284" s="105"/>
      <c r="V284" s="136"/>
      <c r="W284" s="136"/>
      <c r="X284" s="136"/>
      <c r="Y284" s="136"/>
      <c r="Z284" s="233"/>
      <c r="AA284" s="136"/>
    </row>
    <row r="285" spans="1:28" s="246" customFormat="1" ht="30" customHeight="1">
      <c r="A285" s="241"/>
      <c r="B285" s="104"/>
      <c r="C285" s="242" t="s">
        <v>53</v>
      </c>
      <c r="D285" s="104"/>
      <c r="E285" s="154"/>
      <c r="F285" s="243" t="s">
        <v>49</v>
      </c>
      <c r="G285" s="122"/>
      <c r="H285" s="122"/>
      <c r="I285" s="243" t="s">
        <v>49</v>
      </c>
      <c r="J285" s="243" t="s">
        <v>49</v>
      </c>
      <c r="K285" s="243" t="s">
        <v>49</v>
      </c>
      <c r="L285" s="133">
        <f>SUM(L283:L284)</f>
        <v>0</v>
      </c>
      <c r="M285" s="133">
        <f>SUM(M283:M284)</f>
        <v>0</v>
      </c>
      <c r="N285" s="133">
        <f>SUM(N283:N284)</f>
        <v>0</v>
      </c>
      <c r="O285" s="133">
        <f>SUM(O283:O284)</f>
        <v>0</v>
      </c>
      <c r="P285" s="243" t="s">
        <v>49</v>
      </c>
      <c r="Q285" s="243" t="s">
        <v>49</v>
      </c>
      <c r="R285" s="243" t="s">
        <v>49</v>
      </c>
      <c r="S285" s="132"/>
      <c r="T285" s="108"/>
      <c r="U285" s="104"/>
      <c r="V285" s="233">
        <f>$AB$11-((N285*24))</f>
        <v>744</v>
      </c>
      <c r="W285" s="234">
        <v>361</v>
      </c>
      <c r="X285" s="99">
        <v>370.77199999999999</v>
      </c>
      <c r="Y285" s="235">
        <f>W285*X285</f>
        <v>133848.69200000001</v>
      </c>
      <c r="Z285" s="233">
        <f>(Y285*(V285-L285*24))/V285</f>
        <v>133848.69200000001</v>
      </c>
      <c r="AA285" s="109">
        <f>(Z285/Y285)*100</f>
        <v>100</v>
      </c>
      <c r="AB285" s="248"/>
    </row>
    <row r="286" spans="1:28" s="248" customFormat="1" ht="30" customHeight="1">
      <c r="A286" s="143">
        <v>46</v>
      </c>
      <c r="B286" s="231" t="s">
        <v>136</v>
      </c>
      <c r="C286" s="247" t="s">
        <v>137</v>
      </c>
      <c r="D286" s="99">
        <v>107.07899999999999</v>
      </c>
      <c r="E286" s="116" t="s">
        <v>565</v>
      </c>
      <c r="F286" s="155" t="s">
        <v>49</v>
      </c>
      <c r="G286" s="100">
        <v>42657.408333333333</v>
      </c>
      <c r="H286" s="100">
        <v>42660.792361111111</v>
      </c>
      <c r="I286" s="155" t="s">
        <v>49</v>
      </c>
      <c r="J286" s="155" t="s">
        <v>49</v>
      </c>
      <c r="K286" s="155" t="s">
        <v>49</v>
      </c>
      <c r="L286" s="232">
        <f t="shared" ref="L286" si="366">IF(RIGHT(S286)="T",(+H286-G286),0)</f>
        <v>0</v>
      </c>
      <c r="M286" s="232">
        <f t="shared" ref="M286" si="367">IF(RIGHT(S286)="U",(+H286-G286),0)</f>
        <v>0</v>
      </c>
      <c r="N286" s="232">
        <f t="shared" ref="N286" si="368">IF(RIGHT(S286)="C",(+H286-G286),0)</f>
        <v>0</v>
      </c>
      <c r="O286" s="232">
        <f t="shared" ref="O286" si="369">IF(RIGHT(S286)="D",(+H286-G286),0)</f>
        <v>3.3840277777781012</v>
      </c>
      <c r="P286" s="155" t="s">
        <v>49</v>
      </c>
      <c r="Q286" s="155" t="s">
        <v>49</v>
      </c>
      <c r="R286" s="155" t="s">
        <v>49</v>
      </c>
      <c r="S286" s="101" t="s">
        <v>487</v>
      </c>
      <c r="T286" s="102" t="s">
        <v>991</v>
      </c>
      <c r="U286" s="105"/>
      <c r="V286" s="136"/>
      <c r="W286" s="259"/>
      <c r="X286" s="259"/>
      <c r="Y286" s="259"/>
      <c r="Z286" s="233"/>
      <c r="AA286" s="259"/>
    </row>
    <row r="287" spans="1:28" s="248" customFormat="1" ht="30" customHeight="1">
      <c r="A287" s="143"/>
      <c r="B287" s="231"/>
      <c r="C287" s="247"/>
      <c r="D287" s="99"/>
      <c r="E287" s="116"/>
      <c r="F287" s="155" t="s">
        <v>49</v>
      </c>
      <c r="G287" s="100"/>
      <c r="H287" s="100"/>
      <c r="I287" s="155" t="s">
        <v>49</v>
      </c>
      <c r="J287" s="155" t="s">
        <v>49</v>
      </c>
      <c r="K287" s="155" t="s">
        <v>49</v>
      </c>
      <c r="L287" s="232">
        <f t="shared" ref="L287" si="370">IF(RIGHT(S287)="T",(+H287-G287),0)</f>
        <v>0</v>
      </c>
      <c r="M287" s="232">
        <f t="shared" ref="M287" si="371">IF(RIGHT(S287)="U",(+H287-G287),0)</f>
        <v>0</v>
      </c>
      <c r="N287" s="232">
        <f t="shared" ref="N287" si="372">IF(RIGHT(S287)="C",(+H287-G287),0)</f>
        <v>0</v>
      </c>
      <c r="O287" s="232">
        <f t="shared" ref="O287" si="373">IF(RIGHT(S287)="D",(+H287-G287),0)</f>
        <v>0</v>
      </c>
      <c r="P287" s="155" t="s">
        <v>49</v>
      </c>
      <c r="Q287" s="155" t="s">
        <v>49</v>
      </c>
      <c r="R287" s="155" t="s">
        <v>49</v>
      </c>
      <c r="S287" s="41"/>
      <c r="T287" s="140"/>
      <c r="U287" s="105"/>
      <c r="V287" s="136"/>
      <c r="W287" s="259"/>
      <c r="X287" s="259"/>
      <c r="Y287" s="259"/>
      <c r="Z287" s="233"/>
      <c r="AA287" s="259"/>
    </row>
    <row r="288" spans="1:28" s="246" customFormat="1" ht="30" customHeight="1">
      <c r="A288" s="241"/>
      <c r="B288" s="104"/>
      <c r="C288" s="242" t="s">
        <v>53</v>
      </c>
      <c r="D288" s="104"/>
      <c r="E288" s="154"/>
      <c r="F288" s="243" t="s">
        <v>49</v>
      </c>
      <c r="G288" s="103"/>
      <c r="H288" s="103"/>
      <c r="I288" s="243" t="s">
        <v>49</v>
      </c>
      <c r="J288" s="243" t="s">
        <v>49</v>
      </c>
      <c r="K288" s="243" t="s">
        <v>49</v>
      </c>
      <c r="L288" s="133">
        <f>SUM(L286:L287)</f>
        <v>0</v>
      </c>
      <c r="M288" s="133">
        <f>SUM(M286:M287)</f>
        <v>0</v>
      </c>
      <c r="N288" s="133">
        <f>SUM(N286:N287)</f>
        <v>0</v>
      </c>
      <c r="O288" s="133">
        <f>SUM(O286:O287)</f>
        <v>3.3840277777781012</v>
      </c>
      <c r="P288" s="243" t="s">
        <v>49</v>
      </c>
      <c r="Q288" s="243" t="s">
        <v>49</v>
      </c>
      <c r="R288" s="243" t="s">
        <v>49</v>
      </c>
      <c r="S288" s="132"/>
      <c r="T288" s="108"/>
      <c r="U288" s="104"/>
      <c r="V288" s="233">
        <f>$AB$11-((N288*24))</f>
        <v>744</v>
      </c>
      <c r="W288" s="234">
        <v>515</v>
      </c>
      <c r="X288" s="99">
        <v>107.07899999999999</v>
      </c>
      <c r="Y288" s="235">
        <f>W288*X288</f>
        <v>55145.684999999998</v>
      </c>
      <c r="Z288" s="233">
        <f>(Y288*(V288-L288*24))/V288</f>
        <v>55145.684999999998</v>
      </c>
      <c r="AA288" s="109">
        <f>(Z288/Y288)*100</f>
        <v>100</v>
      </c>
      <c r="AB288" s="248"/>
    </row>
    <row r="289" spans="1:44" s="239" customFormat="1" ht="30" customHeight="1">
      <c r="A289" s="3">
        <v>47</v>
      </c>
      <c r="B289" s="115" t="s">
        <v>138</v>
      </c>
      <c r="C289" s="118" t="s">
        <v>139</v>
      </c>
      <c r="D289" s="99">
        <v>107.1</v>
      </c>
      <c r="E289" s="116" t="s">
        <v>565</v>
      </c>
      <c r="F289" s="155" t="s">
        <v>49</v>
      </c>
      <c r="G289" s="100"/>
      <c r="H289" s="100"/>
      <c r="I289" s="118"/>
      <c r="J289" s="118"/>
      <c r="K289" s="118"/>
      <c r="L289" s="232">
        <f>IF(RIGHT(S289)="T",(+H289-G289),0)</f>
        <v>0</v>
      </c>
      <c r="M289" s="232">
        <f>IF(RIGHT(S289)="U",(+H289-G289),0)</f>
        <v>0</v>
      </c>
      <c r="N289" s="232">
        <f>IF(RIGHT(S289)="C",(+H289-G289),0)</f>
        <v>0</v>
      </c>
      <c r="O289" s="232">
        <f>IF(RIGHT(S289)="D",(+H289-G289),0)</f>
        <v>0</v>
      </c>
      <c r="P289" s="141"/>
      <c r="Q289" s="141"/>
      <c r="R289" s="141"/>
      <c r="S289" s="41"/>
      <c r="T289" s="102"/>
      <c r="U289" s="141"/>
      <c r="V289" s="254"/>
      <c r="W289" s="259"/>
      <c r="X289" s="259"/>
      <c r="Y289" s="259"/>
      <c r="Z289" s="233"/>
      <c r="AA289" s="259"/>
      <c r="AB289" s="299"/>
      <c r="AC289" s="300"/>
      <c r="AD289" s="238"/>
      <c r="AE289" s="238"/>
      <c r="AF289" s="238"/>
      <c r="AG289" s="238"/>
      <c r="AH289" s="238"/>
      <c r="AI289" s="238"/>
      <c r="AJ289" s="238"/>
      <c r="AK289" s="238"/>
      <c r="AL289" s="238"/>
      <c r="AM289" s="238"/>
      <c r="AN289" s="238"/>
      <c r="AO289" s="238"/>
      <c r="AP289" s="238"/>
      <c r="AQ289" s="238"/>
      <c r="AR289" s="238"/>
    </row>
    <row r="290" spans="1:44" s="239" customFormat="1" ht="30" customHeight="1">
      <c r="A290" s="3"/>
      <c r="B290" s="115"/>
      <c r="C290" s="118"/>
      <c r="D290" s="99"/>
      <c r="E290" s="116"/>
      <c r="F290" s="155"/>
      <c r="G290" s="100"/>
      <c r="H290" s="100"/>
      <c r="I290" s="118"/>
      <c r="J290" s="118"/>
      <c r="K290" s="118"/>
      <c r="L290" s="232">
        <f>IF(RIGHT(S290)="T",(+H290-G290),0)</f>
        <v>0</v>
      </c>
      <c r="M290" s="232">
        <f>IF(RIGHT(S290)="U",(+H290-G290),0)</f>
        <v>0</v>
      </c>
      <c r="N290" s="232">
        <f>IF(RIGHT(S290)="C",(+H290-G290),0)</f>
        <v>0</v>
      </c>
      <c r="O290" s="232">
        <f>IF(RIGHT(S290)="D",(+H290-G290),0)</f>
        <v>0</v>
      </c>
      <c r="P290" s="141"/>
      <c r="Q290" s="141"/>
      <c r="R290" s="141"/>
      <c r="S290" s="41"/>
      <c r="T290" s="102"/>
      <c r="U290" s="141"/>
      <c r="V290" s="254"/>
      <c r="W290" s="259"/>
      <c r="X290" s="259"/>
      <c r="Y290" s="259"/>
      <c r="Z290" s="233"/>
      <c r="AA290" s="259"/>
      <c r="AB290" s="299"/>
      <c r="AC290" s="300"/>
      <c r="AD290" s="238"/>
      <c r="AE290" s="238"/>
      <c r="AF290" s="238"/>
      <c r="AG290" s="238"/>
      <c r="AH290" s="238"/>
      <c r="AI290" s="238"/>
      <c r="AJ290" s="238"/>
      <c r="AK290" s="238"/>
      <c r="AL290" s="238"/>
      <c r="AM290" s="238"/>
      <c r="AN290" s="238"/>
      <c r="AO290" s="238"/>
      <c r="AP290" s="238"/>
      <c r="AQ290" s="238"/>
      <c r="AR290" s="238"/>
    </row>
    <row r="291" spans="1:44" s="246" customFormat="1" ht="30" customHeight="1">
      <c r="A291" s="241"/>
      <c r="B291" s="104"/>
      <c r="C291" s="242" t="s">
        <v>53</v>
      </c>
      <c r="D291" s="104"/>
      <c r="E291" s="154"/>
      <c r="F291" s="243" t="s">
        <v>49</v>
      </c>
      <c r="G291" s="103"/>
      <c r="H291" s="103"/>
      <c r="I291" s="243" t="s">
        <v>49</v>
      </c>
      <c r="J291" s="243" t="s">
        <v>49</v>
      </c>
      <c r="K291" s="243" t="s">
        <v>49</v>
      </c>
      <c r="L291" s="133">
        <f>SUM(L289:L290)</f>
        <v>0</v>
      </c>
      <c r="M291" s="133">
        <f>SUM(M289:M290)</f>
        <v>0</v>
      </c>
      <c r="N291" s="133">
        <f>SUM(N289:N290)</f>
        <v>0</v>
      </c>
      <c r="O291" s="133">
        <f>SUM(O289:O290)</f>
        <v>0</v>
      </c>
      <c r="P291" s="243" t="s">
        <v>49</v>
      </c>
      <c r="Q291" s="243" t="s">
        <v>49</v>
      </c>
      <c r="R291" s="243" t="s">
        <v>49</v>
      </c>
      <c r="S291" s="132"/>
      <c r="T291" s="108"/>
      <c r="U291" s="104"/>
      <c r="V291" s="233">
        <f>$AB$11-((N291*24))</f>
        <v>744</v>
      </c>
      <c r="W291" s="234">
        <v>515</v>
      </c>
      <c r="X291" s="99">
        <v>107.1</v>
      </c>
      <c r="Y291" s="235">
        <f>W291*X291</f>
        <v>55156.5</v>
      </c>
      <c r="Z291" s="233">
        <f>(Y291*(V291-L291*24))/V291</f>
        <v>55156.5</v>
      </c>
      <c r="AA291" s="109">
        <f>(Z291/Y291)*100</f>
        <v>100</v>
      </c>
      <c r="AB291" s="248"/>
    </row>
    <row r="292" spans="1:44" s="239" customFormat="1" ht="30" customHeight="1">
      <c r="A292" s="3">
        <v>48</v>
      </c>
      <c r="B292" s="115" t="s">
        <v>140</v>
      </c>
      <c r="C292" s="118" t="s">
        <v>141</v>
      </c>
      <c r="D292" s="99">
        <v>5.9219999999999997</v>
      </c>
      <c r="E292" s="116" t="s">
        <v>565</v>
      </c>
      <c r="F292" s="155" t="s">
        <v>49</v>
      </c>
      <c r="G292" s="100"/>
      <c r="H292" s="100"/>
      <c r="I292" s="118"/>
      <c r="J292" s="118"/>
      <c r="K292" s="118"/>
      <c r="L292" s="232">
        <f>IF(RIGHT(S292)="T",(+H292-G292),0)</f>
        <v>0</v>
      </c>
      <c r="M292" s="232">
        <f>IF(RIGHT(S292)="U",(+H292-G292),0)</f>
        <v>0</v>
      </c>
      <c r="N292" s="232">
        <f>IF(RIGHT(S292)="C",(+H292-G292),0)</f>
        <v>0</v>
      </c>
      <c r="O292" s="232">
        <f>IF(RIGHT(S292)="D",(+H292-G292),0)</f>
        <v>0</v>
      </c>
      <c r="P292" s="141"/>
      <c r="Q292" s="141"/>
      <c r="R292" s="141"/>
      <c r="S292" s="101"/>
      <c r="T292" s="102"/>
      <c r="U292" s="141"/>
      <c r="V292" s="233"/>
      <c r="W292" s="234"/>
      <c r="X292" s="99"/>
      <c r="Y292" s="235"/>
      <c r="Z292" s="233"/>
      <c r="AA292" s="109"/>
      <c r="AB292" s="299"/>
      <c r="AC292" s="300"/>
      <c r="AD292" s="238"/>
      <c r="AE292" s="238"/>
      <c r="AF292" s="238"/>
      <c r="AG292" s="238"/>
      <c r="AH292" s="238"/>
      <c r="AI292" s="238"/>
      <c r="AJ292" s="238"/>
      <c r="AK292" s="238"/>
      <c r="AL292" s="238"/>
      <c r="AM292" s="238"/>
      <c r="AN292" s="238"/>
      <c r="AO292" s="238"/>
      <c r="AP292" s="238"/>
      <c r="AQ292" s="238"/>
      <c r="AR292" s="238"/>
    </row>
    <row r="293" spans="1:44" s="239" customFormat="1" ht="30" customHeight="1">
      <c r="A293" s="3"/>
      <c r="B293" s="115"/>
      <c r="C293" s="118"/>
      <c r="D293" s="99"/>
      <c r="E293" s="116"/>
      <c r="F293" s="155" t="s">
        <v>49</v>
      </c>
      <c r="G293" s="100"/>
      <c r="H293" s="100"/>
      <c r="I293" s="118"/>
      <c r="J293" s="118"/>
      <c r="K293" s="118"/>
      <c r="L293" s="232">
        <f>IF(RIGHT(S293)="T",(+H293-G293),0)</f>
        <v>0</v>
      </c>
      <c r="M293" s="232">
        <f>IF(RIGHT(S293)="U",(+H293-G293),0)</f>
        <v>0</v>
      </c>
      <c r="N293" s="232">
        <f>IF(RIGHT(S293)="C",(+H293-G293),0)</f>
        <v>0</v>
      </c>
      <c r="O293" s="232">
        <f>IF(RIGHT(S293)="D",(+H293-G293),0)</f>
        <v>0</v>
      </c>
      <c r="P293" s="141"/>
      <c r="Q293" s="141"/>
      <c r="R293" s="141"/>
      <c r="S293" s="41"/>
      <c r="T293" s="102"/>
      <c r="U293" s="141"/>
      <c r="V293" s="233"/>
      <c r="W293" s="234"/>
      <c r="X293" s="99"/>
      <c r="Y293" s="235"/>
      <c r="Z293" s="233"/>
      <c r="AA293" s="109"/>
      <c r="AB293" s="299"/>
      <c r="AC293" s="300"/>
      <c r="AD293" s="238"/>
      <c r="AE293" s="238"/>
      <c r="AF293" s="238"/>
      <c r="AG293" s="238"/>
      <c r="AH293" s="238"/>
      <c r="AI293" s="238"/>
      <c r="AJ293" s="238"/>
      <c r="AK293" s="238"/>
      <c r="AL293" s="238"/>
      <c r="AM293" s="238"/>
      <c r="AN293" s="238"/>
      <c r="AO293" s="238"/>
      <c r="AP293" s="238"/>
      <c r="AQ293" s="238"/>
      <c r="AR293" s="238"/>
    </row>
    <row r="294" spans="1:44" s="246" customFormat="1" ht="30" customHeight="1">
      <c r="A294" s="241"/>
      <c r="B294" s="104"/>
      <c r="C294" s="242" t="s">
        <v>53</v>
      </c>
      <c r="D294" s="104"/>
      <c r="E294" s="154"/>
      <c r="F294" s="243" t="s">
        <v>49</v>
      </c>
      <c r="G294" s="103"/>
      <c r="H294" s="103"/>
      <c r="I294" s="243" t="s">
        <v>49</v>
      </c>
      <c r="J294" s="243" t="s">
        <v>49</v>
      </c>
      <c r="K294" s="243" t="s">
        <v>49</v>
      </c>
      <c r="L294" s="133">
        <f t="shared" ref="L294:N294" si="374">SUM(L292:L293)</f>
        <v>0</v>
      </c>
      <c r="M294" s="133">
        <f t="shared" si="374"/>
        <v>0</v>
      </c>
      <c r="N294" s="133">
        <f t="shared" si="374"/>
        <v>0</v>
      </c>
      <c r="O294" s="133">
        <f>SUM(O292:O293)</f>
        <v>0</v>
      </c>
      <c r="P294" s="243" t="s">
        <v>49</v>
      </c>
      <c r="Q294" s="243" t="s">
        <v>49</v>
      </c>
      <c r="R294" s="243" t="s">
        <v>49</v>
      </c>
      <c r="S294" s="132"/>
      <c r="T294" s="108"/>
      <c r="U294" s="104"/>
      <c r="V294" s="233">
        <f>$AB$11-((N294*24))</f>
        <v>744</v>
      </c>
      <c r="W294" s="234">
        <v>515</v>
      </c>
      <c r="X294" s="99">
        <v>5.9219999999999997</v>
      </c>
      <c r="Y294" s="235">
        <f>W294*X294</f>
        <v>3049.83</v>
      </c>
      <c r="Z294" s="233">
        <f>(Y294*(V294-L294*24))/V294</f>
        <v>3049.83</v>
      </c>
      <c r="AA294" s="109">
        <f>(Z294/Y294)*100</f>
        <v>100</v>
      </c>
      <c r="AB294" s="248"/>
    </row>
    <row r="295" spans="1:44" s="246" customFormat="1" ht="30" customHeight="1">
      <c r="A295" s="3">
        <v>49</v>
      </c>
      <c r="B295" s="302" t="s">
        <v>142</v>
      </c>
      <c r="C295" s="118" t="s">
        <v>143</v>
      </c>
      <c r="D295" s="99">
        <v>5.86</v>
      </c>
      <c r="E295" s="116" t="s">
        <v>565</v>
      </c>
      <c r="F295" s="155" t="s">
        <v>49</v>
      </c>
      <c r="G295" s="100"/>
      <c r="H295" s="100"/>
      <c r="I295" s="118"/>
      <c r="J295" s="118"/>
      <c r="K295" s="118"/>
      <c r="L295" s="232">
        <f t="shared" ref="L295:L296" si="375">IF(RIGHT(S295)="T",(+H295-G295),0)</f>
        <v>0</v>
      </c>
      <c r="M295" s="232">
        <f t="shared" ref="M295:M296" si="376">IF(RIGHT(S295)="U",(+H295-G295),0)</f>
        <v>0</v>
      </c>
      <c r="N295" s="232">
        <f t="shared" ref="N295:N296" si="377">IF(RIGHT(S295)="C",(+H295-G295),0)</f>
        <v>0</v>
      </c>
      <c r="O295" s="232">
        <f t="shared" ref="O295:O296" si="378">IF(RIGHT(S295)="D",(+H295-G295),0)</f>
        <v>0</v>
      </c>
      <c r="P295" s="141"/>
      <c r="Q295" s="141"/>
      <c r="R295" s="141"/>
      <c r="S295" s="101"/>
      <c r="T295" s="102"/>
      <c r="U295" s="141"/>
      <c r="V295" s="233"/>
      <c r="W295" s="234"/>
      <c r="X295" s="99"/>
      <c r="Y295" s="235"/>
      <c r="Z295" s="233"/>
      <c r="AA295" s="109"/>
      <c r="AB295" s="248"/>
    </row>
    <row r="296" spans="1:44" s="246" customFormat="1" ht="30" customHeight="1">
      <c r="A296" s="3"/>
      <c r="B296" s="302"/>
      <c r="C296" s="118"/>
      <c r="D296" s="99"/>
      <c r="E296" s="294"/>
      <c r="F296" s="155" t="s">
        <v>49</v>
      </c>
      <c r="G296" s="100"/>
      <c r="H296" s="100"/>
      <c r="I296" s="118"/>
      <c r="J296" s="118"/>
      <c r="K296" s="118"/>
      <c r="L296" s="232">
        <f t="shared" si="375"/>
        <v>0</v>
      </c>
      <c r="M296" s="232">
        <f t="shared" si="376"/>
        <v>0</v>
      </c>
      <c r="N296" s="232">
        <f t="shared" si="377"/>
        <v>0</v>
      </c>
      <c r="O296" s="232">
        <f t="shared" si="378"/>
        <v>0</v>
      </c>
      <c r="P296" s="141"/>
      <c r="Q296" s="141"/>
      <c r="R296" s="141"/>
      <c r="S296" s="41"/>
      <c r="T296" s="102"/>
      <c r="U296" s="141"/>
      <c r="V296" s="233"/>
      <c r="W296" s="234"/>
      <c r="X296" s="99"/>
      <c r="Y296" s="235"/>
      <c r="Z296" s="233"/>
      <c r="AA296" s="109"/>
      <c r="AB296" s="248"/>
    </row>
    <row r="297" spans="1:44" s="239" customFormat="1" ht="30" customHeight="1">
      <c r="A297" s="241"/>
      <c r="B297" s="104"/>
      <c r="C297" s="242" t="s">
        <v>53</v>
      </c>
      <c r="D297" s="104"/>
      <c r="E297" s="154"/>
      <c r="F297" s="243" t="s">
        <v>49</v>
      </c>
      <c r="G297" s="103"/>
      <c r="H297" s="103"/>
      <c r="I297" s="243" t="s">
        <v>49</v>
      </c>
      <c r="J297" s="243" t="s">
        <v>49</v>
      </c>
      <c r="K297" s="243" t="s">
        <v>49</v>
      </c>
      <c r="L297" s="133">
        <f>SUM(L295:L296)</f>
        <v>0</v>
      </c>
      <c r="M297" s="133">
        <f t="shared" ref="M297:O297" si="379">SUM(M295:M296)</f>
        <v>0</v>
      </c>
      <c r="N297" s="133">
        <f t="shared" si="379"/>
        <v>0</v>
      </c>
      <c r="O297" s="133">
        <f t="shared" si="379"/>
        <v>0</v>
      </c>
      <c r="P297" s="243" t="s">
        <v>49</v>
      </c>
      <c r="Q297" s="243" t="s">
        <v>49</v>
      </c>
      <c r="R297" s="243" t="s">
        <v>49</v>
      </c>
      <c r="S297" s="132"/>
      <c r="T297" s="108"/>
      <c r="U297" s="104"/>
      <c r="V297" s="233">
        <f>$AB$11-((N297*24))</f>
        <v>744</v>
      </c>
      <c r="W297" s="234">
        <v>515</v>
      </c>
      <c r="X297" s="99">
        <v>5.86</v>
      </c>
      <c r="Y297" s="235">
        <f>W297*X297</f>
        <v>3017.9</v>
      </c>
      <c r="Z297" s="233">
        <f>(Y297*(V297-L297*24))/V297</f>
        <v>3017.9</v>
      </c>
      <c r="AA297" s="109">
        <f>(Z297/Y297)*100</f>
        <v>100</v>
      </c>
      <c r="AB297" s="299"/>
      <c r="AC297" s="300"/>
      <c r="AD297" s="238"/>
      <c r="AE297" s="238"/>
      <c r="AF297" s="238"/>
      <c r="AG297" s="238"/>
      <c r="AH297" s="238"/>
      <c r="AI297" s="238"/>
      <c r="AJ297" s="238"/>
      <c r="AK297" s="238"/>
      <c r="AL297" s="238"/>
      <c r="AM297" s="238"/>
      <c r="AN297" s="238"/>
      <c r="AO297" s="238"/>
      <c r="AP297" s="238"/>
      <c r="AQ297" s="238"/>
      <c r="AR297" s="238"/>
    </row>
    <row r="298" spans="1:44" s="248" customFormat="1" ht="16.5">
      <c r="A298" s="143">
        <v>50</v>
      </c>
      <c r="B298" s="231" t="s">
        <v>144</v>
      </c>
      <c r="C298" s="132" t="s">
        <v>145</v>
      </c>
      <c r="D298" s="99">
        <v>263.93299999999999</v>
      </c>
      <c r="E298" s="116" t="s">
        <v>565</v>
      </c>
      <c r="F298" s="155" t="s">
        <v>49</v>
      </c>
      <c r="G298" s="100">
        <v>42669.4</v>
      </c>
      <c r="H298" s="100">
        <v>42669.802083333336</v>
      </c>
      <c r="I298" s="155" t="s">
        <v>49</v>
      </c>
      <c r="J298" s="155" t="s">
        <v>49</v>
      </c>
      <c r="K298" s="118"/>
      <c r="L298" s="232">
        <f>IF(RIGHT(S298)="T",(+H298-G298),0)</f>
        <v>0.40208333333430346</v>
      </c>
      <c r="M298" s="232">
        <f>IF(RIGHT(S298)="U",(+H298-G298),0)</f>
        <v>0</v>
      </c>
      <c r="N298" s="232">
        <f>IF(RIGHT(S298)="C",(+H298-G298),0)</f>
        <v>0</v>
      </c>
      <c r="O298" s="232">
        <f>IF(RIGHT(S298)="D",(+H298-G298),0)</f>
        <v>0</v>
      </c>
      <c r="P298" s="155" t="s">
        <v>49</v>
      </c>
      <c r="Q298" s="155" t="s">
        <v>49</v>
      </c>
      <c r="R298" s="155" t="s">
        <v>49</v>
      </c>
      <c r="S298" s="101" t="s">
        <v>490</v>
      </c>
      <c r="T298" s="102" t="s">
        <v>994</v>
      </c>
      <c r="U298" s="105"/>
      <c r="V298" s="136"/>
      <c r="W298" s="136"/>
      <c r="X298" s="136"/>
      <c r="Y298" s="136"/>
      <c r="Z298" s="233"/>
      <c r="AA298" s="136"/>
    </row>
    <row r="299" spans="1:44" s="248" customFormat="1" ht="16.5">
      <c r="A299" s="143"/>
      <c r="B299" s="231"/>
      <c r="C299" s="132"/>
      <c r="D299" s="99"/>
      <c r="E299" s="144"/>
      <c r="F299" s="155"/>
      <c r="G299" s="100"/>
      <c r="H299" s="100"/>
      <c r="I299" s="155"/>
      <c r="J299" s="155"/>
      <c r="K299" s="118"/>
      <c r="L299" s="232">
        <f>IF(RIGHT(S299)="T",(+H299-G299),0)</f>
        <v>0</v>
      </c>
      <c r="M299" s="232">
        <f>IF(RIGHT(S299)="U",(+H299-G299),0)</f>
        <v>0</v>
      </c>
      <c r="N299" s="232">
        <f>IF(RIGHT(S299)="C",(+H299-G299),0)</f>
        <v>0</v>
      </c>
      <c r="O299" s="232">
        <f>IF(RIGHT(S299)="D",(+H299-G299),0)</f>
        <v>0</v>
      </c>
      <c r="P299" s="155"/>
      <c r="Q299" s="155"/>
      <c r="R299" s="155"/>
      <c r="S299" s="101"/>
      <c r="T299" s="102"/>
      <c r="U299" s="105"/>
      <c r="V299" s="136"/>
      <c r="W299" s="136"/>
      <c r="X299" s="136"/>
      <c r="Y299" s="136"/>
      <c r="Z299" s="233"/>
      <c r="AA299" s="136"/>
    </row>
    <row r="300" spans="1:44" s="246" customFormat="1" ht="30" customHeight="1">
      <c r="A300" s="241"/>
      <c r="B300" s="104"/>
      <c r="C300" s="242" t="s">
        <v>53</v>
      </c>
      <c r="D300" s="104"/>
      <c r="E300" s="154"/>
      <c r="F300" s="243" t="s">
        <v>49</v>
      </c>
      <c r="G300" s="122"/>
      <c r="H300" s="122"/>
      <c r="I300" s="243" t="s">
        <v>49</v>
      </c>
      <c r="J300" s="243" t="s">
        <v>49</v>
      </c>
      <c r="K300" s="297"/>
      <c r="L300" s="133">
        <f>SUM(L298:L299)</f>
        <v>0.40208333333430346</v>
      </c>
      <c r="M300" s="133">
        <f t="shared" ref="M300:O300" si="380">SUM(M298:M299)</f>
        <v>0</v>
      </c>
      <c r="N300" s="133">
        <f t="shared" si="380"/>
        <v>0</v>
      </c>
      <c r="O300" s="133">
        <f t="shared" si="380"/>
        <v>0</v>
      </c>
      <c r="P300" s="243" t="s">
        <v>49</v>
      </c>
      <c r="Q300" s="243" t="s">
        <v>49</v>
      </c>
      <c r="R300" s="243" t="s">
        <v>49</v>
      </c>
      <c r="S300" s="132"/>
      <c r="T300" s="108"/>
      <c r="U300" s="104"/>
      <c r="V300" s="233">
        <f>$AB$11-((N300*24))</f>
        <v>744</v>
      </c>
      <c r="W300" s="234">
        <v>289</v>
      </c>
      <c r="X300" s="99">
        <v>263.93299999999999</v>
      </c>
      <c r="Y300" s="235">
        <f>W300*X300</f>
        <v>76276.637000000002</v>
      </c>
      <c r="Z300" s="233">
        <f>(Y300*(V300-L300*24))/V300</f>
        <v>75287.296210951914</v>
      </c>
      <c r="AA300" s="109">
        <f>(Z300/Y300)*100</f>
        <v>98.702956989244186</v>
      </c>
      <c r="AB300" s="248"/>
    </row>
    <row r="301" spans="1:44" s="248" customFormat="1" ht="30" customHeight="1">
      <c r="A301" s="143">
        <v>51</v>
      </c>
      <c r="B301" s="231" t="s">
        <v>146</v>
      </c>
      <c r="C301" s="247" t="s">
        <v>147</v>
      </c>
      <c r="D301" s="99">
        <v>263.93299999999999</v>
      </c>
      <c r="E301" s="116" t="s">
        <v>565</v>
      </c>
      <c r="F301" s="155" t="s">
        <v>49</v>
      </c>
      <c r="G301" s="100">
        <v>42670.402777777781</v>
      </c>
      <c r="H301" s="100">
        <v>42670.805555555555</v>
      </c>
      <c r="I301" s="155" t="s">
        <v>49</v>
      </c>
      <c r="J301" s="155" t="s">
        <v>49</v>
      </c>
      <c r="K301" s="155" t="s">
        <v>49</v>
      </c>
      <c r="L301" s="232">
        <f>IF(RIGHT(S301)="T",(+H301-G301),0)</f>
        <v>0.40277777777373558</v>
      </c>
      <c r="M301" s="232">
        <f>IF(RIGHT(S301)="U",(+H301-G301),0)</f>
        <v>0</v>
      </c>
      <c r="N301" s="232">
        <f>IF(RIGHT(S301)="C",(+H301-G301),0)</f>
        <v>0</v>
      </c>
      <c r="O301" s="232">
        <f>IF(RIGHT(S301)="D",(+H301-G301),0)</f>
        <v>0</v>
      </c>
      <c r="P301" s="155" t="s">
        <v>49</v>
      </c>
      <c r="Q301" s="155" t="s">
        <v>49</v>
      </c>
      <c r="R301" s="155" t="s">
        <v>49</v>
      </c>
      <c r="S301" s="101" t="s">
        <v>490</v>
      </c>
      <c r="T301" s="102" t="s">
        <v>994</v>
      </c>
      <c r="U301" s="105"/>
      <c r="V301" s="136"/>
      <c r="W301" s="136"/>
      <c r="X301" s="136"/>
      <c r="Y301" s="136"/>
      <c r="Z301" s="233"/>
      <c r="AA301" s="136"/>
    </row>
    <row r="302" spans="1:44" s="246" customFormat="1" ht="30" customHeight="1">
      <c r="A302" s="241"/>
      <c r="B302" s="104"/>
      <c r="C302" s="242" t="s">
        <v>53</v>
      </c>
      <c r="D302" s="104"/>
      <c r="E302" s="154"/>
      <c r="F302" s="243" t="s">
        <v>49</v>
      </c>
      <c r="G302" s="103"/>
      <c r="H302" s="103"/>
      <c r="I302" s="243" t="s">
        <v>49</v>
      </c>
      <c r="J302" s="243" t="s">
        <v>49</v>
      </c>
      <c r="K302" s="297"/>
      <c r="L302" s="133">
        <f>SUM(L301:L301)</f>
        <v>0.40277777777373558</v>
      </c>
      <c r="M302" s="133">
        <f>SUM(M301:M301)</f>
        <v>0</v>
      </c>
      <c r="N302" s="133">
        <f>SUM(N301:N301)</f>
        <v>0</v>
      </c>
      <c r="O302" s="133">
        <f>SUM(O301:O301)</f>
        <v>0</v>
      </c>
      <c r="P302" s="243" t="s">
        <v>49</v>
      </c>
      <c r="Q302" s="243" t="s">
        <v>49</v>
      </c>
      <c r="R302" s="243" t="s">
        <v>49</v>
      </c>
      <c r="S302" s="132"/>
      <c r="T302" s="108"/>
      <c r="U302" s="104"/>
      <c r="V302" s="233">
        <f>$AB$11-((N302*24))</f>
        <v>744</v>
      </c>
      <c r="W302" s="234">
        <v>289</v>
      </c>
      <c r="X302" s="99">
        <v>263.93299999999999</v>
      </c>
      <c r="Y302" s="235">
        <f>W302*X302</f>
        <v>76276.637000000002</v>
      </c>
      <c r="Z302" s="233">
        <f>(Y302*(V302-L302*24))/V302</f>
        <v>75285.587504938259</v>
      </c>
      <c r="AA302" s="109">
        <f>(Z302/Y302)*100</f>
        <v>98.700716845891165</v>
      </c>
      <c r="AB302" s="248"/>
    </row>
    <row r="303" spans="1:44" s="239" customFormat="1" ht="30" customHeight="1">
      <c r="A303" s="3">
        <v>52</v>
      </c>
      <c r="B303" s="115" t="s">
        <v>148</v>
      </c>
      <c r="C303" s="118" t="s">
        <v>149</v>
      </c>
      <c r="D303" s="99">
        <v>2.86</v>
      </c>
      <c r="E303" s="116" t="s">
        <v>565</v>
      </c>
      <c r="F303" s="155" t="s">
        <v>49</v>
      </c>
      <c r="G303" s="100"/>
      <c r="H303" s="100"/>
      <c r="I303" s="155" t="s">
        <v>49</v>
      </c>
      <c r="J303" s="155" t="s">
        <v>49</v>
      </c>
      <c r="K303" s="155" t="s">
        <v>49</v>
      </c>
      <c r="L303" s="232">
        <f>IF(RIGHT(S303)="T",(+H303-G303),0)</f>
        <v>0</v>
      </c>
      <c r="M303" s="232">
        <f>IF(RIGHT(S303)="U",(+H303-G303),0)</f>
        <v>0</v>
      </c>
      <c r="N303" s="232">
        <f>IF(RIGHT(S303)="C",(+H303-G303),0)</f>
        <v>0</v>
      </c>
      <c r="O303" s="232">
        <f>IF(RIGHT(S303)="D",(+H303-G303),0)</f>
        <v>0</v>
      </c>
      <c r="P303" s="155" t="s">
        <v>49</v>
      </c>
      <c r="Q303" s="155" t="s">
        <v>49</v>
      </c>
      <c r="R303" s="155" t="s">
        <v>49</v>
      </c>
      <c r="S303" s="41"/>
      <c r="T303" s="102"/>
      <c r="U303" s="105"/>
      <c r="V303" s="233"/>
      <c r="W303" s="234"/>
      <c r="X303" s="99"/>
      <c r="Y303" s="235"/>
      <c r="Z303" s="233"/>
      <c r="AA303" s="109"/>
      <c r="AB303" s="299"/>
      <c r="AC303" s="300"/>
      <c r="AD303" s="238"/>
      <c r="AE303" s="238"/>
      <c r="AF303" s="238"/>
      <c r="AG303" s="238"/>
      <c r="AH303" s="238"/>
      <c r="AI303" s="238"/>
      <c r="AJ303" s="238"/>
      <c r="AK303" s="238"/>
      <c r="AL303" s="238"/>
      <c r="AM303" s="238"/>
      <c r="AN303" s="238"/>
      <c r="AO303" s="238"/>
      <c r="AP303" s="238"/>
      <c r="AQ303" s="238"/>
      <c r="AR303" s="238"/>
    </row>
    <row r="304" spans="1:44" s="239" customFormat="1" ht="30" customHeight="1">
      <c r="A304" s="241"/>
      <c r="B304" s="104"/>
      <c r="C304" s="242" t="s">
        <v>53</v>
      </c>
      <c r="D304" s="104"/>
      <c r="E304" s="154"/>
      <c r="F304" s="243" t="s">
        <v>49</v>
      </c>
      <c r="G304" s="103"/>
      <c r="H304" s="103"/>
      <c r="I304" s="243" t="s">
        <v>49</v>
      </c>
      <c r="J304" s="243" t="s">
        <v>49</v>
      </c>
      <c r="K304" s="297"/>
      <c r="L304" s="133">
        <f>SUM(L303:L303)</f>
        <v>0</v>
      </c>
      <c r="M304" s="133">
        <f>SUM(M303:M303)</f>
        <v>0</v>
      </c>
      <c r="N304" s="133">
        <f>SUM(N303:N303)</f>
        <v>0</v>
      </c>
      <c r="O304" s="133">
        <f>SUM(O303:O303)</f>
        <v>0</v>
      </c>
      <c r="P304" s="243" t="s">
        <v>49</v>
      </c>
      <c r="Q304" s="243" t="s">
        <v>49</v>
      </c>
      <c r="R304" s="243" t="s">
        <v>49</v>
      </c>
      <c r="S304" s="132"/>
      <c r="T304" s="108"/>
      <c r="U304" s="104"/>
      <c r="V304" s="233">
        <f>$AB$11-((N304*24))</f>
        <v>744</v>
      </c>
      <c r="W304" s="234">
        <v>687</v>
      </c>
      <c r="X304" s="99">
        <v>2.86</v>
      </c>
      <c r="Y304" s="235">
        <f>W304*X304</f>
        <v>1964.82</v>
      </c>
      <c r="Z304" s="233">
        <f>(Y304*(V304-L304*24))/V304</f>
        <v>1964.8199999999997</v>
      </c>
      <c r="AA304" s="109">
        <f>(Z304/Y304)*100</f>
        <v>99.999999999999986</v>
      </c>
      <c r="AB304" s="299"/>
      <c r="AC304" s="300"/>
      <c r="AD304" s="238"/>
      <c r="AE304" s="238"/>
      <c r="AF304" s="238"/>
      <c r="AG304" s="238"/>
      <c r="AH304" s="238"/>
      <c r="AI304" s="238"/>
      <c r="AJ304" s="238"/>
      <c r="AK304" s="238"/>
      <c r="AL304" s="238"/>
      <c r="AM304" s="238"/>
      <c r="AN304" s="238"/>
      <c r="AO304" s="238"/>
      <c r="AP304" s="238"/>
      <c r="AQ304" s="238"/>
      <c r="AR304" s="238"/>
    </row>
    <row r="305" spans="1:44" s="239" customFormat="1" ht="30" customHeight="1">
      <c r="A305" s="3">
        <v>53</v>
      </c>
      <c r="B305" s="115" t="s">
        <v>150</v>
      </c>
      <c r="C305" s="118" t="s">
        <v>151</v>
      </c>
      <c r="D305" s="99">
        <v>2.86</v>
      </c>
      <c r="E305" s="116" t="s">
        <v>565</v>
      </c>
      <c r="F305" s="155" t="s">
        <v>49</v>
      </c>
      <c r="G305" s="100"/>
      <c r="H305" s="100"/>
      <c r="I305" s="118"/>
      <c r="J305" s="118"/>
      <c r="K305" s="118"/>
      <c r="L305" s="232">
        <f t="shared" ref="L305" si="381">IF(RIGHT(S305)="T",(+H305-G305),0)</f>
        <v>0</v>
      </c>
      <c r="M305" s="232">
        <f t="shared" ref="M305" si="382">IF(RIGHT(S305)="U",(+H305-G305),0)</f>
        <v>0</v>
      </c>
      <c r="N305" s="232">
        <f t="shared" ref="N305" si="383">IF(RIGHT(S305)="C",(+H305-G305),0)</f>
        <v>0</v>
      </c>
      <c r="O305" s="232">
        <f t="shared" ref="O305" si="384">IF(RIGHT(S305)="D",(+H305-G305),0)</f>
        <v>0</v>
      </c>
      <c r="P305" s="141"/>
      <c r="Q305" s="141"/>
      <c r="R305" s="141"/>
      <c r="S305" s="41"/>
      <c r="T305" s="102"/>
      <c r="U305" s="141"/>
      <c r="V305" s="233"/>
      <c r="W305" s="234"/>
      <c r="X305" s="99"/>
      <c r="Y305" s="235"/>
      <c r="Z305" s="233"/>
      <c r="AA305" s="109"/>
      <c r="AB305" s="299"/>
      <c r="AC305" s="300"/>
      <c r="AD305" s="238"/>
      <c r="AE305" s="238"/>
      <c r="AF305" s="238"/>
      <c r="AG305" s="238"/>
      <c r="AH305" s="238"/>
      <c r="AI305" s="238"/>
      <c r="AJ305" s="238"/>
      <c r="AK305" s="238"/>
      <c r="AL305" s="238"/>
      <c r="AM305" s="238"/>
      <c r="AN305" s="238"/>
      <c r="AO305" s="238"/>
      <c r="AP305" s="238"/>
      <c r="AQ305" s="238"/>
      <c r="AR305" s="238"/>
    </row>
    <row r="306" spans="1:44" s="239" customFormat="1" ht="30" customHeight="1">
      <c r="A306" s="241"/>
      <c r="B306" s="104"/>
      <c r="C306" s="242" t="s">
        <v>53</v>
      </c>
      <c r="D306" s="104"/>
      <c r="E306" s="154"/>
      <c r="F306" s="243" t="s">
        <v>49</v>
      </c>
      <c r="G306" s="103"/>
      <c r="H306" s="103"/>
      <c r="I306" s="243" t="s">
        <v>49</v>
      </c>
      <c r="J306" s="243" t="s">
        <v>49</v>
      </c>
      <c r="K306" s="297"/>
      <c r="L306" s="133">
        <f>SUM(L305:L305)</f>
        <v>0</v>
      </c>
      <c r="M306" s="133">
        <f>SUM(M305:M305)</f>
        <v>0</v>
      </c>
      <c r="N306" s="133">
        <f>SUM(N305:N305)</f>
        <v>0</v>
      </c>
      <c r="O306" s="133">
        <f>SUM(O305:O305)</f>
        <v>0</v>
      </c>
      <c r="P306" s="243" t="s">
        <v>49</v>
      </c>
      <c r="Q306" s="243" t="s">
        <v>49</v>
      </c>
      <c r="R306" s="243" t="s">
        <v>49</v>
      </c>
      <c r="S306" s="132"/>
      <c r="T306" s="108"/>
      <c r="U306" s="104"/>
      <c r="V306" s="233">
        <f>$AB$11-((N306*24))</f>
        <v>744</v>
      </c>
      <c r="W306" s="234">
        <v>687</v>
      </c>
      <c r="X306" s="99">
        <v>2.86</v>
      </c>
      <c r="Y306" s="235">
        <f>W306*X306</f>
        <v>1964.82</v>
      </c>
      <c r="Z306" s="233">
        <f>(Y306*(V306-L306*24))/V306</f>
        <v>1964.8199999999997</v>
      </c>
      <c r="AA306" s="109">
        <f>(Z306/Y306)*100</f>
        <v>99.999999999999986</v>
      </c>
      <c r="AB306" s="299"/>
      <c r="AC306" s="300"/>
      <c r="AD306" s="238"/>
      <c r="AE306" s="238"/>
      <c r="AF306" s="238"/>
      <c r="AG306" s="238"/>
      <c r="AH306" s="238"/>
      <c r="AI306" s="238"/>
      <c r="AJ306" s="238"/>
      <c r="AK306" s="238"/>
      <c r="AL306" s="238"/>
      <c r="AM306" s="238"/>
      <c r="AN306" s="238"/>
      <c r="AO306" s="238"/>
      <c r="AP306" s="238"/>
      <c r="AQ306" s="238"/>
      <c r="AR306" s="238"/>
    </row>
    <row r="307" spans="1:44" s="239" customFormat="1" ht="30" customHeight="1">
      <c r="A307" s="3">
        <v>54</v>
      </c>
      <c r="B307" s="115" t="s">
        <v>152</v>
      </c>
      <c r="C307" s="118" t="s">
        <v>153</v>
      </c>
      <c r="D307" s="99">
        <v>41.743000000000002</v>
      </c>
      <c r="E307" s="116" t="s">
        <v>565</v>
      </c>
      <c r="F307" s="155" t="s">
        <v>49</v>
      </c>
      <c r="G307" s="15"/>
      <c r="H307" s="13"/>
      <c r="I307" s="118"/>
      <c r="J307" s="118"/>
      <c r="K307" s="118"/>
      <c r="L307" s="232">
        <f t="shared" ref="L307" si="385">IF(RIGHT(S307)="T",(+H307-G307),0)</f>
        <v>0</v>
      </c>
      <c r="M307" s="232">
        <f t="shared" ref="M307" si="386">IF(RIGHT(S307)="U",(+H307-G307),0)</f>
        <v>0</v>
      </c>
      <c r="N307" s="232">
        <f t="shared" ref="N307" si="387">IF(RIGHT(S307)="C",(+H307-G307),0)</f>
        <v>0</v>
      </c>
      <c r="O307" s="232">
        <f t="shared" ref="O307" si="388">IF(RIGHT(S307)="D",(+H307-G307),0)</f>
        <v>0</v>
      </c>
      <c r="P307" s="141"/>
      <c r="Q307" s="141"/>
      <c r="R307" s="141"/>
      <c r="S307" s="12"/>
      <c r="T307" s="14"/>
      <c r="U307" s="141"/>
      <c r="V307" s="233"/>
      <c r="W307" s="234"/>
      <c r="X307" s="99"/>
      <c r="Y307" s="235"/>
      <c r="Z307" s="233"/>
      <c r="AA307" s="109"/>
      <c r="AB307" s="299"/>
      <c r="AC307" s="300"/>
      <c r="AD307" s="238"/>
      <c r="AE307" s="238"/>
      <c r="AF307" s="238"/>
      <c r="AG307" s="238"/>
      <c r="AH307" s="238"/>
      <c r="AI307" s="238"/>
      <c r="AJ307" s="238"/>
      <c r="AK307" s="238"/>
      <c r="AL307" s="238"/>
      <c r="AM307" s="238"/>
      <c r="AN307" s="238"/>
      <c r="AO307" s="238"/>
      <c r="AP307" s="238"/>
      <c r="AQ307" s="238"/>
      <c r="AR307" s="238"/>
    </row>
    <row r="308" spans="1:44" s="246" customFormat="1" ht="30" customHeight="1">
      <c r="A308" s="241"/>
      <c r="B308" s="104"/>
      <c r="C308" s="242" t="s">
        <v>53</v>
      </c>
      <c r="D308" s="104"/>
      <c r="E308" s="154"/>
      <c r="F308" s="243" t="s">
        <v>49</v>
      </c>
      <c r="G308" s="103"/>
      <c r="H308" s="103"/>
      <c r="I308" s="243" t="s">
        <v>49</v>
      </c>
      <c r="J308" s="243" t="s">
        <v>49</v>
      </c>
      <c r="K308" s="297"/>
      <c r="L308" s="133">
        <f>SUM(L307:L307)</f>
        <v>0</v>
      </c>
      <c r="M308" s="133">
        <f>SUM(M307:M307)</f>
        <v>0</v>
      </c>
      <c r="N308" s="133">
        <f>SUM(N307:N307)</f>
        <v>0</v>
      </c>
      <c r="O308" s="133">
        <f>SUM(O307:O307)</f>
        <v>0</v>
      </c>
      <c r="P308" s="243" t="s">
        <v>49</v>
      </c>
      <c r="Q308" s="243" t="s">
        <v>49</v>
      </c>
      <c r="R308" s="243" t="s">
        <v>49</v>
      </c>
      <c r="S308" s="132"/>
      <c r="T308" s="108"/>
      <c r="U308" s="104"/>
      <c r="V308" s="233">
        <f>$AB$11-((N308*24))</f>
        <v>744</v>
      </c>
      <c r="W308" s="234">
        <v>515</v>
      </c>
      <c r="X308" s="99">
        <v>41.743000000000002</v>
      </c>
      <c r="Y308" s="235">
        <f>W308*X308</f>
        <v>21497.645</v>
      </c>
      <c r="Z308" s="233">
        <f>(Y308*(V308-L308*24))/V308</f>
        <v>21497.645</v>
      </c>
      <c r="AA308" s="109">
        <f>(Z308/Y308)*100</f>
        <v>100</v>
      </c>
      <c r="AB308" s="248"/>
    </row>
    <row r="309" spans="1:44" s="239" customFormat="1" ht="30" customHeight="1">
      <c r="A309" s="3">
        <v>55</v>
      </c>
      <c r="B309" s="115" t="s">
        <v>154</v>
      </c>
      <c r="C309" s="118" t="s">
        <v>155</v>
      </c>
      <c r="D309" s="99">
        <v>169.785</v>
      </c>
      <c r="E309" s="116" t="s">
        <v>565</v>
      </c>
      <c r="F309" s="155" t="s">
        <v>49</v>
      </c>
      <c r="G309" s="100"/>
      <c r="H309" s="100"/>
      <c r="I309" s="118"/>
      <c r="J309" s="118"/>
      <c r="K309" s="118"/>
      <c r="L309" s="232">
        <f t="shared" ref="L309" si="389">IF(RIGHT(S309)="T",(+H309-G309),0)</f>
        <v>0</v>
      </c>
      <c r="M309" s="232">
        <f t="shared" ref="M309" si="390">IF(RIGHT(S309)="U",(+H309-G309),0)</f>
        <v>0</v>
      </c>
      <c r="N309" s="232">
        <f t="shared" ref="N309" si="391">IF(RIGHT(S309)="C",(+H309-G309),0)</f>
        <v>0</v>
      </c>
      <c r="O309" s="232">
        <f t="shared" ref="O309" si="392">IF(RIGHT(S309)="D",(+H309-G309),0)</f>
        <v>0</v>
      </c>
      <c r="P309" s="141"/>
      <c r="Q309" s="141"/>
      <c r="R309" s="141"/>
      <c r="S309" s="101"/>
      <c r="T309" s="102"/>
      <c r="U309" s="141"/>
      <c r="V309" s="233"/>
      <c r="W309" s="234"/>
      <c r="X309" s="99"/>
      <c r="Y309" s="235"/>
      <c r="Z309" s="233"/>
      <c r="AA309" s="109"/>
      <c r="AB309" s="299"/>
      <c r="AC309" s="300"/>
      <c r="AD309" s="238"/>
      <c r="AE309" s="238"/>
      <c r="AF309" s="238"/>
      <c r="AG309" s="238"/>
      <c r="AH309" s="238"/>
      <c r="AI309" s="238"/>
      <c r="AJ309" s="238"/>
      <c r="AK309" s="238"/>
      <c r="AL309" s="238"/>
      <c r="AM309" s="238"/>
      <c r="AN309" s="238"/>
      <c r="AO309" s="238"/>
      <c r="AP309" s="238"/>
      <c r="AQ309" s="238"/>
      <c r="AR309" s="238"/>
    </row>
    <row r="310" spans="1:44" s="239" customFormat="1" ht="30" customHeight="1">
      <c r="A310" s="3"/>
      <c r="B310" s="115"/>
      <c r="C310" s="118"/>
      <c r="D310" s="99"/>
      <c r="E310" s="116"/>
      <c r="F310" s="155"/>
      <c r="G310" s="100"/>
      <c r="H310" s="100"/>
      <c r="I310" s="118"/>
      <c r="J310" s="118"/>
      <c r="K310" s="118"/>
      <c r="L310" s="232">
        <f t="shared" ref="L310:L311" si="393">IF(RIGHT(S310)="T",(+H310-G310),0)</f>
        <v>0</v>
      </c>
      <c r="M310" s="232">
        <f t="shared" ref="M310:M311" si="394">IF(RIGHT(S310)="U",(+H310-G310),0)</f>
        <v>0</v>
      </c>
      <c r="N310" s="232">
        <f t="shared" ref="N310:N311" si="395">IF(RIGHT(S310)="C",(+H310-G310),0)</f>
        <v>0</v>
      </c>
      <c r="O310" s="232">
        <f t="shared" ref="O310:O311" si="396">IF(RIGHT(S310)="D",(+H310-G310),0)</f>
        <v>0</v>
      </c>
      <c r="P310" s="141"/>
      <c r="Q310" s="141"/>
      <c r="R310" s="141"/>
      <c r="S310" s="101"/>
      <c r="T310" s="102"/>
      <c r="U310" s="141"/>
      <c r="V310" s="233"/>
      <c r="W310" s="234"/>
      <c r="X310" s="99"/>
      <c r="Y310" s="235"/>
      <c r="Z310" s="233"/>
      <c r="AA310" s="109"/>
      <c r="AB310" s="299"/>
      <c r="AC310" s="300"/>
      <c r="AD310" s="238"/>
      <c r="AE310" s="238"/>
      <c r="AF310" s="238"/>
      <c r="AG310" s="238"/>
      <c r="AH310" s="238"/>
      <c r="AI310" s="238"/>
      <c r="AJ310" s="238"/>
      <c r="AK310" s="238"/>
      <c r="AL310" s="238"/>
      <c r="AM310" s="238"/>
      <c r="AN310" s="238"/>
      <c r="AO310" s="238"/>
      <c r="AP310" s="238"/>
      <c r="AQ310" s="238"/>
      <c r="AR310" s="238"/>
    </row>
    <row r="311" spans="1:44" s="239" customFormat="1" ht="30" customHeight="1">
      <c r="A311" s="3"/>
      <c r="B311" s="115"/>
      <c r="C311" s="118"/>
      <c r="D311" s="99"/>
      <c r="E311" s="294"/>
      <c r="F311" s="155"/>
      <c r="G311" s="100"/>
      <c r="H311" s="100"/>
      <c r="I311" s="118"/>
      <c r="J311" s="118"/>
      <c r="K311" s="118"/>
      <c r="L311" s="232">
        <f t="shared" si="393"/>
        <v>0</v>
      </c>
      <c r="M311" s="232">
        <f t="shared" si="394"/>
        <v>0</v>
      </c>
      <c r="N311" s="232">
        <f t="shared" si="395"/>
        <v>0</v>
      </c>
      <c r="O311" s="232">
        <f t="shared" si="396"/>
        <v>0</v>
      </c>
      <c r="P311" s="141"/>
      <c r="Q311" s="141"/>
      <c r="R311" s="141"/>
      <c r="S311" s="101"/>
      <c r="T311" s="102"/>
      <c r="U311" s="141"/>
      <c r="V311" s="233"/>
      <c r="W311" s="234"/>
      <c r="X311" s="99"/>
      <c r="Y311" s="235"/>
      <c r="Z311" s="233"/>
      <c r="AA311" s="109"/>
      <c r="AB311" s="299"/>
      <c r="AC311" s="300"/>
      <c r="AD311" s="238"/>
      <c r="AE311" s="238"/>
      <c r="AF311" s="238"/>
      <c r="AG311" s="238"/>
      <c r="AH311" s="238"/>
      <c r="AI311" s="238"/>
      <c r="AJ311" s="238"/>
      <c r="AK311" s="238"/>
      <c r="AL311" s="238"/>
      <c r="AM311" s="238"/>
      <c r="AN311" s="238"/>
      <c r="AO311" s="238"/>
      <c r="AP311" s="238"/>
      <c r="AQ311" s="238"/>
      <c r="AR311" s="238"/>
    </row>
    <row r="312" spans="1:44" s="246" customFormat="1" ht="30" customHeight="1">
      <c r="A312" s="241"/>
      <c r="B312" s="104"/>
      <c r="C312" s="242" t="s">
        <v>53</v>
      </c>
      <c r="D312" s="104"/>
      <c r="E312" s="154"/>
      <c r="F312" s="243" t="s">
        <v>49</v>
      </c>
      <c r="G312" s="103"/>
      <c r="H312" s="103"/>
      <c r="I312" s="243" t="s">
        <v>49</v>
      </c>
      <c r="J312" s="243" t="s">
        <v>49</v>
      </c>
      <c r="K312" s="297"/>
      <c r="L312" s="133">
        <f>SUM(L309:L311)</f>
        <v>0</v>
      </c>
      <c r="M312" s="133">
        <f>SUM(M309:M311)</f>
        <v>0</v>
      </c>
      <c r="N312" s="133">
        <f>SUM(N309:N311)</f>
        <v>0</v>
      </c>
      <c r="O312" s="133">
        <f>SUM(O309:O311)</f>
        <v>0</v>
      </c>
      <c r="P312" s="243" t="s">
        <v>49</v>
      </c>
      <c r="Q312" s="243" t="s">
        <v>49</v>
      </c>
      <c r="R312" s="243" t="s">
        <v>49</v>
      </c>
      <c r="S312" s="132"/>
      <c r="T312" s="108"/>
      <c r="U312" s="104"/>
      <c r="V312" s="233">
        <f>$AB$11-((N312*24))</f>
        <v>744</v>
      </c>
      <c r="W312" s="234">
        <v>371</v>
      </c>
      <c r="X312" s="99">
        <v>169.785</v>
      </c>
      <c r="Y312" s="235">
        <f>W312*X312</f>
        <v>62990.235000000001</v>
      </c>
      <c r="Z312" s="233">
        <f>(Y312*(V312-L312*24))/V312</f>
        <v>62990.235000000008</v>
      </c>
      <c r="AA312" s="109">
        <f>(Z312/Y312)*100</f>
        <v>100.00000000000003</v>
      </c>
      <c r="AB312" s="248"/>
    </row>
    <row r="313" spans="1:44" s="246" customFormat="1" ht="39" customHeight="1">
      <c r="A313" s="241">
        <v>56</v>
      </c>
      <c r="B313" s="295" t="s">
        <v>455</v>
      </c>
      <c r="C313" s="296" t="s">
        <v>456</v>
      </c>
      <c r="D313" s="99">
        <v>169.72900000000001</v>
      </c>
      <c r="E313" s="116" t="s">
        <v>565</v>
      </c>
      <c r="F313" s="243"/>
      <c r="G313" s="100"/>
      <c r="H313" s="100"/>
      <c r="I313" s="243"/>
      <c r="J313" s="243"/>
      <c r="K313" s="297"/>
      <c r="L313" s="232">
        <f t="shared" ref="L313" si="397">IF(RIGHT(S313)="T",(+H313-G313),0)</f>
        <v>0</v>
      </c>
      <c r="M313" s="232">
        <f t="shared" ref="M313" si="398">IF(RIGHT(S313)="U",(+H313-G313),0)</f>
        <v>0</v>
      </c>
      <c r="N313" s="232">
        <f t="shared" ref="N313" si="399">IF(RIGHT(S313)="C",(+H313-G313),0)</f>
        <v>0</v>
      </c>
      <c r="O313" s="232">
        <f t="shared" ref="O313" si="400">IF(RIGHT(S313)="D",(+H313-G313),0)</f>
        <v>0</v>
      </c>
      <c r="P313" s="243"/>
      <c r="Q313" s="243"/>
      <c r="R313" s="243"/>
      <c r="S313" s="101"/>
      <c r="T313" s="102"/>
      <c r="U313" s="104"/>
      <c r="V313" s="282"/>
      <c r="W313" s="106"/>
      <c r="X313" s="266"/>
      <c r="Y313" s="244"/>
      <c r="Z313" s="233"/>
      <c r="AA313" s="245"/>
      <c r="AB313" s="248"/>
    </row>
    <row r="314" spans="1:44" s="246" customFormat="1" ht="39" customHeight="1">
      <c r="A314" s="241"/>
      <c r="B314" s="295"/>
      <c r="C314" s="296"/>
      <c r="D314" s="99"/>
      <c r="E314" s="294"/>
      <c r="F314" s="243"/>
      <c r="G314" s="100"/>
      <c r="H314" s="100"/>
      <c r="I314" s="243"/>
      <c r="J314" s="243"/>
      <c r="K314" s="297"/>
      <c r="L314" s="232">
        <f t="shared" ref="L314" si="401">IF(RIGHT(S314)="T",(+H314-G314),0)</f>
        <v>0</v>
      </c>
      <c r="M314" s="232">
        <f t="shared" ref="M314" si="402">IF(RIGHT(S314)="U",(+H314-G314),0)</f>
        <v>0</v>
      </c>
      <c r="N314" s="232">
        <f t="shared" ref="N314" si="403">IF(RIGHT(S314)="C",(+H314-G314),0)</f>
        <v>0</v>
      </c>
      <c r="O314" s="232">
        <f t="shared" ref="O314" si="404">IF(RIGHT(S314)="D",(+H314-G314),0)</f>
        <v>0</v>
      </c>
      <c r="P314" s="243"/>
      <c r="Q314" s="243"/>
      <c r="R314" s="243"/>
      <c r="S314" s="41"/>
      <c r="T314" s="102"/>
      <c r="U314" s="104"/>
      <c r="V314" s="282"/>
      <c r="W314" s="106"/>
      <c r="X314" s="266"/>
      <c r="Y314" s="244"/>
      <c r="Z314" s="233"/>
      <c r="AA314" s="245"/>
      <c r="AB314" s="248"/>
    </row>
    <row r="315" spans="1:44" s="246" customFormat="1" ht="30" customHeight="1">
      <c r="A315" s="241"/>
      <c r="B315" s="104"/>
      <c r="C315" s="242" t="s">
        <v>53</v>
      </c>
      <c r="D315" s="104"/>
      <c r="E315" s="154"/>
      <c r="F315" s="243" t="s">
        <v>49</v>
      </c>
      <c r="G315" s="103"/>
      <c r="H315" s="103"/>
      <c r="I315" s="243" t="s">
        <v>49</v>
      </c>
      <c r="J315" s="243" t="s">
        <v>49</v>
      </c>
      <c r="K315" s="297"/>
      <c r="L315" s="133">
        <f>SUM(L313:L314)</f>
        <v>0</v>
      </c>
      <c r="M315" s="133">
        <f>SUM(M313:M314)</f>
        <v>0</v>
      </c>
      <c r="N315" s="133">
        <f>SUM(N313:N314)</f>
        <v>0</v>
      </c>
      <c r="O315" s="133">
        <f>SUM(O313:O314)</f>
        <v>0</v>
      </c>
      <c r="P315" s="243" t="s">
        <v>49</v>
      </c>
      <c r="Q315" s="243" t="s">
        <v>49</v>
      </c>
      <c r="R315" s="243" t="s">
        <v>49</v>
      </c>
      <c r="S315" s="132"/>
      <c r="T315" s="108"/>
      <c r="U315" s="104"/>
      <c r="V315" s="233">
        <f>$AB$11-((N315*24))</f>
        <v>744</v>
      </c>
      <c r="W315" s="106">
        <v>515</v>
      </c>
      <c r="X315" s="266">
        <v>169.72900000000001</v>
      </c>
      <c r="Y315" s="244">
        <f t="shared" ref="Y315" si="405">W315*X315</f>
        <v>87410.435000000012</v>
      </c>
      <c r="Z315" s="233">
        <f>(Y315*(V315-L315*24))/V315</f>
        <v>87410.435000000012</v>
      </c>
      <c r="AA315" s="303">
        <f t="shared" ref="AA315" si="406">(Z315/Y315)*100</f>
        <v>100</v>
      </c>
      <c r="AB315" s="248"/>
    </row>
    <row r="316" spans="1:44" s="248" customFormat="1" ht="30" customHeight="1">
      <c r="A316" s="143">
        <v>57</v>
      </c>
      <c r="B316" s="231" t="s">
        <v>156</v>
      </c>
      <c r="C316" s="132" t="s">
        <v>157</v>
      </c>
      <c r="D316" s="99">
        <v>98.281000000000006</v>
      </c>
      <c r="E316" s="116" t="s">
        <v>565</v>
      </c>
      <c r="F316" s="155" t="s">
        <v>49</v>
      </c>
      <c r="G316" s="100"/>
      <c r="H316" s="100"/>
      <c r="I316" s="155" t="s">
        <v>49</v>
      </c>
      <c r="J316" s="155" t="s">
        <v>49</v>
      </c>
      <c r="K316" s="155" t="s">
        <v>49</v>
      </c>
      <c r="L316" s="232">
        <f>IF(RIGHT(S316)="T",(+H316-G316),0)</f>
        <v>0</v>
      </c>
      <c r="M316" s="232">
        <f>IF(RIGHT(S316)="U",(+H316-G316),0)</f>
        <v>0</v>
      </c>
      <c r="N316" s="232">
        <f>IF(RIGHT(S316)="C",(+H316-G316),0)</f>
        <v>0</v>
      </c>
      <c r="O316" s="232">
        <f>IF(RIGHT(S316)="D",(+H316-G316),0)</f>
        <v>0</v>
      </c>
      <c r="P316" s="155" t="s">
        <v>49</v>
      </c>
      <c r="Q316" s="155" t="s">
        <v>49</v>
      </c>
      <c r="R316" s="155" t="s">
        <v>49</v>
      </c>
      <c r="S316" s="101"/>
      <c r="T316" s="102"/>
      <c r="U316" s="105"/>
      <c r="V316" s="136"/>
      <c r="W316" s="136"/>
      <c r="X316" s="136"/>
      <c r="Y316" s="136"/>
      <c r="Z316" s="233"/>
      <c r="AA316" s="136"/>
    </row>
    <row r="317" spans="1:44" s="248" customFormat="1" ht="30" customHeight="1">
      <c r="A317" s="143"/>
      <c r="B317" s="231"/>
      <c r="C317" s="132"/>
      <c r="D317" s="99"/>
      <c r="E317" s="144"/>
      <c r="F317" s="155"/>
      <c r="G317" s="100"/>
      <c r="H317" s="100"/>
      <c r="I317" s="155"/>
      <c r="J317" s="155"/>
      <c r="K317" s="155"/>
      <c r="L317" s="232">
        <f>IF(RIGHT(S317)="T",(+H317-G317),0)</f>
        <v>0</v>
      </c>
      <c r="M317" s="232">
        <f>IF(RIGHT(S317)="U",(+H317-G317),0)</f>
        <v>0</v>
      </c>
      <c r="N317" s="232">
        <f>IF(RIGHT(S317)="C",(+H317-G317),0)</f>
        <v>0</v>
      </c>
      <c r="O317" s="232">
        <f>IF(RIGHT(S317)="D",(+H317-G317),0)</f>
        <v>0</v>
      </c>
      <c r="P317" s="155"/>
      <c r="Q317" s="155"/>
      <c r="R317" s="155"/>
      <c r="S317" s="101"/>
      <c r="T317" s="102"/>
      <c r="U317" s="105"/>
      <c r="V317" s="136"/>
      <c r="W317" s="136"/>
      <c r="X317" s="136"/>
      <c r="Y317" s="136"/>
      <c r="Z317" s="233"/>
      <c r="AA317" s="136"/>
    </row>
    <row r="318" spans="1:44" s="246" customFormat="1" ht="30" customHeight="1">
      <c r="A318" s="241"/>
      <c r="B318" s="104"/>
      <c r="C318" s="242" t="s">
        <v>53</v>
      </c>
      <c r="D318" s="104"/>
      <c r="E318" s="154"/>
      <c r="F318" s="243" t="s">
        <v>49</v>
      </c>
      <c r="G318" s="122"/>
      <c r="H318" s="122"/>
      <c r="I318" s="243" t="s">
        <v>49</v>
      </c>
      <c r="J318" s="243" t="s">
        <v>49</v>
      </c>
      <c r="K318" s="243" t="s">
        <v>49</v>
      </c>
      <c r="L318" s="133">
        <f>SUM(L316:L317)</f>
        <v>0</v>
      </c>
      <c r="M318" s="133">
        <f>SUM(M316:M317)</f>
        <v>0</v>
      </c>
      <c r="N318" s="133">
        <f t="shared" ref="N318:O318" si="407">SUM(N316:N317)</f>
        <v>0</v>
      </c>
      <c r="O318" s="133">
        <f t="shared" si="407"/>
        <v>0</v>
      </c>
      <c r="P318" s="243" t="s">
        <v>49</v>
      </c>
      <c r="Q318" s="243" t="s">
        <v>49</v>
      </c>
      <c r="R318" s="243" t="s">
        <v>49</v>
      </c>
      <c r="S318" s="132"/>
      <c r="T318" s="108"/>
      <c r="U318" s="104"/>
      <c r="V318" s="233">
        <f>$AB$11-((N318*24))</f>
        <v>744</v>
      </c>
      <c r="W318" s="234">
        <v>515</v>
      </c>
      <c r="X318" s="99">
        <v>98.281000000000006</v>
      </c>
      <c r="Y318" s="235">
        <f>W318*X318</f>
        <v>50614.715000000004</v>
      </c>
      <c r="Z318" s="233">
        <f>(Y318*(V318-L318*24))/V318</f>
        <v>50614.715000000004</v>
      </c>
      <c r="AA318" s="109">
        <f>(Z318/Y318)*100</f>
        <v>100</v>
      </c>
      <c r="AB318" s="248"/>
    </row>
    <row r="319" spans="1:44" s="246" customFormat="1" ht="30" customHeight="1">
      <c r="A319" s="3">
        <v>58</v>
      </c>
      <c r="B319" s="115" t="s">
        <v>158</v>
      </c>
      <c r="C319" s="118" t="s">
        <v>159</v>
      </c>
      <c r="D319" s="99">
        <v>98.281000000000006</v>
      </c>
      <c r="E319" s="116" t="s">
        <v>565</v>
      </c>
      <c r="F319" s="243"/>
      <c r="G319" s="100"/>
      <c r="H319" s="100"/>
      <c r="I319" s="155" t="s">
        <v>49</v>
      </c>
      <c r="J319" s="155" t="s">
        <v>49</v>
      </c>
      <c r="K319" s="155" t="s">
        <v>49</v>
      </c>
      <c r="L319" s="232">
        <f>IF(RIGHT(S319)="T",(+H319-G319),0)</f>
        <v>0</v>
      </c>
      <c r="M319" s="232">
        <f>IF(RIGHT(S319)="U",(+H319-G319),0)</f>
        <v>0</v>
      </c>
      <c r="N319" s="232">
        <f>IF(RIGHT(S319)="C",(+H319-G319),0)</f>
        <v>0</v>
      </c>
      <c r="O319" s="232">
        <f>IF(RIGHT(S319)="D",(+H319-G319),0)</f>
        <v>0</v>
      </c>
      <c r="P319" s="155" t="s">
        <v>49</v>
      </c>
      <c r="Q319" s="155" t="s">
        <v>49</v>
      </c>
      <c r="R319" s="155" t="s">
        <v>49</v>
      </c>
      <c r="S319" s="101"/>
      <c r="T319" s="102"/>
      <c r="U319" s="105"/>
      <c r="V319" s="136"/>
      <c r="W319" s="136"/>
      <c r="X319" s="136"/>
      <c r="Y319" s="136"/>
      <c r="Z319" s="233"/>
      <c r="AA319" s="136"/>
      <c r="AB319" s="248"/>
    </row>
    <row r="320" spans="1:44" s="246" customFormat="1" ht="30" customHeight="1" thickBot="1">
      <c r="A320" s="3"/>
      <c r="B320" s="115"/>
      <c r="C320" s="118"/>
      <c r="D320" s="99"/>
      <c r="E320" s="116"/>
      <c r="F320" s="243"/>
      <c r="G320" s="100"/>
      <c r="H320" s="100"/>
      <c r="I320" s="155" t="s">
        <v>49</v>
      </c>
      <c r="J320" s="155" t="s">
        <v>49</v>
      </c>
      <c r="K320" s="155" t="s">
        <v>49</v>
      </c>
      <c r="L320" s="232">
        <f>IF(RIGHT(S320)="T",(+H320-G320),0)</f>
        <v>0</v>
      </c>
      <c r="M320" s="232">
        <f>IF(RIGHT(S320)="U",(+H320-G320),0)</f>
        <v>0</v>
      </c>
      <c r="N320" s="232">
        <f>IF(RIGHT(S320)="C",(+H320-G320),0)</f>
        <v>0</v>
      </c>
      <c r="O320" s="232">
        <f>IF(RIGHT(S320)="D",(+H320-G320),0)</f>
        <v>0</v>
      </c>
      <c r="P320" s="155" t="s">
        <v>49</v>
      </c>
      <c r="Q320" s="155" t="s">
        <v>49</v>
      </c>
      <c r="R320" s="155" t="s">
        <v>49</v>
      </c>
      <c r="S320" s="41"/>
      <c r="T320" s="102"/>
      <c r="U320" s="105"/>
      <c r="V320" s="136"/>
      <c r="W320" s="136"/>
      <c r="X320" s="136"/>
      <c r="Y320" s="136"/>
      <c r="Z320" s="233"/>
      <c r="AA320" s="136"/>
      <c r="AB320" s="248"/>
    </row>
    <row r="321" spans="1:44" s="239" customFormat="1" ht="30" customHeight="1" thickBot="1">
      <c r="A321" s="3"/>
      <c r="B321" s="115"/>
      <c r="C321" s="242" t="s">
        <v>53</v>
      </c>
      <c r="D321" s="104"/>
      <c r="E321" s="154"/>
      <c r="F321" s="243" t="s">
        <v>49</v>
      </c>
      <c r="G321" s="103"/>
      <c r="H321" s="103"/>
      <c r="I321" s="243" t="s">
        <v>49</v>
      </c>
      <c r="J321" s="243" t="s">
        <v>49</v>
      </c>
      <c r="K321" s="243" t="s">
        <v>49</v>
      </c>
      <c r="L321" s="133">
        <f t="shared" ref="L321:M321" si="408">SUM(L319:L320)</f>
        <v>0</v>
      </c>
      <c r="M321" s="133">
        <f t="shared" si="408"/>
        <v>0</v>
      </c>
      <c r="N321" s="133">
        <f>SUM(N319:N320)</f>
        <v>0</v>
      </c>
      <c r="O321" s="133">
        <f t="shared" ref="O321" si="409">SUM(O319:O320)</f>
        <v>0</v>
      </c>
      <c r="P321" s="141"/>
      <c r="Q321" s="141"/>
      <c r="R321" s="141"/>
      <c r="S321" s="141"/>
      <c r="T321" s="142"/>
      <c r="U321" s="141"/>
      <c r="V321" s="233">
        <f>$AB$11-((N321*24))</f>
        <v>744</v>
      </c>
      <c r="W321" s="234">
        <v>515</v>
      </c>
      <c r="X321" s="99">
        <v>98.281000000000006</v>
      </c>
      <c r="Y321" s="235">
        <f>W321*X321</f>
        <v>50614.715000000004</v>
      </c>
      <c r="Z321" s="233">
        <f>(Y321*(V321-L321*24))/V321</f>
        <v>50614.715000000004</v>
      </c>
      <c r="AA321" s="109">
        <f>(Z321/Y321)*100</f>
        <v>100</v>
      </c>
      <c r="AB321" s="304"/>
      <c r="AC321" s="305"/>
      <c r="AD321" s="238"/>
      <c r="AE321" s="238"/>
      <c r="AF321" s="238"/>
      <c r="AG321" s="238"/>
      <c r="AH321" s="238"/>
      <c r="AI321" s="238"/>
      <c r="AJ321" s="238"/>
      <c r="AK321" s="238"/>
      <c r="AL321" s="238"/>
      <c r="AM321" s="238"/>
      <c r="AN321" s="238"/>
      <c r="AO321" s="238"/>
      <c r="AP321" s="238"/>
      <c r="AQ321" s="238"/>
      <c r="AR321" s="238"/>
    </row>
    <row r="322" spans="1:44" s="248" customFormat="1" ht="30" customHeight="1">
      <c r="A322" s="143">
        <v>59</v>
      </c>
      <c r="B322" s="231" t="s">
        <v>160</v>
      </c>
      <c r="C322" s="247" t="s">
        <v>161</v>
      </c>
      <c r="D322" s="99">
        <v>41.743000000000002</v>
      </c>
      <c r="E322" s="116" t="s">
        <v>565</v>
      </c>
      <c r="F322" s="155" t="s">
        <v>49</v>
      </c>
      <c r="G322" s="100">
        <v>42650.529861111114</v>
      </c>
      <c r="H322" s="100">
        <v>42650.659722222219</v>
      </c>
      <c r="I322" s="155" t="s">
        <v>49</v>
      </c>
      <c r="J322" s="155" t="s">
        <v>49</v>
      </c>
      <c r="K322" s="155" t="s">
        <v>49</v>
      </c>
      <c r="L322" s="232">
        <f>IF(RIGHT(S322)="T",(+H322-G322),0)</f>
        <v>0</v>
      </c>
      <c r="M322" s="232">
        <f>IF(RIGHT(S322)="U",(+H322-G322),0)</f>
        <v>0.12986111110512866</v>
      </c>
      <c r="N322" s="232">
        <f>IF(RIGHT(S322)="C",(+H322-G322),0)</f>
        <v>0</v>
      </c>
      <c r="O322" s="232">
        <f>IF(RIGHT(S322)="D",(+H322-G322),0)</f>
        <v>0</v>
      </c>
      <c r="P322" s="155" t="s">
        <v>49</v>
      </c>
      <c r="Q322" s="155" t="s">
        <v>49</v>
      </c>
      <c r="R322" s="155" t="s">
        <v>49</v>
      </c>
      <c r="S322" s="101" t="s">
        <v>492</v>
      </c>
      <c r="T322" s="102" t="s">
        <v>997</v>
      </c>
      <c r="U322" s="105"/>
      <c r="V322" s="136"/>
      <c r="W322" s="136"/>
      <c r="X322" s="136"/>
      <c r="Y322" s="136"/>
      <c r="Z322" s="233"/>
      <c r="AA322" s="136"/>
    </row>
    <row r="323" spans="1:44" s="248" customFormat="1" ht="30" customHeight="1">
      <c r="A323" s="143"/>
      <c r="B323" s="231"/>
      <c r="C323" s="247"/>
      <c r="D323" s="99"/>
      <c r="E323" s="154"/>
      <c r="F323" s="155"/>
      <c r="G323" s="12"/>
      <c r="H323" s="12"/>
      <c r="I323" s="155"/>
      <c r="J323" s="155"/>
      <c r="K323" s="155"/>
      <c r="L323" s="232">
        <f>IF(RIGHT(S323)="T",(+H323-G323),0)</f>
        <v>0</v>
      </c>
      <c r="M323" s="232">
        <f>IF(RIGHT(S323)="U",(+H323-G323),0)</f>
        <v>0</v>
      </c>
      <c r="N323" s="232">
        <f>IF(RIGHT(S323)="C",(+H323-G323),0)</f>
        <v>0</v>
      </c>
      <c r="O323" s="232">
        <f>IF(RIGHT(S323)="D",(+H323-G323),0)</f>
        <v>0</v>
      </c>
      <c r="P323" s="155"/>
      <c r="Q323" s="155"/>
      <c r="R323" s="155"/>
      <c r="S323" s="13"/>
      <c r="T323" s="14"/>
      <c r="U323" s="105"/>
      <c r="V323" s="136"/>
      <c r="W323" s="136"/>
      <c r="X323" s="136"/>
      <c r="Y323" s="136"/>
      <c r="Z323" s="233"/>
      <c r="AA323" s="136"/>
    </row>
    <row r="324" spans="1:44" s="248" customFormat="1" ht="30" customHeight="1">
      <c r="A324" s="143"/>
      <c r="B324" s="231"/>
      <c r="C324" s="247"/>
      <c r="D324" s="99"/>
      <c r="E324" s="154"/>
      <c r="F324" s="155"/>
      <c r="G324" s="16"/>
      <c r="H324" s="16"/>
      <c r="I324" s="155"/>
      <c r="J324" s="155"/>
      <c r="K324" s="155"/>
      <c r="L324" s="232">
        <f>IF(RIGHT(S324)="T",(+H324-G324),0)</f>
        <v>0</v>
      </c>
      <c r="M324" s="232">
        <f>IF(RIGHT(S324)="U",(+H324-G324),0)</f>
        <v>0</v>
      </c>
      <c r="N324" s="232">
        <f>IF(RIGHT(S324)="C",(+H324-G324),0)</f>
        <v>0</v>
      </c>
      <c r="O324" s="232">
        <f>IF(RIGHT(S324)="D",(+H324-G324),0)</f>
        <v>0</v>
      </c>
      <c r="P324" s="155"/>
      <c r="Q324" s="155"/>
      <c r="R324" s="155"/>
      <c r="S324" s="19"/>
      <c r="T324" s="20"/>
      <c r="U324" s="105"/>
      <c r="V324" s="136"/>
      <c r="W324" s="136"/>
      <c r="X324" s="136"/>
      <c r="Y324" s="136"/>
      <c r="Z324" s="233"/>
      <c r="AA324" s="136"/>
    </row>
    <row r="325" spans="1:44" s="246" customFormat="1" ht="30" customHeight="1">
      <c r="A325" s="241"/>
      <c r="B325" s="104"/>
      <c r="C325" s="242" t="s">
        <v>53</v>
      </c>
      <c r="D325" s="104"/>
      <c r="E325" s="144"/>
      <c r="F325" s="243" t="s">
        <v>49</v>
      </c>
      <c r="G325" s="103"/>
      <c r="H325" s="103"/>
      <c r="I325" s="243" t="s">
        <v>49</v>
      </c>
      <c r="J325" s="243" t="s">
        <v>49</v>
      </c>
      <c r="K325" s="243" t="s">
        <v>49</v>
      </c>
      <c r="L325" s="133">
        <f>SUM(L322:L324)</f>
        <v>0</v>
      </c>
      <c r="M325" s="133">
        <f t="shared" ref="M325:O325" si="410">SUM(M322:M324)</f>
        <v>0.12986111110512866</v>
      </c>
      <c r="N325" s="133">
        <f t="shared" si="410"/>
        <v>0</v>
      </c>
      <c r="O325" s="133">
        <f t="shared" si="410"/>
        <v>0</v>
      </c>
      <c r="P325" s="243" t="s">
        <v>49</v>
      </c>
      <c r="Q325" s="243" t="s">
        <v>49</v>
      </c>
      <c r="R325" s="243" t="s">
        <v>49</v>
      </c>
      <c r="S325" s="132"/>
      <c r="T325" s="108"/>
      <c r="U325" s="104"/>
      <c r="V325" s="233">
        <f>$AB$11-((N325*24))</f>
        <v>744</v>
      </c>
      <c r="W325" s="234">
        <v>515</v>
      </c>
      <c r="X325" s="99">
        <v>41.743000000000002</v>
      </c>
      <c r="Y325" s="235">
        <f>W325*X325</f>
        <v>21497.645</v>
      </c>
      <c r="Z325" s="233">
        <f>(Y325*(V325-L325*24))/V325</f>
        <v>21497.645</v>
      </c>
      <c r="AA325" s="109">
        <f>(Z325/Y325)*100</f>
        <v>100</v>
      </c>
      <c r="AB325" s="248"/>
    </row>
    <row r="326" spans="1:44" s="239" customFormat="1" ht="30" customHeight="1">
      <c r="A326" s="3">
        <v>60</v>
      </c>
      <c r="B326" s="115" t="s">
        <v>162</v>
      </c>
      <c r="C326" s="118" t="s">
        <v>163</v>
      </c>
      <c r="D326" s="99">
        <v>73.825999999999993</v>
      </c>
      <c r="E326" s="116" t="s">
        <v>565</v>
      </c>
      <c r="F326" s="155" t="s">
        <v>49</v>
      </c>
      <c r="G326" s="100"/>
      <c r="H326" s="100"/>
      <c r="I326" s="118"/>
      <c r="J326" s="118"/>
      <c r="K326" s="118"/>
      <c r="L326" s="232">
        <f>IF(RIGHT(S326)="T",(+H326-G326),0)</f>
        <v>0</v>
      </c>
      <c r="M326" s="232">
        <f>IF(RIGHT(S326)="U",(+H326-G326),0)</f>
        <v>0</v>
      </c>
      <c r="N326" s="232">
        <f>IF(RIGHT(S326)="C",(+H326-G326),0)</f>
        <v>0</v>
      </c>
      <c r="O326" s="232">
        <f>IF(RIGHT(S326)="D",(+H326-G326),0)</f>
        <v>0</v>
      </c>
      <c r="P326" s="141"/>
      <c r="Q326" s="141"/>
      <c r="R326" s="141"/>
      <c r="S326" s="101"/>
      <c r="T326" s="102"/>
      <c r="U326" s="141"/>
      <c r="V326" s="233"/>
      <c r="W326" s="234"/>
      <c r="X326" s="99"/>
      <c r="Y326" s="235"/>
      <c r="Z326" s="233"/>
      <c r="AA326" s="109"/>
      <c r="AB326" s="299"/>
      <c r="AC326" s="300"/>
      <c r="AD326" s="238"/>
      <c r="AE326" s="238"/>
      <c r="AF326" s="238"/>
      <c r="AG326" s="238"/>
      <c r="AH326" s="238"/>
      <c r="AI326" s="238"/>
      <c r="AJ326" s="238"/>
      <c r="AK326" s="238"/>
      <c r="AL326" s="238"/>
      <c r="AM326" s="238"/>
      <c r="AN326" s="238"/>
      <c r="AO326" s="238"/>
      <c r="AP326" s="238"/>
      <c r="AQ326" s="238"/>
      <c r="AR326" s="238"/>
    </row>
    <row r="327" spans="1:44" s="239" customFormat="1" ht="30" customHeight="1">
      <c r="A327" s="3"/>
      <c r="B327" s="115"/>
      <c r="C327" s="118"/>
      <c r="D327" s="99"/>
      <c r="E327" s="294"/>
      <c r="F327" s="155"/>
      <c r="G327" s="100"/>
      <c r="H327" s="100"/>
      <c r="I327" s="118"/>
      <c r="J327" s="118"/>
      <c r="K327" s="118"/>
      <c r="L327" s="232">
        <f t="shared" ref="L327" si="411">IF(RIGHT(S327)="T",(+H327-G327),0)</f>
        <v>0</v>
      </c>
      <c r="M327" s="232">
        <f t="shared" ref="M327" si="412">IF(RIGHT(S327)="U",(+H327-G327),0)</f>
        <v>0</v>
      </c>
      <c r="N327" s="232">
        <f t="shared" ref="N327" si="413">IF(RIGHT(S327)="C",(+H327-G327),0)</f>
        <v>0</v>
      </c>
      <c r="O327" s="232">
        <f t="shared" ref="O327" si="414">IF(RIGHT(S327)="D",(+H327-G327),0)</f>
        <v>0</v>
      </c>
      <c r="P327" s="141"/>
      <c r="Q327" s="141"/>
      <c r="R327" s="141"/>
      <c r="S327" s="41"/>
      <c r="T327" s="102"/>
      <c r="U327" s="141"/>
      <c r="V327" s="233"/>
      <c r="W327" s="234"/>
      <c r="X327" s="99"/>
      <c r="Y327" s="235"/>
      <c r="Z327" s="233"/>
      <c r="AA327" s="109"/>
      <c r="AB327" s="299"/>
      <c r="AC327" s="300"/>
      <c r="AD327" s="238"/>
      <c r="AE327" s="238"/>
      <c r="AF327" s="238"/>
      <c r="AG327" s="238"/>
      <c r="AH327" s="238"/>
      <c r="AI327" s="238"/>
      <c r="AJ327" s="238"/>
      <c r="AK327" s="238"/>
      <c r="AL327" s="238"/>
      <c r="AM327" s="238"/>
      <c r="AN327" s="238"/>
      <c r="AO327" s="238"/>
      <c r="AP327" s="238"/>
      <c r="AQ327" s="238"/>
      <c r="AR327" s="238"/>
    </row>
    <row r="328" spans="1:44" s="246" customFormat="1" ht="30" customHeight="1">
      <c r="A328" s="241"/>
      <c r="B328" s="104"/>
      <c r="C328" s="242" t="s">
        <v>53</v>
      </c>
      <c r="D328" s="104"/>
      <c r="E328" s="144"/>
      <c r="F328" s="243" t="s">
        <v>49</v>
      </c>
      <c r="G328" s="103"/>
      <c r="H328" s="103"/>
      <c r="I328" s="243" t="s">
        <v>49</v>
      </c>
      <c r="J328" s="243" t="s">
        <v>49</v>
      </c>
      <c r="K328" s="243" t="s">
        <v>49</v>
      </c>
      <c r="L328" s="133">
        <f>SUM(L326:L327)</f>
        <v>0</v>
      </c>
      <c r="M328" s="133">
        <f>SUM(M326:M327)</f>
        <v>0</v>
      </c>
      <c r="N328" s="133">
        <f>SUM(N326:N327)</f>
        <v>0</v>
      </c>
      <c r="O328" s="133">
        <f>SUM(O326:O327)</f>
        <v>0</v>
      </c>
      <c r="P328" s="243" t="s">
        <v>49</v>
      </c>
      <c r="Q328" s="243" t="s">
        <v>49</v>
      </c>
      <c r="R328" s="243" t="s">
        <v>49</v>
      </c>
      <c r="S328" s="132"/>
      <c r="T328" s="108"/>
      <c r="U328" s="104"/>
      <c r="V328" s="233">
        <f>$AB$11-((N328*24))</f>
        <v>744</v>
      </c>
      <c r="W328" s="234">
        <v>515</v>
      </c>
      <c r="X328" s="99">
        <v>73.825999999999993</v>
      </c>
      <c r="Y328" s="235">
        <f>W328*X328</f>
        <v>38020.39</v>
      </c>
      <c r="Z328" s="233">
        <f>(Y328*(V328-L328*24))/V328</f>
        <v>38020.39</v>
      </c>
      <c r="AA328" s="109">
        <f>(Z328/Y328)*100</f>
        <v>100</v>
      </c>
      <c r="AB328" s="248"/>
    </row>
    <row r="329" spans="1:44" s="248" customFormat="1" ht="30" customHeight="1">
      <c r="A329" s="143">
        <v>61</v>
      </c>
      <c r="B329" s="231" t="s">
        <v>164</v>
      </c>
      <c r="C329" s="247" t="s">
        <v>165</v>
      </c>
      <c r="D329" s="99">
        <v>73.825999999999993</v>
      </c>
      <c r="E329" s="116" t="s">
        <v>565</v>
      </c>
      <c r="F329" s="155" t="s">
        <v>49</v>
      </c>
      <c r="G329" s="12"/>
      <c r="H329" s="12"/>
      <c r="I329" s="155" t="s">
        <v>49</v>
      </c>
      <c r="J329" s="155" t="s">
        <v>49</v>
      </c>
      <c r="K329" s="155" t="s">
        <v>49</v>
      </c>
      <c r="L329" s="232">
        <f>IF(RIGHT(S329)="T",(+H329-G329),0)</f>
        <v>0</v>
      </c>
      <c r="M329" s="232">
        <f>IF(RIGHT(S329)="U",(+H329-G329),0)</f>
        <v>0</v>
      </c>
      <c r="N329" s="232">
        <f>IF(RIGHT(S329)="C",(+H329-G329),0)</f>
        <v>0</v>
      </c>
      <c r="O329" s="232">
        <f>IF(RIGHT(S329)="D",(+H329-G329),0)</f>
        <v>0</v>
      </c>
      <c r="P329" s="155" t="s">
        <v>49</v>
      </c>
      <c r="Q329" s="155" t="s">
        <v>49</v>
      </c>
      <c r="R329" s="155" t="s">
        <v>49</v>
      </c>
      <c r="S329" s="13"/>
      <c r="T329" s="14"/>
      <c r="U329" s="105"/>
      <c r="V329" s="136"/>
      <c r="W329" s="136"/>
      <c r="X329" s="136"/>
      <c r="Y329" s="136"/>
      <c r="Z329" s="233"/>
      <c r="AA329" s="136"/>
    </row>
    <row r="330" spans="1:44" s="248" customFormat="1" ht="30" customHeight="1">
      <c r="A330" s="143"/>
      <c r="B330" s="231"/>
      <c r="C330" s="247"/>
      <c r="D330" s="99"/>
      <c r="E330" s="116"/>
      <c r="F330" s="155" t="s">
        <v>49</v>
      </c>
      <c r="G330" s="12"/>
      <c r="H330" s="12"/>
      <c r="I330" s="155" t="s">
        <v>49</v>
      </c>
      <c r="J330" s="155" t="s">
        <v>49</v>
      </c>
      <c r="K330" s="155" t="s">
        <v>49</v>
      </c>
      <c r="L330" s="232">
        <f t="shared" ref="L330" si="415">IF(RIGHT(S330)="T",(+H330-G330),0)</f>
        <v>0</v>
      </c>
      <c r="M330" s="232">
        <f t="shared" ref="M330" si="416">IF(RIGHT(S330)="U",(+H330-G330),0)</f>
        <v>0</v>
      </c>
      <c r="N330" s="232">
        <f t="shared" ref="N330" si="417">IF(RIGHT(S330)="C",(+H330-G330),0)</f>
        <v>0</v>
      </c>
      <c r="O330" s="232">
        <f t="shared" ref="O330" si="418">IF(RIGHT(S330)="D",(+H330-G330),0)</f>
        <v>0</v>
      </c>
      <c r="P330" s="155" t="s">
        <v>49</v>
      </c>
      <c r="Q330" s="155" t="s">
        <v>49</v>
      </c>
      <c r="R330" s="155" t="s">
        <v>49</v>
      </c>
      <c r="S330" s="13"/>
      <c r="T330" s="14"/>
      <c r="U330" s="105"/>
      <c r="V330" s="136"/>
      <c r="W330" s="136"/>
      <c r="X330" s="136"/>
      <c r="Y330" s="136"/>
      <c r="Z330" s="233"/>
      <c r="AA330" s="136"/>
    </row>
    <row r="331" spans="1:44" s="246" customFormat="1" ht="30" customHeight="1">
      <c r="A331" s="241"/>
      <c r="B331" s="104"/>
      <c r="C331" s="242" t="s">
        <v>53</v>
      </c>
      <c r="D331" s="104"/>
      <c r="E331" s="154"/>
      <c r="F331" s="243" t="s">
        <v>49</v>
      </c>
      <c r="G331" s="103"/>
      <c r="H331" s="103"/>
      <c r="I331" s="243" t="s">
        <v>49</v>
      </c>
      <c r="J331" s="243" t="s">
        <v>49</v>
      </c>
      <c r="K331" s="243" t="s">
        <v>49</v>
      </c>
      <c r="L331" s="133">
        <f>SUM(L329:L330)</f>
        <v>0</v>
      </c>
      <c r="M331" s="133">
        <f>SUM(M329:M330)</f>
        <v>0</v>
      </c>
      <c r="N331" s="133">
        <f>SUM(N329:N330)</f>
        <v>0</v>
      </c>
      <c r="O331" s="133">
        <f>SUM(O329:O330)</f>
        <v>0</v>
      </c>
      <c r="P331" s="243" t="s">
        <v>49</v>
      </c>
      <c r="Q331" s="243" t="s">
        <v>49</v>
      </c>
      <c r="R331" s="243" t="s">
        <v>49</v>
      </c>
      <c r="S331" s="132"/>
      <c r="T331" s="108"/>
      <c r="U331" s="104"/>
      <c r="V331" s="233">
        <f>$AB$11-((N331*24))</f>
        <v>744</v>
      </c>
      <c r="W331" s="234">
        <v>515</v>
      </c>
      <c r="X331" s="99">
        <v>73.825999999999993</v>
      </c>
      <c r="Y331" s="235">
        <f>W331*X331</f>
        <v>38020.39</v>
      </c>
      <c r="Z331" s="233">
        <f>(Y331*(V331-L331*24))/V331</f>
        <v>38020.39</v>
      </c>
      <c r="AA331" s="109">
        <f>(Z331/Y331)*100</f>
        <v>100</v>
      </c>
      <c r="AB331" s="248"/>
    </row>
    <row r="332" spans="1:44" s="239" customFormat="1" ht="16.5">
      <c r="A332" s="3">
        <v>62</v>
      </c>
      <c r="B332" s="306" t="s">
        <v>558</v>
      </c>
      <c r="C332" s="307" t="s">
        <v>552</v>
      </c>
      <c r="D332" s="250">
        <v>30.702999999999999</v>
      </c>
      <c r="E332" s="116" t="s">
        <v>565</v>
      </c>
      <c r="F332" s="155" t="s">
        <v>49</v>
      </c>
      <c r="G332" s="100"/>
      <c r="H332" s="100"/>
      <c r="I332" s="118"/>
      <c r="J332" s="118"/>
      <c r="K332" s="118"/>
      <c r="L332" s="232">
        <f>IF(RIGHT(S332)="T",(+H332-G332),0)</f>
        <v>0</v>
      </c>
      <c r="M332" s="232">
        <f>IF(RIGHT(S332)="U",(+H332-G332),0)</f>
        <v>0</v>
      </c>
      <c r="N332" s="232">
        <f>IF(RIGHT(S332)="C",(+H332-G332),0)</f>
        <v>0</v>
      </c>
      <c r="O332" s="232">
        <f>IF(RIGHT(S332)="D",(+H332-G332),0)</f>
        <v>0</v>
      </c>
      <c r="P332" s="141"/>
      <c r="Q332" s="141"/>
      <c r="R332" s="141"/>
      <c r="S332" s="41"/>
      <c r="T332" s="102"/>
      <c r="U332" s="141"/>
      <c r="V332" s="254"/>
      <c r="W332" s="254"/>
      <c r="X332" s="254"/>
      <c r="Y332" s="254"/>
      <c r="Z332" s="233"/>
      <c r="AA332" s="254"/>
      <c r="AB332" s="299"/>
      <c r="AC332" s="300"/>
      <c r="AD332" s="238"/>
      <c r="AE332" s="238"/>
      <c r="AF332" s="238"/>
      <c r="AG332" s="238"/>
      <c r="AH332" s="238"/>
      <c r="AI332" s="238"/>
      <c r="AJ332" s="238"/>
      <c r="AK332" s="238"/>
      <c r="AL332" s="238"/>
      <c r="AM332" s="238"/>
      <c r="AN332" s="238"/>
      <c r="AO332" s="238"/>
      <c r="AP332" s="238"/>
      <c r="AQ332" s="238"/>
      <c r="AR332" s="238"/>
    </row>
    <row r="333" spans="1:44" s="246" customFormat="1" ht="30" customHeight="1">
      <c r="A333" s="241"/>
      <c r="B333" s="122"/>
      <c r="C333" s="242" t="s">
        <v>53</v>
      </c>
      <c r="D333" s="122"/>
      <c r="E333" s="144"/>
      <c r="F333" s="243" t="s">
        <v>49</v>
      </c>
      <c r="G333" s="103"/>
      <c r="H333" s="103"/>
      <c r="I333" s="243" t="s">
        <v>49</v>
      </c>
      <c r="J333" s="243" t="s">
        <v>49</v>
      </c>
      <c r="K333" s="243" t="s">
        <v>49</v>
      </c>
      <c r="L333" s="133">
        <f>SUM(L332:L332)</f>
        <v>0</v>
      </c>
      <c r="M333" s="133">
        <f>SUM(M332:M332)</f>
        <v>0</v>
      </c>
      <c r="N333" s="133">
        <f>SUM(N332:N332)</f>
        <v>0</v>
      </c>
      <c r="O333" s="133">
        <f>SUM(O332:O332)</f>
        <v>0</v>
      </c>
      <c r="P333" s="243" t="s">
        <v>49</v>
      </c>
      <c r="Q333" s="243" t="s">
        <v>49</v>
      </c>
      <c r="R333" s="243" t="s">
        <v>49</v>
      </c>
      <c r="S333" s="132"/>
      <c r="T333" s="108"/>
      <c r="U333" s="104"/>
      <c r="V333" s="233">
        <f>$AB$11-((N333*24))</f>
        <v>744</v>
      </c>
      <c r="W333" s="308">
        <v>691</v>
      </c>
      <c r="X333" s="250">
        <v>30.702999999999999</v>
      </c>
      <c r="Y333" s="235">
        <f>W333*X333</f>
        <v>21215.773000000001</v>
      </c>
      <c r="Z333" s="233">
        <f>(Y333*(V333-L333*24))/V333</f>
        <v>21215.773000000001</v>
      </c>
      <c r="AA333" s="109">
        <f>(Z333/Y333)*100</f>
        <v>100</v>
      </c>
      <c r="AB333" s="248"/>
    </row>
    <row r="334" spans="1:44" s="248" customFormat="1" ht="25.5" customHeight="1">
      <c r="A334" s="143">
        <v>63</v>
      </c>
      <c r="B334" s="309" t="s">
        <v>559</v>
      </c>
      <c r="C334" s="247" t="s">
        <v>553</v>
      </c>
      <c r="D334" s="250">
        <v>31.158999999999999</v>
      </c>
      <c r="E334" s="116" t="s">
        <v>565</v>
      </c>
      <c r="F334" s="155" t="s">
        <v>49</v>
      </c>
      <c r="G334" s="12"/>
      <c r="H334" s="12"/>
      <c r="I334" s="155" t="s">
        <v>49</v>
      </c>
      <c r="J334" s="155" t="s">
        <v>49</v>
      </c>
      <c r="K334" s="155" t="s">
        <v>49</v>
      </c>
      <c r="L334" s="232">
        <f>IF(RIGHT(S334)="T",(+H334-G334),0)</f>
        <v>0</v>
      </c>
      <c r="M334" s="232">
        <f>IF(RIGHT(S334)="U",(+H334-G334),0)</f>
        <v>0</v>
      </c>
      <c r="N334" s="232">
        <f>IF(RIGHT(S334)="C",(+H334-G334),0)</f>
        <v>0</v>
      </c>
      <c r="O334" s="232">
        <f>IF(RIGHT(S334)="D",(+H334-G334),0)</f>
        <v>0</v>
      </c>
      <c r="P334" s="155" t="s">
        <v>49</v>
      </c>
      <c r="Q334" s="155" t="s">
        <v>49</v>
      </c>
      <c r="R334" s="155" t="s">
        <v>49</v>
      </c>
      <c r="S334" s="12"/>
      <c r="T334" s="14"/>
      <c r="U334" s="105"/>
      <c r="V334" s="136"/>
      <c r="W334" s="136"/>
      <c r="X334" s="136"/>
      <c r="Y334" s="136"/>
      <c r="Z334" s="233"/>
      <c r="AA334" s="136"/>
    </row>
    <row r="335" spans="1:44" s="248" customFormat="1" ht="25.5" customHeight="1">
      <c r="A335" s="143"/>
      <c r="B335" s="309"/>
      <c r="C335" s="247"/>
      <c r="D335" s="250"/>
      <c r="E335" s="294"/>
      <c r="F335" s="155"/>
      <c r="G335" s="100"/>
      <c r="H335" s="100"/>
      <c r="I335" s="155"/>
      <c r="J335" s="155"/>
      <c r="K335" s="155"/>
      <c r="L335" s="232">
        <f>IF(RIGHT(S335)="T",(+H335-G335),0)</f>
        <v>0</v>
      </c>
      <c r="M335" s="232">
        <f>IF(RIGHT(S335)="U",(+H335-G335),0)</f>
        <v>0</v>
      </c>
      <c r="N335" s="232">
        <f>IF(RIGHT(S335)="C",(+H335-G335),0)</f>
        <v>0</v>
      </c>
      <c r="O335" s="232">
        <f>IF(RIGHT(S335)="D",(+H335-G335),0)</f>
        <v>0</v>
      </c>
      <c r="P335" s="155"/>
      <c r="Q335" s="155"/>
      <c r="R335" s="155"/>
      <c r="S335" s="41"/>
      <c r="T335" s="102"/>
      <c r="U335" s="105"/>
      <c r="V335" s="136"/>
      <c r="W335" s="136"/>
      <c r="X335" s="136"/>
      <c r="Y335" s="136"/>
      <c r="Z335" s="233"/>
      <c r="AA335" s="136"/>
    </row>
    <row r="336" spans="1:44" s="246" customFormat="1" ht="30" customHeight="1">
      <c r="A336" s="241"/>
      <c r="B336" s="104"/>
      <c r="C336" s="242" t="s">
        <v>53</v>
      </c>
      <c r="D336" s="104"/>
      <c r="E336" s="144"/>
      <c r="F336" s="243" t="s">
        <v>49</v>
      </c>
      <c r="G336" s="103"/>
      <c r="H336" s="103"/>
      <c r="I336" s="243" t="s">
        <v>49</v>
      </c>
      <c r="J336" s="243" t="s">
        <v>49</v>
      </c>
      <c r="K336" s="243" t="s">
        <v>49</v>
      </c>
      <c r="L336" s="133">
        <f>SUM(L334:L335)</f>
        <v>0</v>
      </c>
      <c r="M336" s="133">
        <f>SUM(M334:M335)</f>
        <v>0</v>
      </c>
      <c r="N336" s="133">
        <f>SUM(N334:N335)</f>
        <v>0</v>
      </c>
      <c r="O336" s="133">
        <f>SUM(O334:O335)</f>
        <v>0</v>
      </c>
      <c r="P336" s="243" t="s">
        <v>49</v>
      </c>
      <c r="Q336" s="243" t="s">
        <v>49</v>
      </c>
      <c r="R336" s="243" t="s">
        <v>49</v>
      </c>
      <c r="S336" s="132"/>
      <c r="T336" s="108"/>
      <c r="U336" s="104"/>
      <c r="V336" s="233">
        <f t="shared" ref="V336" si="419">$AB$11-((N336*24))</f>
        <v>744</v>
      </c>
      <c r="W336" s="308">
        <v>691</v>
      </c>
      <c r="X336" s="250">
        <v>31.158999999999999</v>
      </c>
      <c r="Y336" s="235">
        <f>W336*X336</f>
        <v>21530.868999999999</v>
      </c>
      <c r="Z336" s="233">
        <f>(Y336*(V336-L336*24))/V336</f>
        <v>21530.868999999999</v>
      </c>
      <c r="AA336" s="109">
        <f>(Z336/Y336)*100</f>
        <v>100</v>
      </c>
      <c r="AB336" s="248"/>
    </row>
    <row r="337" spans="1:44" s="248" customFormat="1" ht="41.25" customHeight="1">
      <c r="A337" s="143">
        <v>64</v>
      </c>
      <c r="B337" s="231" t="s">
        <v>166</v>
      </c>
      <c r="C337" s="247" t="s">
        <v>167</v>
      </c>
      <c r="D337" s="99">
        <v>279.245</v>
      </c>
      <c r="E337" s="116" t="s">
        <v>565</v>
      </c>
      <c r="F337" s="155" t="s">
        <v>49</v>
      </c>
      <c r="G337" s="100">
        <v>42651.113888888889</v>
      </c>
      <c r="H337" s="100">
        <v>42651.127083333333</v>
      </c>
      <c r="I337" s="155" t="s">
        <v>49</v>
      </c>
      <c r="J337" s="155" t="s">
        <v>49</v>
      </c>
      <c r="K337" s="155" t="s">
        <v>49</v>
      </c>
      <c r="L337" s="232">
        <f>IF(RIGHT(S337)="T",(+H337-G337),0)</f>
        <v>1.3194444443797693E-2</v>
      </c>
      <c r="M337" s="232">
        <f>IF(RIGHT(S337)="U",(+H337-G337),0)</f>
        <v>0</v>
      </c>
      <c r="N337" s="232">
        <f>IF(RIGHT(S337)="C",(+H337-G337),0)</f>
        <v>0</v>
      </c>
      <c r="O337" s="232">
        <f>IF(RIGHT(S337)="D",(+H337-G337),0)</f>
        <v>0</v>
      </c>
      <c r="P337" s="155" t="s">
        <v>49</v>
      </c>
      <c r="Q337" s="155" t="s">
        <v>49</v>
      </c>
      <c r="R337" s="155" t="s">
        <v>49</v>
      </c>
      <c r="S337" s="101" t="s">
        <v>495</v>
      </c>
      <c r="T337" s="102" t="s">
        <v>999</v>
      </c>
      <c r="U337" s="105"/>
      <c r="V337" s="136"/>
      <c r="W337" s="136"/>
      <c r="X337" s="136"/>
      <c r="Y337" s="136"/>
      <c r="Z337" s="233"/>
      <c r="AA337" s="136"/>
    </row>
    <row r="338" spans="1:44" s="246" customFormat="1" ht="30" customHeight="1">
      <c r="A338" s="241"/>
      <c r="B338" s="104"/>
      <c r="C338" s="242" t="s">
        <v>53</v>
      </c>
      <c r="D338" s="104"/>
      <c r="E338" s="144"/>
      <c r="F338" s="243" t="s">
        <v>49</v>
      </c>
      <c r="G338" s="103"/>
      <c r="H338" s="103"/>
      <c r="I338" s="243" t="s">
        <v>49</v>
      </c>
      <c r="J338" s="243" t="s">
        <v>49</v>
      </c>
      <c r="K338" s="297"/>
      <c r="L338" s="133">
        <f>SUM(L337:L337)</f>
        <v>1.3194444443797693E-2</v>
      </c>
      <c r="M338" s="133">
        <f>SUM(M337:M337)</f>
        <v>0</v>
      </c>
      <c r="N338" s="133">
        <f>SUM(N337:N337)</f>
        <v>0</v>
      </c>
      <c r="O338" s="133">
        <f>SUM(O337:O337)</f>
        <v>0</v>
      </c>
      <c r="P338" s="243" t="s">
        <v>49</v>
      </c>
      <c r="Q338" s="243" t="s">
        <v>49</v>
      </c>
      <c r="R338" s="243" t="s">
        <v>49</v>
      </c>
      <c r="S338" s="132"/>
      <c r="T338" s="108"/>
      <c r="U338" s="104"/>
      <c r="V338" s="233">
        <f t="shared" ref="V338" si="420">$AB$11-((N338*24))</f>
        <v>744</v>
      </c>
      <c r="W338" s="234">
        <v>433</v>
      </c>
      <c r="X338" s="99">
        <v>279.245</v>
      </c>
      <c r="Y338" s="235">
        <f t="shared" ref="Y338" si="421">W338*X338</f>
        <v>120913.08500000001</v>
      </c>
      <c r="Z338" s="233">
        <f t="shared" ref="Z338" si="422">(Y338*(V338-L338*24))/V338</f>
        <v>120861.62109733676</v>
      </c>
      <c r="AA338" s="109">
        <f t="shared" ref="AA338" si="423">(Z338/Y338)*100</f>
        <v>99.957437275987743</v>
      </c>
      <c r="AB338" s="248"/>
    </row>
    <row r="339" spans="1:44" s="239" customFormat="1" ht="30" customHeight="1">
      <c r="A339" s="3">
        <v>65</v>
      </c>
      <c r="B339" s="115" t="s">
        <v>168</v>
      </c>
      <c r="C339" s="118" t="s">
        <v>169</v>
      </c>
      <c r="D339" s="99">
        <v>279.245</v>
      </c>
      <c r="E339" s="116" t="s">
        <v>565</v>
      </c>
      <c r="F339" s="155" t="s">
        <v>49</v>
      </c>
      <c r="G339" s="100">
        <v>42651.113888888889</v>
      </c>
      <c r="H339" s="100">
        <v>42651.113888888889</v>
      </c>
      <c r="I339" s="118"/>
      <c r="J339" s="118"/>
      <c r="K339" s="118"/>
      <c r="L339" s="232">
        <f>IF(RIGHT(S339)="T",(+H339-G339),0)</f>
        <v>0</v>
      </c>
      <c r="M339" s="232">
        <f>IF(RIGHT(S339)="U",(+H339-G339),0)</f>
        <v>0</v>
      </c>
      <c r="N339" s="232">
        <f>IF(RIGHT(S339)="C",(+H339-G339),0)</f>
        <v>0</v>
      </c>
      <c r="O339" s="232">
        <f>IF(RIGHT(S339)="D",(+H339-G339),0)</f>
        <v>0</v>
      </c>
      <c r="P339" s="141"/>
      <c r="Q339" s="141"/>
      <c r="R339" s="141"/>
      <c r="S339" s="101" t="s">
        <v>504</v>
      </c>
      <c r="T339" s="102" t="s">
        <v>1001</v>
      </c>
      <c r="U339" s="141"/>
      <c r="V339" s="233"/>
      <c r="W339" s="234"/>
      <c r="X339" s="99"/>
      <c r="Y339" s="235"/>
      <c r="Z339" s="233"/>
      <c r="AA339" s="109"/>
      <c r="AB339" s="299"/>
      <c r="AC339" s="300"/>
      <c r="AD339" s="238"/>
      <c r="AE339" s="238"/>
      <c r="AF339" s="238"/>
      <c r="AG339" s="238"/>
      <c r="AH339" s="238"/>
      <c r="AI339" s="238"/>
      <c r="AJ339" s="238"/>
      <c r="AK339" s="238"/>
      <c r="AL339" s="238"/>
      <c r="AM339" s="238"/>
      <c r="AN339" s="238"/>
      <c r="AO339" s="238"/>
      <c r="AP339" s="238"/>
      <c r="AQ339" s="238"/>
      <c r="AR339" s="238"/>
    </row>
    <row r="340" spans="1:44" s="246" customFormat="1" ht="30" customHeight="1">
      <c r="A340" s="241"/>
      <c r="B340" s="104"/>
      <c r="C340" s="242" t="s">
        <v>53</v>
      </c>
      <c r="D340" s="104"/>
      <c r="E340" s="144"/>
      <c r="F340" s="243" t="s">
        <v>49</v>
      </c>
      <c r="G340" s="103"/>
      <c r="H340" s="103"/>
      <c r="I340" s="243" t="s">
        <v>49</v>
      </c>
      <c r="J340" s="243" t="s">
        <v>49</v>
      </c>
      <c r="K340" s="297"/>
      <c r="L340" s="133">
        <f>SUM(L339:L339)</f>
        <v>0</v>
      </c>
      <c r="M340" s="133">
        <f>SUM(M339:M339)</f>
        <v>0</v>
      </c>
      <c r="N340" s="133">
        <f>SUM(N339:N339)</f>
        <v>0</v>
      </c>
      <c r="O340" s="133">
        <f>SUM(O339:O339)</f>
        <v>0</v>
      </c>
      <c r="P340" s="243" t="s">
        <v>49</v>
      </c>
      <c r="Q340" s="243" t="s">
        <v>49</v>
      </c>
      <c r="R340" s="243" t="s">
        <v>49</v>
      </c>
      <c r="S340" s="132"/>
      <c r="T340" s="108"/>
      <c r="U340" s="104"/>
      <c r="V340" s="233">
        <f t="shared" ref="V340" si="424">$AB$11-((N340*24))</f>
        <v>744</v>
      </c>
      <c r="W340" s="234">
        <v>433</v>
      </c>
      <c r="X340" s="99">
        <v>279.245</v>
      </c>
      <c r="Y340" s="235">
        <f t="shared" ref="Y340" si="425">W340*X340</f>
        <v>120913.08500000001</v>
      </c>
      <c r="Z340" s="233">
        <f t="shared" ref="Z340" si="426">(Y340*(V340-L340*24))/V340</f>
        <v>120913.08500000001</v>
      </c>
      <c r="AA340" s="109">
        <f t="shared" ref="AA340" si="427">(Z340/Y340)*100</f>
        <v>100</v>
      </c>
      <c r="AB340" s="248"/>
    </row>
    <row r="341" spans="1:44" s="290" customFormat="1" ht="30" customHeight="1">
      <c r="A341" s="3">
        <v>66</v>
      </c>
      <c r="B341" s="134" t="s">
        <v>560</v>
      </c>
      <c r="C341" s="118" t="s">
        <v>554</v>
      </c>
      <c r="D341" s="99">
        <v>210</v>
      </c>
      <c r="E341" s="116" t="s">
        <v>565</v>
      </c>
      <c r="F341" s="155" t="s">
        <v>49</v>
      </c>
      <c r="G341" s="100"/>
      <c r="H341" s="100"/>
      <c r="I341" s="118"/>
      <c r="J341" s="118"/>
      <c r="K341" s="118"/>
      <c r="L341" s="232">
        <f>IF(RIGHT(S341)="T",(+H341-G341),0)</f>
        <v>0</v>
      </c>
      <c r="M341" s="232">
        <f>IF(RIGHT(S341)="U",(+H341-G341),0)</f>
        <v>0</v>
      </c>
      <c r="N341" s="232">
        <f>IF(RIGHT(S341)="C",(+H341-G341),0)</f>
        <v>0</v>
      </c>
      <c r="O341" s="232">
        <f>IF(RIGHT(S341)="D",(+H341-G341),0)</f>
        <v>0</v>
      </c>
      <c r="P341" s="141"/>
      <c r="Q341" s="141"/>
      <c r="R341" s="141"/>
      <c r="S341" s="41"/>
      <c r="T341" s="102"/>
      <c r="U341" s="141"/>
      <c r="V341" s="254"/>
      <c r="W341" s="259"/>
      <c r="X341" s="259"/>
      <c r="Y341" s="259"/>
      <c r="Z341" s="233"/>
      <c r="AA341" s="259"/>
      <c r="AB341" s="299"/>
      <c r="AC341" s="310"/>
      <c r="AD341" s="289"/>
      <c r="AE341" s="289"/>
      <c r="AF341" s="289"/>
      <c r="AG341" s="289"/>
      <c r="AH341" s="289"/>
      <c r="AI341" s="289"/>
      <c r="AJ341" s="289"/>
      <c r="AK341" s="289"/>
      <c r="AL341" s="289"/>
      <c r="AM341" s="289"/>
      <c r="AN341" s="289"/>
      <c r="AO341" s="289"/>
      <c r="AP341" s="289"/>
      <c r="AQ341" s="289"/>
      <c r="AR341" s="289"/>
    </row>
    <row r="342" spans="1:44" s="290" customFormat="1" ht="30" customHeight="1">
      <c r="A342" s="3"/>
      <c r="B342" s="134"/>
      <c r="C342" s="118"/>
      <c r="D342" s="99"/>
      <c r="E342" s="294"/>
      <c r="F342" s="155"/>
      <c r="G342" s="100"/>
      <c r="H342" s="100"/>
      <c r="I342" s="118"/>
      <c r="J342" s="118"/>
      <c r="K342" s="118"/>
      <c r="L342" s="232">
        <f>IF(RIGHT(S342)="T",(+H342-G342),0)</f>
        <v>0</v>
      </c>
      <c r="M342" s="232">
        <f>IF(RIGHT(S342)="U",(+H342-G342),0)</f>
        <v>0</v>
      </c>
      <c r="N342" s="232">
        <f>IF(RIGHT(S342)="C",(+H342-G342),0)</f>
        <v>0</v>
      </c>
      <c r="O342" s="232">
        <f>IF(RIGHT(S342)="D",(+H342-G342),0)</f>
        <v>0</v>
      </c>
      <c r="P342" s="141"/>
      <c r="Q342" s="141"/>
      <c r="R342" s="141"/>
      <c r="S342" s="41"/>
      <c r="T342" s="102"/>
      <c r="U342" s="141"/>
      <c r="V342" s="254"/>
      <c r="W342" s="259"/>
      <c r="X342" s="259"/>
      <c r="Y342" s="259"/>
      <c r="Z342" s="233"/>
      <c r="AA342" s="259"/>
      <c r="AB342" s="299"/>
      <c r="AC342" s="310"/>
      <c r="AD342" s="289"/>
      <c r="AE342" s="289"/>
      <c r="AF342" s="289"/>
      <c r="AG342" s="289"/>
      <c r="AH342" s="289"/>
      <c r="AI342" s="289"/>
      <c r="AJ342" s="289"/>
      <c r="AK342" s="289"/>
      <c r="AL342" s="289"/>
      <c r="AM342" s="289"/>
      <c r="AN342" s="289"/>
      <c r="AO342" s="289"/>
      <c r="AP342" s="289"/>
      <c r="AQ342" s="289"/>
      <c r="AR342" s="289"/>
    </row>
    <row r="343" spans="1:44" s="246" customFormat="1" ht="30" customHeight="1" thickBot="1">
      <c r="A343" s="241"/>
      <c r="B343" s="122"/>
      <c r="C343" s="242" t="s">
        <v>53</v>
      </c>
      <c r="D343" s="104"/>
      <c r="E343" s="144"/>
      <c r="F343" s="243" t="s">
        <v>49</v>
      </c>
      <c r="G343" s="103"/>
      <c r="H343" s="103"/>
      <c r="I343" s="243" t="s">
        <v>49</v>
      </c>
      <c r="J343" s="243" t="s">
        <v>49</v>
      </c>
      <c r="K343" s="297"/>
      <c r="L343" s="133">
        <f>SUM(L341:L342)</f>
        <v>0</v>
      </c>
      <c r="M343" s="133">
        <f>SUM(M341:M342)</f>
        <v>0</v>
      </c>
      <c r="N343" s="133">
        <f>SUM(N341:N342)</f>
        <v>0</v>
      </c>
      <c r="O343" s="133">
        <f>SUM(O341:O342)</f>
        <v>0</v>
      </c>
      <c r="P343" s="243" t="s">
        <v>49</v>
      </c>
      <c r="Q343" s="243" t="s">
        <v>49</v>
      </c>
      <c r="R343" s="243" t="s">
        <v>49</v>
      </c>
      <c r="S343" s="132"/>
      <c r="T343" s="108"/>
      <c r="U343" s="104"/>
      <c r="V343" s="233">
        <f>$AB$11-((N343*24))</f>
        <v>744</v>
      </c>
      <c r="W343" s="137">
        <v>368</v>
      </c>
      <c r="X343" s="135">
        <v>210</v>
      </c>
      <c r="Y343" s="235">
        <f>W343*X343</f>
        <v>77280</v>
      </c>
      <c r="Z343" s="233">
        <f>(Y343*(V343-L343*24))/V343</f>
        <v>77280</v>
      </c>
      <c r="AA343" s="109">
        <f>(Z343/Y343)*100</f>
        <v>100</v>
      </c>
      <c r="AB343" s="248"/>
    </row>
    <row r="344" spans="1:44" s="239" customFormat="1" ht="30" customHeight="1" thickBot="1">
      <c r="A344" s="3">
        <v>67</v>
      </c>
      <c r="B344" s="134" t="s">
        <v>561</v>
      </c>
      <c r="C344" s="118" t="s">
        <v>555</v>
      </c>
      <c r="D344" s="99">
        <v>210</v>
      </c>
      <c r="E344" s="116" t="s">
        <v>565</v>
      </c>
      <c r="F344" s="155" t="s">
        <v>49</v>
      </c>
      <c r="G344" s="110"/>
      <c r="H344" s="110"/>
      <c r="I344" s="118"/>
      <c r="J344" s="118"/>
      <c r="K344" s="118"/>
      <c r="L344" s="232">
        <f>IF(RIGHT(S344)="T",(+H344-G344),0)</f>
        <v>0</v>
      </c>
      <c r="M344" s="232">
        <f>IF(RIGHT(S344)="U",(+H344-G344),0)</f>
        <v>0</v>
      </c>
      <c r="N344" s="232">
        <f>IF(RIGHT(S344)="C",(+H344-G344),0)</f>
        <v>0</v>
      </c>
      <c r="O344" s="232">
        <f>IF(RIGHT(S344)="D",(+H344-G344),0)</f>
        <v>0</v>
      </c>
      <c r="P344" s="141"/>
      <c r="Q344" s="141"/>
      <c r="R344" s="141"/>
      <c r="S344" s="119"/>
      <c r="T344" s="120"/>
      <c r="U344" s="141"/>
      <c r="V344" s="233"/>
      <c r="W344" s="311"/>
      <c r="X344" s="311"/>
      <c r="Y344" s="235"/>
      <c r="Z344" s="233"/>
      <c r="AA344" s="109"/>
      <c r="AB344" s="312"/>
      <c r="AC344" s="300"/>
      <c r="AD344" s="238"/>
      <c r="AE344" s="238"/>
      <c r="AF344" s="238"/>
      <c r="AG344" s="238"/>
      <c r="AH344" s="238"/>
      <c r="AI344" s="238"/>
      <c r="AJ344" s="238"/>
      <c r="AK344" s="238"/>
      <c r="AL344" s="238"/>
      <c r="AM344" s="238"/>
      <c r="AN344" s="238"/>
      <c r="AO344" s="238"/>
      <c r="AP344" s="238"/>
      <c r="AQ344" s="238"/>
      <c r="AR344" s="238"/>
    </row>
    <row r="345" spans="1:44" s="239" customFormat="1" ht="30" customHeight="1">
      <c r="A345" s="3"/>
      <c r="B345" s="134"/>
      <c r="C345" s="118"/>
      <c r="D345" s="99"/>
      <c r="E345" s="154"/>
      <c r="F345" s="155"/>
      <c r="G345" s="100"/>
      <c r="H345" s="100"/>
      <c r="I345" s="118"/>
      <c r="J345" s="118"/>
      <c r="K345" s="118"/>
      <c r="L345" s="232">
        <f>IF(RIGHT(S345)="T",(+H345-G345),0)</f>
        <v>0</v>
      </c>
      <c r="M345" s="232">
        <f>IF(RIGHT(S345)="U",(+H345-G345),0)</f>
        <v>0</v>
      </c>
      <c r="N345" s="232">
        <f>IF(RIGHT(S345)="C",(+H345-G345),0)</f>
        <v>0</v>
      </c>
      <c r="O345" s="232">
        <f>IF(RIGHT(S345)="D",(+H345-G345),0)</f>
        <v>0</v>
      </c>
      <c r="P345" s="141"/>
      <c r="Q345" s="141"/>
      <c r="R345" s="141"/>
      <c r="S345" s="41"/>
      <c r="T345" s="102"/>
      <c r="U345" s="141"/>
      <c r="V345" s="233"/>
      <c r="W345" s="311"/>
      <c r="X345" s="311"/>
      <c r="Y345" s="235"/>
      <c r="Z345" s="233"/>
      <c r="AA345" s="109"/>
      <c r="AB345" s="299"/>
      <c r="AC345" s="300"/>
      <c r="AD345" s="238"/>
      <c r="AE345" s="238"/>
      <c r="AF345" s="238"/>
      <c r="AG345" s="238"/>
      <c r="AH345" s="238"/>
      <c r="AI345" s="238"/>
      <c r="AJ345" s="238"/>
      <c r="AK345" s="238"/>
      <c r="AL345" s="238"/>
      <c r="AM345" s="238"/>
      <c r="AN345" s="238"/>
      <c r="AO345" s="238"/>
      <c r="AP345" s="238"/>
      <c r="AQ345" s="238"/>
      <c r="AR345" s="238"/>
    </row>
    <row r="346" spans="1:44" s="246" customFormat="1" ht="30" customHeight="1">
      <c r="A346" s="241"/>
      <c r="B346" s="104"/>
      <c r="C346" s="242" t="s">
        <v>53</v>
      </c>
      <c r="D346" s="104"/>
      <c r="E346" s="144"/>
      <c r="F346" s="243" t="s">
        <v>49</v>
      </c>
      <c r="G346" s="103"/>
      <c r="H346" s="103"/>
      <c r="I346" s="243" t="s">
        <v>49</v>
      </c>
      <c r="J346" s="243" t="s">
        <v>49</v>
      </c>
      <c r="K346" s="297"/>
      <c r="L346" s="133">
        <f>SUM(L344:L345)</f>
        <v>0</v>
      </c>
      <c r="M346" s="133">
        <f>SUM(M344:M345)</f>
        <v>0</v>
      </c>
      <c r="N346" s="133">
        <f>SUM(N344:N345)</f>
        <v>0</v>
      </c>
      <c r="O346" s="133">
        <f>SUM(O344:O345)</f>
        <v>0</v>
      </c>
      <c r="P346" s="243" t="s">
        <v>49</v>
      </c>
      <c r="Q346" s="243" t="s">
        <v>49</v>
      </c>
      <c r="R346" s="243" t="s">
        <v>49</v>
      </c>
      <c r="S346" s="132"/>
      <c r="T346" s="108"/>
      <c r="U346" s="104"/>
      <c r="V346" s="233">
        <f>$AB$11-((N346*24))</f>
        <v>744</v>
      </c>
      <c r="W346" s="137">
        <v>368</v>
      </c>
      <c r="X346" s="135">
        <v>210</v>
      </c>
      <c r="Y346" s="235">
        <f>W346*X346</f>
        <v>77280</v>
      </c>
      <c r="Z346" s="233">
        <f>(Y346*(V346-L346*24))/V346</f>
        <v>77280</v>
      </c>
      <c r="AA346" s="109">
        <f>(Z346/Y346)*100</f>
        <v>100</v>
      </c>
      <c r="AB346" s="248"/>
    </row>
    <row r="347" spans="1:44" s="248" customFormat="1" ht="30" customHeight="1">
      <c r="A347" s="3">
        <v>68</v>
      </c>
      <c r="B347" s="134" t="s">
        <v>562</v>
      </c>
      <c r="C347" s="247" t="s">
        <v>556</v>
      </c>
      <c r="D347" s="99">
        <v>25.056999999999999</v>
      </c>
      <c r="E347" s="116" t="s">
        <v>565</v>
      </c>
      <c r="F347" s="155" t="s">
        <v>49</v>
      </c>
      <c r="G347" s="100"/>
      <c r="H347" s="100"/>
      <c r="I347" s="155" t="s">
        <v>49</v>
      </c>
      <c r="J347" s="155" t="s">
        <v>49</v>
      </c>
      <c r="K347" s="155" t="s">
        <v>49</v>
      </c>
      <c r="L347" s="232">
        <f>IF(RIGHT(S347)="T",(+H347-G347),0)</f>
        <v>0</v>
      </c>
      <c r="M347" s="232">
        <f>IF(RIGHT(S347)="U",(+H347-G347),0)</f>
        <v>0</v>
      </c>
      <c r="N347" s="232">
        <f>IF(RIGHT(S347)="C",(+H347-G347),0)</f>
        <v>0</v>
      </c>
      <c r="O347" s="232">
        <f>IF(RIGHT(S347)="D",(+H347-G347),0)</f>
        <v>0</v>
      </c>
      <c r="P347" s="155" t="s">
        <v>49</v>
      </c>
      <c r="Q347" s="155" t="s">
        <v>49</v>
      </c>
      <c r="R347" s="155" t="s">
        <v>49</v>
      </c>
      <c r="S347" s="101"/>
      <c r="T347" s="102"/>
      <c r="U347" s="105"/>
      <c r="V347" s="136"/>
      <c r="W347" s="136"/>
      <c r="X347" s="136"/>
      <c r="Y347" s="136"/>
      <c r="Z347" s="233"/>
      <c r="AA347" s="136"/>
    </row>
    <row r="348" spans="1:44" s="248" customFormat="1" ht="30" customHeight="1">
      <c r="A348" s="3"/>
      <c r="B348" s="134"/>
      <c r="C348" s="247"/>
      <c r="D348" s="99"/>
      <c r="E348" s="116"/>
      <c r="F348" s="155"/>
      <c r="G348" s="100"/>
      <c r="H348" s="100"/>
      <c r="I348" s="155"/>
      <c r="J348" s="155"/>
      <c r="K348" s="155"/>
      <c r="L348" s="232">
        <f>IF(RIGHT(S348)="T",(+H348-G348),0)</f>
        <v>0</v>
      </c>
      <c r="M348" s="232">
        <f>IF(RIGHT(S348)="U",(+H348-G348),0)</f>
        <v>0</v>
      </c>
      <c r="N348" s="232">
        <f>IF(RIGHT(S348)="C",(+H348-G348),0)</f>
        <v>0</v>
      </c>
      <c r="O348" s="232">
        <f>IF(RIGHT(S348)="D",(+H348-G348),0)</f>
        <v>0</v>
      </c>
      <c r="P348" s="155"/>
      <c r="Q348" s="155"/>
      <c r="R348" s="155"/>
      <c r="S348" s="41"/>
      <c r="T348" s="102"/>
      <c r="U348" s="105"/>
      <c r="V348" s="136"/>
      <c r="W348" s="136"/>
      <c r="X348" s="136"/>
      <c r="Y348" s="136"/>
      <c r="Z348" s="233"/>
      <c r="AA348" s="136"/>
    </row>
    <row r="349" spans="1:44" s="246" customFormat="1" ht="30" customHeight="1">
      <c r="A349" s="143"/>
      <c r="B349" s="104"/>
      <c r="C349" s="242" t="s">
        <v>53</v>
      </c>
      <c r="D349" s="104"/>
      <c r="E349" s="144"/>
      <c r="F349" s="243" t="s">
        <v>49</v>
      </c>
      <c r="G349" s="103"/>
      <c r="H349" s="103"/>
      <c r="I349" s="243" t="s">
        <v>49</v>
      </c>
      <c r="J349" s="243" t="s">
        <v>49</v>
      </c>
      <c r="K349" s="297"/>
      <c r="L349" s="133">
        <f>SUM(L347:L348)</f>
        <v>0</v>
      </c>
      <c r="M349" s="133">
        <f>SUM(M347:M348)</f>
        <v>0</v>
      </c>
      <c r="N349" s="133">
        <f>SUM(N347:N348)</f>
        <v>0</v>
      </c>
      <c r="O349" s="133">
        <f>SUM(O347:O348)</f>
        <v>0</v>
      </c>
      <c r="P349" s="243" t="s">
        <v>49</v>
      </c>
      <c r="Q349" s="243" t="s">
        <v>49</v>
      </c>
      <c r="R349" s="243" t="s">
        <v>49</v>
      </c>
      <c r="S349" s="132"/>
      <c r="T349" s="108"/>
      <c r="U349" s="104"/>
      <c r="V349" s="233">
        <f>$AB$11-((N349*24))</f>
        <v>744</v>
      </c>
      <c r="W349" s="137">
        <v>515</v>
      </c>
      <c r="X349" s="135">
        <v>76</v>
      </c>
      <c r="Y349" s="235">
        <f>W349*X349</f>
        <v>39140</v>
      </c>
      <c r="Z349" s="233">
        <f>(Y349*(V349-L349*24))/V349</f>
        <v>39140</v>
      </c>
      <c r="AA349" s="109">
        <f>(Z349/Y349)*100</f>
        <v>100</v>
      </c>
      <c r="AB349" s="248"/>
      <c r="AC349" s="248"/>
    </row>
    <row r="350" spans="1:44" s="246" customFormat="1" ht="30" customHeight="1">
      <c r="A350" s="143"/>
      <c r="B350" s="313" t="s">
        <v>810</v>
      </c>
      <c r="C350" s="314" t="s">
        <v>811</v>
      </c>
      <c r="D350" s="99">
        <v>47.52</v>
      </c>
      <c r="E350" s="116" t="s">
        <v>565</v>
      </c>
      <c r="F350" s="155" t="s">
        <v>49</v>
      </c>
      <c r="G350" s="100"/>
      <c r="H350" s="100"/>
      <c r="I350" s="155" t="s">
        <v>49</v>
      </c>
      <c r="J350" s="155" t="s">
        <v>49</v>
      </c>
      <c r="K350" s="155" t="s">
        <v>49</v>
      </c>
      <c r="L350" s="232">
        <f>IF(RIGHT(S350)="T",(+H350-G350),0)</f>
        <v>0</v>
      </c>
      <c r="M350" s="232">
        <f>IF(RIGHT(S350)="U",(+H350-G350),0)</f>
        <v>0</v>
      </c>
      <c r="N350" s="232">
        <f>IF(RIGHT(S350)="C",(+H350-G350),0)</f>
        <v>0</v>
      </c>
      <c r="O350" s="232">
        <f>IF(RIGHT(S350)="D",(+H350-G350),0)</f>
        <v>0</v>
      </c>
      <c r="P350" s="155" t="s">
        <v>49</v>
      </c>
      <c r="Q350" s="155" t="s">
        <v>49</v>
      </c>
      <c r="R350" s="155" t="s">
        <v>49</v>
      </c>
      <c r="S350" s="101"/>
      <c r="T350" s="102"/>
      <c r="U350" s="105"/>
      <c r="V350" s="136"/>
      <c r="W350" s="136"/>
      <c r="X350" s="136"/>
      <c r="Y350" s="136"/>
      <c r="Z350" s="233"/>
      <c r="AA350" s="136"/>
      <c r="AB350" s="248"/>
      <c r="AC350" s="248"/>
    </row>
    <row r="351" spans="1:44" s="246" customFormat="1" ht="30" customHeight="1">
      <c r="A351" s="143"/>
      <c r="B351" s="134"/>
      <c r="C351" s="247"/>
      <c r="D351" s="99"/>
      <c r="E351" s="116"/>
      <c r="F351" s="155"/>
      <c r="G351" s="100"/>
      <c r="H351" s="100"/>
      <c r="I351" s="155"/>
      <c r="J351" s="155"/>
      <c r="K351" s="155"/>
      <c r="L351" s="232">
        <f>IF(RIGHT(S351)="T",(+H351-G351),0)</f>
        <v>0</v>
      </c>
      <c r="M351" s="232">
        <f>IF(RIGHT(S351)="U",(+H351-G351),0)</f>
        <v>0</v>
      </c>
      <c r="N351" s="232">
        <f>IF(RIGHT(S351)="C",(+H351-G351),0)</f>
        <v>0</v>
      </c>
      <c r="O351" s="232">
        <f>IF(RIGHT(S351)="D",(+H351-G351),0)</f>
        <v>0</v>
      </c>
      <c r="P351" s="155"/>
      <c r="Q351" s="155"/>
      <c r="R351" s="155"/>
      <c r="S351" s="101"/>
      <c r="T351" s="102"/>
      <c r="U351" s="105"/>
      <c r="V351" s="136"/>
      <c r="W351" s="136"/>
      <c r="X351" s="136"/>
      <c r="Y351" s="136"/>
      <c r="Z351" s="233"/>
      <c r="AA351" s="136"/>
      <c r="AB351" s="248"/>
      <c r="AC351" s="248"/>
    </row>
    <row r="352" spans="1:44" s="246" customFormat="1" ht="30" customHeight="1">
      <c r="A352" s="143"/>
      <c r="B352" s="104"/>
      <c r="C352" s="242" t="s">
        <v>53</v>
      </c>
      <c r="D352" s="104"/>
      <c r="E352" s="144"/>
      <c r="F352" s="243" t="s">
        <v>49</v>
      </c>
      <c r="G352" s="103"/>
      <c r="H352" s="103"/>
      <c r="I352" s="243" t="s">
        <v>49</v>
      </c>
      <c r="J352" s="243" t="s">
        <v>49</v>
      </c>
      <c r="K352" s="297"/>
      <c r="L352" s="133">
        <f>SUM(L350:L351)</f>
        <v>0</v>
      </c>
      <c r="M352" s="133">
        <f>SUM(M350:M351)</f>
        <v>0</v>
      </c>
      <c r="N352" s="133">
        <f>SUM(N350:N351)</f>
        <v>0</v>
      </c>
      <c r="O352" s="133">
        <f>SUM(O350:O351)</f>
        <v>0</v>
      </c>
      <c r="P352" s="243" t="s">
        <v>49</v>
      </c>
      <c r="Q352" s="243" t="s">
        <v>49</v>
      </c>
      <c r="R352" s="243" t="s">
        <v>49</v>
      </c>
      <c r="S352" s="132"/>
      <c r="T352" s="108"/>
      <c r="U352" s="104"/>
      <c r="V352" s="233">
        <f>$AB$11-((N352*24))</f>
        <v>744</v>
      </c>
      <c r="W352" s="137">
        <v>515</v>
      </c>
      <c r="X352" s="99">
        <v>47.52</v>
      </c>
      <c r="Y352" s="235">
        <f>W352*X352</f>
        <v>24472.800000000003</v>
      </c>
      <c r="Z352" s="233">
        <f>(Y352*(V352-L352*24))/V352</f>
        <v>24472.800000000003</v>
      </c>
      <c r="AA352" s="109">
        <f>(Z352/Y352)*100</f>
        <v>100</v>
      </c>
      <c r="AB352" s="248"/>
      <c r="AC352" s="248"/>
    </row>
    <row r="353" spans="1:44" s="290" customFormat="1" ht="30" customHeight="1">
      <c r="A353" s="3">
        <v>69</v>
      </c>
      <c r="B353" s="115" t="s">
        <v>170</v>
      </c>
      <c r="C353" s="118" t="s">
        <v>171</v>
      </c>
      <c r="D353" s="99">
        <v>224</v>
      </c>
      <c r="E353" s="116" t="s">
        <v>565</v>
      </c>
      <c r="F353" s="155" t="s">
        <v>49</v>
      </c>
      <c r="G353" s="100"/>
      <c r="H353" s="100"/>
      <c r="I353" s="118"/>
      <c r="J353" s="118"/>
      <c r="K353" s="118"/>
      <c r="L353" s="232">
        <f>IF(RIGHT(S353)="T",(+H353-G353),0)</f>
        <v>0</v>
      </c>
      <c r="M353" s="232">
        <f>IF(RIGHT(S353)="U",(+H353-G353),0)</f>
        <v>0</v>
      </c>
      <c r="N353" s="232">
        <f>IF(RIGHT(S353)="C",(+H353-G353),0)</f>
        <v>0</v>
      </c>
      <c r="O353" s="232">
        <f>IF(RIGHT(S353)="D",(+H353-G353),0)</f>
        <v>0</v>
      </c>
      <c r="P353" s="141"/>
      <c r="Q353" s="141"/>
      <c r="R353" s="141"/>
      <c r="S353" s="101"/>
      <c r="T353" s="102"/>
      <c r="U353" s="141"/>
      <c r="V353" s="254"/>
      <c r="W353" s="259"/>
      <c r="X353" s="259"/>
      <c r="Y353" s="259"/>
      <c r="Z353" s="233"/>
      <c r="AA353" s="259"/>
      <c r="AB353" s="299"/>
      <c r="AC353" s="310"/>
      <c r="AD353" s="289"/>
      <c r="AE353" s="289"/>
      <c r="AF353" s="289"/>
      <c r="AG353" s="289"/>
      <c r="AH353" s="289"/>
      <c r="AI353" s="289"/>
      <c r="AJ353" s="289"/>
      <c r="AK353" s="289"/>
      <c r="AL353" s="289"/>
      <c r="AM353" s="289"/>
      <c r="AN353" s="289"/>
      <c r="AO353" s="289"/>
      <c r="AP353" s="289"/>
      <c r="AQ353" s="289"/>
      <c r="AR353" s="289"/>
    </row>
    <row r="354" spans="1:44" s="290" customFormat="1" ht="30" customHeight="1">
      <c r="A354" s="3"/>
      <c r="B354" s="115"/>
      <c r="C354" s="118"/>
      <c r="D354" s="99"/>
      <c r="E354" s="116"/>
      <c r="F354" s="155"/>
      <c r="G354" s="100"/>
      <c r="H354" s="100"/>
      <c r="I354" s="118"/>
      <c r="J354" s="118"/>
      <c r="K354" s="118"/>
      <c r="L354" s="232">
        <f t="shared" ref="L354:L355" si="428">IF(RIGHT(S354)="T",(+H354-G354),0)</f>
        <v>0</v>
      </c>
      <c r="M354" s="232">
        <f t="shared" ref="M354:M355" si="429">IF(RIGHT(S354)="U",(+H354-G354),0)</f>
        <v>0</v>
      </c>
      <c r="N354" s="232">
        <f t="shared" ref="N354:N355" si="430">IF(RIGHT(S354)="C",(+H354-G354),0)</f>
        <v>0</v>
      </c>
      <c r="O354" s="232">
        <f t="shared" ref="O354:O355" si="431">IF(RIGHT(S354)="D",(+H354-G354),0)</f>
        <v>0</v>
      </c>
      <c r="P354" s="141"/>
      <c r="Q354" s="141"/>
      <c r="R354" s="141"/>
      <c r="S354" s="101"/>
      <c r="T354" s="102"/>
      <c r="U354" s="141"/>
      <c r="V354" s="254"/>
      <c r="W354" s="259"/>
      <c r="X354" s="259"/>
      <c r="Y354" s="259"/>
      <c r="Z354" s="233"/>
      <c r="AA354" s="259"/>
      <c r="AB354" s="299"/>
      <c r="AC354" s="310"/>
      <c r="AD354" s="289"/>
      <c r="AE354" s="289"/>
      <c r="AF354" s="289"/>
      <c r="AG354" s="289"/>
      <c r="AH354" s="289"/>
      <c r="AI354" s="289"/>
      <c r="AJ354" s="289"/>
      <c r="AK354" s="289"/>
      <c r="AL354" s="289"/>
      <c r="AM354" s="289"/>
      <c r="AN354" s="289"/>
      <c r="AO354" s="289"/>
      <c r="AP354" s="289"/>
      <c r="AQ354" s="289"/>
      <c r="AR354" s="289"/>
    </row>
    <row r="355" spans="1:44" s="290" customFormat="1" ht="30" customHeight="1">
      <c r="A355" s="3"/>
      <c r="B355" s="115"/>
      <c r="C355" s="118"/>
      <c r="D355" s="99"/>
      <c r="E355" s="294"/>
      <c r="F355" s="155"/>
      <c r="G355" s="100"/>
      <c r="H355" s="100"/>
      <c r="I355" s="118"/>
      <c r="J355" s="118"/>
      <c r="K355" s="118"/>
      <c r="L355" s="232">
        <f t="shared" si="428"/>
        <v>0</v>
      </c>
      <c r="M355" s="232">
        <f t="shared" si="429"/>
        <v>0</v>
      </c>
      <c r="N355" s="232">
        <f t="shared" si="430"/>
        <v>0</v>
      </c>
      <c r="O355" s="232">
        <f t="shared" si="431"/>
        <v>0</v>
      </c>
      <c r="P355" s="141"/>
      <c r="Q355" s="141"/>
      <c r="R355" s="141"/>
      <c r="S355" s="101"/>
      <c r="T355" s="102"/>
      <c r="U355" s="141"/>
      <c r="V355" s="254"/>
      <c r="W355" s="259"/>
      <c r="X355" s="259"/>
      <c r="Y355" s="259"/>
      <c r="Z355" s="233"/>
      <c r="AA355" s="259"/>
      <c r="AB355" s="299"/>
      <c r="AC355" s="310"/>
      <c r="AD355" s="289"/>
      <c r="AE355" s="289"/>
      <c r="AF355" s="289"/>
      <c r="AG355" s="289"/>
      <c r="AH355" s="289"/>
      <c r="AI355" s="289"/>
      <c r="AJ355" s="289"/>
      <c r="AK355" s="289"/>
      <c r="AL355" s="289"/>
      <c r="AM355" s="289"/>
      <c r="AN355" s="289"/>
      <c r="AO355" s="289"/>
      <c r="AP355" s="289"/>
      <c r="AQ355" s="289"/>
      <c r="AR355" s="289"/>
    </row>
    <row r="356" spans="1:44" s="246" customFormat="1" ht="30" customHeight="1" thickBot="1">
      <c r="A356" s="241"/>
      <c r="B356" s="104"/>
      <c r="C356" s="242" t="s">
        <v>53</v>
      </c>
      <c r="D356" s="104"/>
      <c r="E356" s="144"/>
      <c r="F356" s="243" t="s">
        <v>49</v>
      </c>
      <c r="G356" s="122"/>
      <c r="H356" s="122"/>
      <c r="I356" s="243" t="s">
        <v>49</v>
      </c>
      <c r="J356" s="243" t="s">
        <v>49</v>
      </c>
      <c r="K356" s="297"/>
      <c r="L356" s="133">
        <f>SUM(L353:L355)</f>
        <v>0</v>
      </c>
      <c r="M356" s="133">
        <f>SUM(M353:M355)</f>
        <v>0</v>
      </c>
      <c r="N356" s="133">
        <f>SUM(N353:N355)</f>
        <v>0</v>
      </c>
      <c r="O356" s="133">
        <f>SUM(O353:O355)</f>
        <v>0</v>
      </c>
      <c r="P356" s="243" t="s">
        <v>49</v>
      </c>
      <c r="Q356" s="243" t="s">
        <v>49</v>
      </c>
      <c r="R356" s="243" t="s">
        <v>49</v>
      </c>
      <c r="S356" s="132"/>
      <c r="T356" s="108"/>
      <c r="U356" s="104"/>
      <c r="V356" s="233">
        <f>$AB$11-((N356*24))</f>
        <v>744</v>
      </c>
      <c r="W356" s="234">
        <v>332</v>
      </c>
      <c r="X356" s="99">
        <v>224</v>
      </c>
      <c r="Y356" s="235">
        <f>W356*X356</f>
        <v>74368</v>
      </c>
      <c r="Z356" s="233">
        <f>(Y356*(V356-L356*24))/V356</f>
        <v>74368</v>
      </c>
      <c r="AA356" s="109">
        <f>(Z356/Y356)*100</f>
        <v>100</v>
      </c>
      <c r="AB356" s="248"/>
    </row>
    <row r="357" spans="1:44" s="239" customFormat="1" ht="30" customHeight="1" thickBot="1">
      <c r="A357" s="3">
        <v>70</v>
      </c>
      <c r="B357" s="115" t="s">
        <v>172</v>
      </c>
      <c r="C357" s="118" t="s">
        <v>173</v>
      </c>
      <c r="D357" s="99">
        <v>202</v>
      </c>
      <c r="E357" s="116" t="s">
        <v>565</v>
      </c>
      <c r="F357" s="155" t="s">
        <v>49</v>
      </c>
      <c r="G357" s="100"/>
      <c r="H357" s="100"/>
      <c r="I357" s="118"/>
      <c r="J357" s="118"/>
      <c r="K357" s="118"/>
      <c r="L357" s="232">
        <f>IF(RIGHT(S357)="T",(+H357-G357),0)</f>
        <v>0</v>
      </c>
      <c r="M357" s="232">
        <f>IF(RIGHT(S357)="U",(+H357-G357),0)</f>
        <v>0</v>
      </c>
      <c r="N357" s="232">
        <f>IF(RIGHT(S357)="C",(+H357-G357),0)</f>
        <v>0</v>
      </c>
      <c r="O357" s="232">
        <f>IF(RIGHT(S357)="D",(+H357-G357),0)</f>
        <v>0</v>
      </c>
      <c r="P357" s="141"/>
      <c r="Q357" s="141"/>
      <c r="R357" s="141"/>
      <c r="S357" s="101"/>
      <c r="T357" s="102"/>
      <c r="U357" s="141"/>
      <c r="V357" s="233"/>
      <c r="W357" s="234"/>
      <c r="X357" s="99"/>
      <c r="Y357" s="235"/>
      <c r="Z357" s="233"/>
      <c r="AA357" s="109"/>
      <c r="AB357" s="312"/>
      <c r="AC357" s="300"/>
      <c r="AD357" s="238"/>
      <c r="AE357" s="238"/>
      <c r="AF357" s="238"/>
      <c r="AG357" s="238"/>
      <c r="AH357" s="238"/>
      <c r="AI357" s="238"/>
      <c r="AJ357" s="238"/>
      <c r="AK357" s="238"/>
      <c r="AL357" s="238"/>
      <c r="AM357" s="238"/>
      <c r="AN357" s="238"/>
      <c r="AO357" s="238"/>
      <c r="AP357" s="238"/>
      <c r="AQ357" s="238"/>
      <c r="AR357" s="238"/>
    </row>
    <row r="358" spans="1:44" s="239" customFormat="1" ht="30" customHeight="1">
      <c r="A358" s="3"/>
      <c r="B358" s="115"/>
      <c r="C358" s="118"/>
      <c r="D358" s="99"/>
      <c r="E358" s="154"/>
      <c r="F358" s="155"/>
      <c r="G358" s="100"/>
      <c r="H358" s="100"/>
      <c r="I358" s="118"/>
      <c r="J358" s="118"/>
      <c r="K358" s="118"/>
      <c r="L358" s="232">
        <f>IF(RIGHT(S358)="T",(+H358-G358),0)</f>
        <v>0</v>
      </c>
      <c r="M358" s="232">
        <f>IF(RIGHT(S358)="U",(+H358-G358),0)</f>
        <v>0</v>
      </c>
      <c r="N358" s="232">
        <f>IF(RIGHT(S358)="C",(+H358-G358),0)</f>
        <v>0</v>
      </c>
      <c r="O358" s="232">
        <f>IF(RIGHT(S358)="D",(+H358-G358),0)</f>
        <v>0</v>
      </c>
      <c r="P358" s="141"/>
      <c r="Q358" s="141"/>
      <c r="R358" s="141"/>
      <c r="S358" s="101"/>
      <c r="T358" s="102"/>
      <c r="U358" s="141"/>
      <c r="V358" s="233"/>
      <c r="W358" s="234"/>
      <c r="X358" s="99"/>
      <c r="Y358" s="235"/>
      <c r="Z358" s="233"/>
      <c r="AA358" s="109"/>
      <c r="AB358" s="299"/>
      <c r="AC358" s="300"/>
      <c r="AD358" s="238"/>
      <c r="AE358" s="238"/>
      <c r="AF358" s="238"/>
      <c r="AG358" s="238"/>
      <c r="AH358" s="238"/>
      <c r="AI358" s="238"/>
      <c r="AJ358" s="238"/>
      <c r="AK358" s="238"/>
      <c r="AL358" s="238"/>
      <c r="AM358" s="238"/>
      <c r="AN358" s="238"/>
      <c r="AO358" s="238"/>
      <c r="AP358" s="238"/>
      <c r="AQ358" s="238"/>
      <c r="AR358" s="238"/>
    </row>
    <row r="359" spans="1:44" s="246" customFormat="1" ht="30" customHeight="1">
      <c r="A359" s="241"/>
      <c r="B359" s="104"/>
      <c r="C359" s="242" t="s">
        <v>53</v>
      </c>
      <c r="D359" s="104"/>
      <c r="E359" s="144"/>
      <c r="F359" s="243" t="s">
        <v>49</v>
      </c>
      <c r="G359" s="103"/>
      <c r="H359" s="103"/>
      <c r="I359" s="243" t="s">
        <v>49</v>
      </c>
      <c r="J359" s="243" t="s">
        <v>49</v>
      </c>
      <c r="K359" s="297"/>
      <c r="L359" s="133">
        <f>SUM(L357:L358)</f>
        <v>0</v>
      </c>
      <c r="M359" s="133">
        <f>SUM(M357:M358)</f>
        <v>0</v>
      </c>
      <c r="N359" s="133">
        <f>SUM(N357:N358)</f>
        <v>0</v>
      </c>
      <c r="O359" s="133">
        <f>SUM(O357:O358)</f>
        <v>0</v>
      </c>
      <c r="P359" s="243" t="s">
        <v>49</v>
      </c>
      <c r="Q359" s="243" t="s">
        <v>49</v>
      </c>
      <c r="R359" s="243" t="s">
        <v>49</v>
      </c>
      <c r="S359" s="132"/>
      <c r="T359" s="108"/>
      <c r="U359" s="104"/>
      <c r="V359" s="233">
        <f>$AB$11-((N359*24))</f>
        <v>744</v>
      </c>
      <c r="W359" s="234">
        <v>306</v>
      </c>
      <c r="X359" s="99">
        <v>202</v>
      </c>
      <c r="Y359" s="235">
        <f t="shared" ref="Y359" si="432">W359*X359</f>
        <v>61812</v>
      </c>
      <c r="Z359" s="233">
        <f>(Y359*(V359-L359*24))/V359</f>
        <v>61812</v>
      </c>
      <c r="AA359" s="109">
        <f>(Z359/Y359)*100</f>
        <v>100</v>
      </c>
      <c r="AB359" s="248"/>
    </row>
    <row r="360" spans="1:44" s="248" customFormat="1" ht="30" customHeight="1">
      <c r="A360" s="3">
        <v>71</v>
      </c>
      <c r="B360" s="231" t="s">
        <v>174</v>
      </c>
      <c r="C360" s="247" t="s">
        <v>175</v>
      </c>
      <c r="D360" s="99">
        <v>25.056999999999999</v>
      </c>
      <c r="E360" s="116" t="s">
        <v>565</v>
      </c>
      <c r="F360" s="155" t="s">
        <v>49</v>
      </c>
      <c r="G360" s="100"/>
      <c r="H360" s="100"/>
      <c r="I360" s="155" t="s">
        <v>49</v>
      </c>
      <c r="J360" s="155" t="s">
        <v>49</v>
      </c>
      <c r="K360" s="155" t="s">
        <v>49</v>
      </c>
      <c r="L360" s="232">
        <f>IF(RIGHT(S360)="T",(+H360-G360),0)</f>
        <v>0</v>
      </c>
      <c r="M360" s="232">
        <f>IF(RIGHT(S360)="U",(+H360-G360),0)</f>
        <v>0</v>
      </c>
      <c r="N360" s="232">
        <f>IF(RIGHT(S360)="C",(+H360-G360),0)</f>
        <v>0</v>
      </c>
      <c r="O360" s="232">
        <f>IF(RIGHT(S360)="D",(+H360-G360),0)</f>
        <v>0</v>
      </c>
      <c r="P360" s="155" t="s">
        <v>49</v>
      </c>
      <c r="Q360" s="155" t="s">
        <v>49</v>
      </c>
      <c r="R360" s="155" t="s">
        <v>49</v>
      </c>
      <c r="S360" s="101"/>
      <c r="T360" s="102"/>
      <c r="U360" s="105"/>
      <c r="V360" s="136"/>
      <c r="W360" s="136"/>
      <c r="X360" s="136"/>
      <c r="Y360" s="136"/>
      <c r="Z360" s="233"/>
      <c r="AA360" s="136"/>
    </row>
    <row r="361" spans="1:44" s="248" customFormat="1" ht="30" customHeight="1">
      <c r="A361" s="3"/>
      <c r="B361" s="231"/>
      <c r="C361" s="247"/>
      <c r="D361" s="99"/>
      <c r="E361" s="116"/>
      <c r="F361" s="155"/>
      <c r="G361" s="100"/>
      <c r="H361" s="100"/>
      <c r="I361" s="155"/>
      <c r="J361" s="155"/>
      <c r="K361" s="155"/>
      <c r="L361" s="232">
        <f t="shared" ref="L361:L362" si="433">IF(RIGHT(S361)="T",(+H361-G361),0)</f>
        <v>0</v>
      </c>
      <c r="M361" s="232">
        <f t="shared" ref="M361:M362" si="434">IF(RIGHT(S361)="U",(+H361-G361),0)</f>
        <v>0</v>
      </c>
      <c r="N361" s="232">
        <f t="shared" ref="N361:N362" si="435">IF(RIGHT(S361)="C",(+H361-G361),0)</f>
        <v>0</v>
      </c>
      <c r="O361" s="232">
        <f t="shared" ref="O361:O362" si="436">IF(RIGHT(S361)="D",(+H361-G361),0)</f>
        <v>0</v>
      </c>
      <c r="P361" s="155"/>
      <c r="Q361" s="155"/>
      <c r="R361" s="155"/>
      <c r="S361" s="101"/>
      <c r="T361" s="102"/>
      <c r="U361" s="105"/>
      <c r="V361" s="136"/>
      <c r="W361" s="136"/>
      <c r="X361" s="136"/>
      <c r="Y361" s="136"/>
      <c r="Z361" s="233"/>
      <c r="AA361" s="136"/>
    </row>
    <row r="362" spans="1:44" s="248" customFormat="1" ht="30" customHeight="1">
      <c r="A362" s="3"/>
      <c r="B362" s="231"/>
      <c r="C362" s="247"/>
      <c r="D362" s="99"/>
      <c r="E362" s="116"/>
      <c r="F362" s="155"/>
      <c r="G362" s="12"/>
      <c r="H362" s="12"/>
      <c r="I362" s="155"/>
      <c r="J362" s="155"/>
      <c r="K362" s="155"/>
      <c r="L362" s="232">
        <f t="shared" si="433"/>
        <v>0</v>
      </c>
      <c r="M362" s="232">
        <f t="shared" si="434"/>
        <v>0</v>
      </c>
      <c r="N362" s="232">
        <f t="shared" si="435"/>
        <v>0</v>
      </c>
      <c r="O362" s="232">
        <f t="shared" si="436"/>
        <v>0</v>
      </c>
      <c r="P362" s="155"/>
      <c r="Q362" s="155"/>
      <c r="R362" s="155"/>
      <c r="S362" s="12"/>
      <c r="T362" s="53"/>
      <c r="U362" s="105"/>
      <c r="V362" s="136"/>
      <c r="W362" s="136"/>
      <c r="X362" s="136"/>
      <c r="Y362" s="136"/>
      <c r="Z362" s="233"/>
      <c r="AA362" s="136"/>
    </row>
    <row r="363" spans="1:44" s="246" customFormat="1" ht="30" customHeight="1">
      <c r="A363" s="143"/>
      <c r="B363" s="104"/>
      <c r="C363" s="242" t="s">
        <v>53</v>
      </c>
      <c r="D363" s="104"/>
      <c r="E363" s="144"/>
      <c r="F363" s="243" t="s">
        <v>49</v>
      </c>
      <c r="G363" s="103"/>
      <c r="H363" s="103"/>
      <c r="I363" s="243" t="s">
        <v>49</v>
      </c>
      <c r="J363" s="243" t="s">
        <v>49</v>
      </c>
      <c r="K363" s="297"/>
      <c r="L363" s="133">
        <f>SUM(L360:L362)</f>
        <v>0</v>
      </c>
      <c r="M363" s="133">
        <f>SUM(M360:M362)</f>
        <v>0</v>
      </c>
      <c r="N363" s="133">
        <f>SUM(N360:N362)</f>
        <v>0</v>
      </c>
      <c r="O363" s="133">
        <f>SUM(O360:O362)</f>
        <v>0</v>
      </c>
      <c r="P363" s="243" t="s">
        <v>49</v>
      </c>
      <c r="Q363" s="243" t="s">
        <v>49</v>
      </c>
      <c r="R363" s="243" t="s">
        <v>49</v>
      </c>
      <c r="S363" s="132"/>
      <c r="T363" s="108"/>
      <c r="U363" s="104"/>
      <c r="V363" s="233">
        <f>$AB$11-((N363*24))</f>
        <v>744</v>
      </c>
      <c r="W363" s="234">
        <v>515</v>
      </c>
      <c r="X363" s="99">
        <v>25.056999999999999</v>
      </c>
      <c r="Y363" s="235">
        <f t="shared" ref="Y363" si="437">W363*X363</f>
        <v>12904.355</v>
      </c>
      <c r="Z363" s="233">
        <f>(Y363*(V363-L363*24))/V363</f>
        <v>12904.355</v>
      </c>
      <c r="AA363" s="109">
        <f t="shared" ref="AA363" si="438">(Z363/Y363)*100</f>
        <v>100</v>
      </c>
      <c r="AB363" s="248"/>
      <c r="AC363" s="248"/>
    </row>
    <row r="364" spans="1:44" s="239" customFormat="1" ht="30" customHeight="1">
      <c r="A364" s="241">
        <v>72</v>
      </c>
      <c r="B364" s="115" t="s">
        <v>176</v>
      </c>
      <c r="C364" s="118" t="s">
        <v>177</v>
      </c>
      <c r="D364" s="99">
        <v>330.95299999999997</v>
      </c>
      <c r="E364" s="116" t="s">
        <v>565</v>
      </c>
      <c r="F364" s="155" t="s">
        <v>49</v>
      </c>
      <c r="G364" s="100">
        <v>42647.520138888889</v>
      </c>
      <c r="H364" s="100">
        <v>42647.544444444444</v>
      </c>
      <c r="I364" s="118"/>
      <c r="J364" s="118"/>
      <c r="K364" s="118"/>
      <c r="L364" s="232">
        <f>IF(RIGHT(S364)="T",(+H364-G364),0)</f>
        <v>2.4305555554747116E-2</v>
      </c>
      <c r="M364" s="232">
        <f>IF(RIGHT(S364)="U",(+H364-G364),0)</f>
        <v>0</v>
      </c>
      <c r="N364" s="232">
        <f>IF(RIGHT(S364)="C",(+H364-G364),0)</f>
        <v>0</v>
      </c>
      <c r="O364" s="232">
        <f>IF(RIGHT(S364)="D",(+H364-G364),0)</f>
        <v>0</v>
      </c>
      <c r="P364" s="141"/>
      <c r="Q364" s="141"/>
      <c r="R364" s="141"/>
      <c r="S364" s="101" t="s">
        <v>495</v>
      </c>
      <c r="T364" s="102" t="s">
        <v>1002</v>
      </c>
      <c r="U364" s="141"/>
      <c r="V364" s="254"/>
      <c r="W364" s="254"/>
      <c r="X364" s="254"/>
      <c r="Y364" s="254"/>
      <c r="Z364" s="233"/>
      <c r="AA364" s="254"/>
      <c r="AB364" s="299"/>
      <c r="AC364" s="300"/>
      <c r="AD364" s="238"/>
      <c r="AE364" s="238"/>
      <c r="AF364" s="238"/>
      <c r="AG364" s="238"/>
      <c r="AH364" s="238"/>
      <c r="AI364" s="238"/>
      <c r="AJ364" s="238"/>
      <c r="AK364" s="238"/>
      <c r="AL364" s="238"/>
      <c r="AM364" s="238"/>
      <c r="AN364" s="238"/>
      <c r="AO364" s="238"/>
      <c r="AP364" s="238"/>
      <c r="AQ364" s="238"/>
      <c r="AR364" s="238"/>
    </row>
    <row r="365" spans="1:44" s="239" customFormat="1" ht="30" customHeight="1">
      <c r="A365" s="241"/>
      <c r="B365" s="115"/>
      <c r="C365" s="118"/>
      <c r="D365" s="99"/>
      <c r="E365" s="116"/>
      <c r="F365" s="155"/>
      <c r="G365" s="100">
        <v>42647.695833333331</v>
      </c>
      <c r="H365" s="100">
        <v>42647.859722222223</v>
      </c>
      <c r="I365" s="118"/>
      <c r="J365" s="118"/>
      <c r="K365" s="118"/>
      <c r="L365" s="232">
        <f t="shared" ref="L365:L368" si="439">IF(RIGHT(S365)="T",(+H365-G365),0)</f>
        <v>0.16388888889196096</v>
      </c>
      <c r="M365" s="232">
        <f t="shared" ref="M365:M368" si="440">IF(RIGHT(S365)="U",(+H365-G365),0)</f>
        <v>0</v>
      </c>
      <c r="N365" s="232">
        <f t="shared" ref="N365:N368" si="441">IF(RIGHT(S365)="C",(+H365-G365),0)</f>
        <v>0</v>
      </c>
      <c r="O365" s="232">
        <f t="shared" ref="O365:O368" si="442">IF(RIGHT(S365)="D",(+H365-G365),0)</f>
        <v>0</v>
      </c>
      <c r="P365" s="141"/>
      <c r="Q365" s="141"/>
      <c r="R365" s="141"/>
      <c r="S365" s="101" t="s">
        <v>488</v>
      </c>
      <c r="T365" s="102" t="s">
        <v>1003</v>
      </c>
      <c r="U365" s="141"/>
      <c r="V365" s="254"/>
      <c r="W365" s="254"/>
      <c r="X365" s="254"/>
      <c r="Y365" s="254"/>
      <c r="Z365" s="233"/>
      <c r="AA365" s="254"/>
      <c r="AB365" s="299"/>
      <c r="AC365" s="300"/>
      <c r="AD365" s="238"/>
      <c r="AE365" s="238"/>
      <c r="AF365" s="238"/>
      <c r="AG365" s="238"/>
      <c r="AH365" s="238"/>
      <c r="AI365" s="238"/>
      <c r="AJ365" s="238"/>
      <c r="AK365" s="238"/>
      <c r="AL365" s="238"/>
      <c r="AM365" s="238"/>
      <c r="AN365" s="238"/>
      <c r="AO365" s="238"/>
      <c r="AP365" s="238"/>
      <c r="AQ365" s="238"/>
      <c r="AR365" s="238"/>
    </row>
    <row r="366" spans="1:44" s="239" customFormat="1" ht="30" customHeight="1">
      <c r="A366" s="241"/>
      <c r="B366" s="115"/>
      <c r="C366" s="118"/>
      <c r="D366" s="99"/>
      <c r="E366" s="116"/>
      <c r="F366" s="155"/>
      <c r="G366" s="100">
        <v>42648.543749999997</v>
      </c>
      <c r="H366" s="100">
        <v>42648.796527777777</v>
      </c>
      <c r="I366" s="118"/>
      <c r="J366" s="118"/>
      <c r="K366" s="118"/>
      <c r="L366" s="232">
        <f t="shared" si="439"/>
        <v>0.25277777777955635</v>
      </c>
      <c r="M366" s="232">
        <f t="shared" si="440"/>
        <v>0</v>
      </c>
      <c r="N366" s="232">
        <f t="shared" si="441"/>
        <v>0</v>
      </c>
      <c r="O366" s="232">
        <f t="shared" si="442"/>
        <v>0</v>
      </c>
      <c r="P366" s="141"/>
      <c r="Q366" s="141"/>
      <c r="R366" s="141"/>
      <c r="S366" s="101" t="s">
        <v>495</v>
      </c>
      <c r="T366" s="102" t="s">
        <v>1005</v>
      </c>
      <c r="U366" s="141"/>
      <c r="V366" s="254"/>
      <c r="W366" s="254"/>
      <c r="X366" s="254"/>
      <c r="Y366" s="254"/>
      <c r="Z366" s="233"/>
      <c r="AA366" s="254"/>
      <c r="AB366" s="299"/>
      <c r="AC366" s="300"/>
      <c r="AD366" s="238"/>
      <c r="AE366" s="238"/>
      <c r="AF366" s="238"/>
      <c r="AG366" s="238"/>
      <c r="AH366" s="238"/>
      <c r="AI366" s="238"/>
      <c r="AJ366" s="238"/>
      <c r="AK366" s="238"/>
      <c r="AL366" s="238"/>
      <c r="AM366" s="238"/>
      <c r="AN366" s="238"/>
      <c r="AO366" s="238"/>
      <c r="AP366" s="238"/>
      <c r="AQ366" s="238"/>
      <c r="AR366" s="238"/>
    </row>
    <row r="367" spans="1:44" s="239" customFormat="1" ht="30" customHeight="1">
      <c r="A367" s="241"/>
      <c r="B367" s="115"/>
      <c r="C367" s="118"/>
      <c r="D367" s="99"/>
      <c r="E367" s="294"/>
      <c r="F367" s="155"/>
      <c r="G367" s="100">
        <v>42651.448611111111</v>
      </c>
      <c r="H367" s="100">
        <v>42651.79583333333</v>
      </c>
      <c r="I367" s="118"/>
      <c r="J367" s="118"/>
      <c r="K367" s="118"/>
      <c r="L367" s="232">
        <f t="shared" si="439"/>
        <v>0.34722222221898846</v>
      </c>
      <c r="M367" s="232">
        <f t="shared" si="440"/>
        <v>0</v>
      </c>
      <c r="N367" s="232">
        <f t="shared" si="441"/>
        <v>0</v>
      </c>
      <c r="O367" s="232">
        <f t="shared" si="442"/>
        <v>0</v>
      </c>
      <c r="P367" s="141"/>
      <c r="Q367" s="141"/>
      <c r="R367" s="141"/>
      <c r="S367" s="101" t="s">
        <v>490</v>
      </c>
      <c r="T367" s="102" t="s">
        <v>1006</v>
      </c>
      <c r="U367" s="141"/>
      <c r="V367" s="254"/>
      <c r="W367" s="254"/>
      <c r="X367" s="254"/>
      <c r="Y367" s="254"/>
      <c r="Z367" s="233"/>
      <c r="AA367" s="254"/>
      <c r="AB367" s="299"/>
      <c r="AC367" s="300"/>
      <c r="AD367" s="238"/>
      <c r="AE367" s="238"/>
      <c r="AF367" s="238"/>
      <c r="AG367" s="238"/>
      <c r="AH367" s="238"/>
      <c r="AI367" s="238"/>
      <c r="AJ367" s="238"/>
      <c r="AK367" s="238"/>
      <c r="AL367" s="238"/>
      <c r="AM367" s="238"/>
      <c r="AN367" s="238"/>
      <c r="AO367" s="238"/>
      <c r="AP367" s="238"/>
      <c r="AQ367" s="238"/>
      <c r="AR367" s="238"/>
    </row>
    <row r="368" spans="1:44" s="239" customFormat="1" ht="30" customHeight="1">
      <c r="A368" s="241"/>
      <c r="B368" s="115"/>
      <c r="C368" s="118"/>
      <c r="D368" s="99"/>
      <c r="E368" s="294"/>
      <c r="F368" s="155"/>
      <c r="G368" s="100">
        <v>42652.712500000001</v>
      </c>
      <c r="H368" s="100">
        <v>42652.731944444444</v>
      </c>
      <c r="I368" s="118"/>
      <c r="J368" s="118"/>
      <c r="K368" s="118"/>
      <c r="L368" s="232">
        <f t="shared" si="439"/>
        <v>1.9444444442342501E-2</v>
      </c>
      <c r="M368" s="232">
        <f t="shared" si="440"/>
        <v>0</v>
      </c>
      <c r="N368" s="232">
        <f t="shared" si="441"/>
        <v>0</v>
      </c>
      <c r="O368" s="232">
        <f t="shared" si="442"/>
        <v>0</v>
      </c>
      <c r="P368" s="141"/>
      <c r="Q368" s="141"/>
      <c r="R368" s="141"/>
      <c r="S368" s="101" t="s">
        <v>495</v>
      </c>
      <c r="T368" s="102" t="s">
        <v>1008</v>
      </c>
      <c r="U368" s="141"/>
      <c r="V368" s="254"/>
      <c r="W368" s="254"/>
      <c r="X368" s="254"/>
      <c r="Y368" s="254"/>
      <c r="Z368" s="233"/>
      <c r="AA368" s="254"/>
      <c r="AB368" s="299"/>
      <c r="AC368" s="300"/>
      <c r="AD368" s="238"/>
      <c r="AE368" s="238"/>
      <c r="AF368" s="238"/>
      <c r="AG368" s="238"/>
      <c r="AH368" s="238"/>
      <c r="AI368" s="238"/>
      <c r="AJ368" s="238"/>
      <c r="AK368" s="238"/>
      <c r="AL368" s="238"/>
      <c r="AM368" s="238"/>
      <c r="AN368" s="238"/>
      <c r="AO368" s="238"/>
      <c r="AP368" s="238"/>
      <c r="AQ368" s="238"/>
      <c r="AR368" s="238"/>
    </row>
    <row r="369" spans="1:44" s="246" customFormat="1" ht="30" customHeight="1">
      <c r="A369" s="143"/>
      <c r="B369" s="104"/>
      <c r="C369" s="242" t="s">
        <v>53</v>
      </c>
      <c r="D369" s="104"/>
      <c r="E369" s="144"/>
      <c r="F369" s="243" t="s">
        <v>49</v>
      </c>
      <c r="G369" s="122"/>
      <c r="H369" s="122"/>
      <c r="I369" s="243" t="s">
        <v>49</v>
      </c>
      <c r="J369" s="243" t="s">
        <v>49</v>
      </c>
      <c r="K369" s="297"/>
      <c r="L369" s="133">
        <f>SUM(L364:L368)</f>
        <v>0.80763888888759539</v>
      </c>
      <c r="M369" s="133">
        <f t="shared" ref="M369:O369" si="443">SUM(M364:M368)</f>
        <v>0</v>
      </c>
      <c r="N369" s="133">
        <f t="shared" si="443"/>
        <v>0</v>
      </c>
      <c r="O369" s="133">
        <f t="shared" si="443"/>
        <v>0</v>
      </c>
      <c r="P369" s="243" t="s">
        <v>49</v>
      </c>
      <c r="Q369" s="243" t="s">
        <v>49</v>
      </c>
      <c r="R369" s="243" t="s">
        <v>49</v>
      </c>
      <c r="S369" s="132"/>
      <c r="T369" s="108"/>
      <c r="U369" s="104"/>
      <c r="V369" s="233">
        <f>$AB$11-((N369*24))</f>
        <v>744</v>
      </c>
      <c r="W369" s="234">
        <v>236</v>
      </c>
      <c r="X369" s="99">
        <v>330.95299999999997</v>
      </c>
      <c r="Y369" s="235">
        <f t="shared" ref="Y369" si="444">W369*X369</f>
        <v>78104.907999999996</v>
      </c>
      <c r="Z369" s="233">
        <f>(Y369*(V369-L369*24))/V369</f>
        <v>76070.051189877806</v>
      </c>
      <c r="AA369" s="109">
        <f t="shared" ref="AA369" si="445">(Z369/Y369)*100</f>
        <v>97.394713261652925</v>
      </c>
      <c r="AB369" s="248"/>
    </row>
    <row r="370" spans="1:44" s="248" customFormat="1" ht="30" customHeight="1">
      <c r="A370" s="3">
        <v>73</v>
      </c>
      <c r="B370" s="231" t="s">
        <v>178</v>
      </c>
      <c r="C370" s="247" t="s">
        <v>179</v>
      </c>
      <c r="D370" s="99">
        <v>408.6</v>
      </c>
      <c r="E370" s="116" t="s">
        <v>565</v>
      </c>
      <c r="F370" s="155" t="s">
        <v>49</v>
      </c>
      <c r="G370" s="100">
        <v>42652.975694444445</v>
      </c>
      <c r="H370" s="100">
        <v>42653.000694444447</v>
      </c>
      <c r="I370" s="155" t="s">
        <v>49</v>
      </c>
      <c r="J370" s="155" t="s">
        <v>49</v>
      </c>
      <c r="K370" s="118"/>
      <c r="L370" s="232">
        <f>IF(RIGHT(S370)="T",(+H368-G368),0)</f>
        <v>0</v>
      </c>
      <c r="M370" s="232">
        <f>IF(RIGHT(S370)="U",(+H368-G368),0)</f>
        <v>1.9444444442342501E-2</v>
      </c>
      <c r="N370" s="232">
        <f>IF(RIGHT(S370)="C",(+H368-G368),0)</f>
        <v>0</v>
      </c>
      <c r="O370" s="232">
        <f>IF(RIGHT(S370)="D",(+H368-G368),0)</f>
        <v>0</v>
      </c>
      <c r="P370" s="155" t="s">
        <v>49</v>
      </c>
      <c r="Q370" s="155" t="s">
        <v>49</v>
      </c>
      <c r="R370" s="155" t="s">
        <v>49</v>
      </c>
      <c r="S370" s="101" t="s">
        <v>940</v>
      </c>
      <c r="T370" s="102" t="s">
        <v>1010</v>
      </c>
      <c r="U370" s="105"/>
      <c r="V370" s="136"/>
      <c r="W370" s="136"/>
      <c r="X370" s="136"/>
      <c r="Y370" s="136"/>
      <c r="Z370" s="233"/>
      <c r="AA370" s="136"/>
    </row>
    <row r="371" spans="1:44" s="248" customFormat="1" ht="30" customHeight="1">
      <c r="A371" s="3"/>
      <c r="B371" s="231"/>
      <c r="C371" s="247"/>
      <c r="D371" s="99"/>
      <c r="E371" s="116"/>
      <c r="F371" s="155"/>
      <c r="G371" s="100">
        <v>42653.000694444447</v>
      </c>
      <c r="H371" s="100">
        <v>42653.854861111111</v>
      </c>
      <c r="I371" s="155"/>
      <c r="J371" s="155"/>
      <c r="K371" s="118"/>
      <c r="L371" s="232">
        <f t="shared" ref="L371:L372" si="446">IF(RIGHT(S371)="T",(+H371-G371),0)</f>
        <v>0</v>
      </c>
      <c r="M371" s="232">
        <f t="shared" ref="M371:M372" si="447">IF(RIGHT(S371)="U",(+H371-G371),0)</f>
        <v>0</v>
      </c>
      <c r="N371" s="232">
        <f t="shared" ref="N371:N372" si="448">IF(RIGHT(S371)="C",(+H371-G371),0)</f>
        <v>0</v>
      </c>
      <c r="O371" s="232">
        <f t="shared" ref="O371:O372" si="449">IF(RIGHT(S371)="D",(+H371-G371),0)</f>
        <v>0.85416666666424135</v>
      </c>
      <c r="P371" s="155"/>
      <c r="Q371" s="155"/>
      <c r="R371" s="155"/>
      <c r="S371" s="101" t="s">
        <v>491</v>
      </c>
      <c r="T371" s="102" t="s">
        <v>1011</v>
      </c>
      <c r="U371" s="105"/>
      <c r="V371" s="136"/>
      <c r="W371" s="136"/>
      <c r="X371" s="136"/>
      <c r="Y371" s="136"/>
      <c r="Z371" s="233"/>
      <c r="AA371" s="136"/>
    </row>
    <row r="372" spans="1:44" s="248" customFormat="1" ht="30" customHeight="1">
      <c r="A372" s="3"/>
      <c r="B372" s="231"/>
      <c r="C372" s="247"/>
      <c r="D372" s="99"/>
      <c r="E372" s="294"/>
      <c r="F372" s="155"/>
      <c r="G372" s="100"/>
      <c r="H372" s="100"/>
      <c r="I372" s="155" t="s">
        <v>49</v>
      </c>
      <c r="J372" s="155" t="s">
        <v>49</v>
      </c>
      <c r="K372" s="118"/>
      <c r="L372" s="232">
        <f t="shared" si="446"/>
        <v>0</v>
      </c>
      <c r="M372" s="232">
        <f t="shared" si="447"/>
        <v>0</v>
      </c>
      <c r="N372" s="232">
        <f t="shared" si="448"/>
        <v>0</v>
      </c>
      <c r="O372" s="232">
        <f t="shared" si="449"/>
        <v>0</v>
      </c>
      <c r="P372" s="155" t="s">
        <v>49</v>
      </c>
      <c r="Q372" s="155" t="s">
        <v>49</v>
      </c>
      <c r="R372" s="155" t="s">
        <v>49</v>
      </c>
      <c r="S372" s="101"/>
      <c r="T372" s="102"/>
      <c r="U372" s="105"/>
      <c r="V372" s="136"/>
      <c r="W372" s="136"/>
      <c r="X372" s="136"/>
      <c r="Y372" s="136"/>
      <c r="Z372" s="233"/>
      <c r="AA372" s="136"/>
    </row>
    <row r="373" spans="1:44" s="246" customFormat="1" ht="30" customHeight="1">
      <c r="A373" s="143"/>
      <c r="B373" s="104"/>
      <c r="C373" s="242" t="s">
        <v>53</v>
      </c>
      <c r="D373" s="104"/>
      <c r="E373" s="144"/>
      <c r="F373" s="243" t="s">
        <v>49</v>
      </c>
      <c r="G373" s="122"/>
      <c r="H373" s="122"/>
      <c r="I373" s="243" t="s">
        <v>49</v>
      </c>
      <c r="J373" s="243" t="s">
        <v>49</v>
      </c>
      <c r="K373" s="297"/>
      <c r="L373" s="133">
        <f>SUM(L370:L372)</f>
        <v>0</v>
      </c>
      <c r="M373" s="133">
        <f>SUM(M370:M372)</f>
        <v>1.9444444442342501E-2</v>
      </c>
      <c r="N373" s="133">
        <f>SUM(N370:N372)</f>
        <v>0</v>
      </c>
      <c r="O373" s="133">
        <f>SUM(O370:O372)</f>
        <v>0.85416666666424135</v>
      </c>
      <c r="P373" s="243" t="s">
        <v>49</v>
      </c>
      <c r="Q373" s="243" t="s">
        <v>49</v>
      </c>
      <c r="R373" s="243" t="s">
        <v>49</v>
      </c>
      <c r="S373" s="132"/>
      <c r="T373" s="108"/>
      <c r="U373" s="104"/>
      <c r="V373" s="233">
        <f t="shared" ref="V373" si="450">$AB$11-((N373*24))</f>
        <v>744</v>
      </c>
      <c r="W373" s="234">
        <v>337</v>
      </c>
      <c r="X373" s="99">
        <v>408.6</v>
      </c>
      <c r="Y373" s="235">
        <f t="shared" ref="Y373" si="451">W373*X373</f>
        <v>137698.20000000001</v>
      </c>
      <c r="Z373" s="233">
        <f t="shared" ref="Z373" si="452">(Y373*(V373-L373*24))/V373</f>
        <v>137698.20000000001</v>
      </c>
      <c r="AA373" s="109">
        <f t="shared" ref="AA373" si="453">(Z373/Y373)*100</f>
        <v>100</v>
      </c>
      <c r="AB373" s="248"/>
    </row>
    <row r="374" spans="1:44" s="239" customFormat="1" ht="29.25" customHeight="1">
      <c r="A374" s="3">
        <v>74</v>
      </c>
      <c r="B374" s="115" t="s">
        <v>180</v>
      </c>
      <c r="C374" s="118" t="s">
        <v>181</v>
      </c>
      <c r="D374" s="99">
        <v>42.026000000000003</v>
      </c>
      <c r="E374" s="116" t="s">
        <v>565</v>
      </c>
      <c r="F374" s="155" t="s">
        <v>49</v>
      </c>
      <c r="G374" s="12"/>
      <c r="H374" s="52"/>
      <c r="I374" s="155" t="s">
        <v>49</v>
      </c>
      <c r="J374" s="155" t="s">
        <v>49</v>
      </c>
      <c r="K374" s="118"/>
      <c r="L374" s="232">
        <f>IF(RIGHT(S374)="T",(+H374-G374),0)</f>
        <v>0</v>
      </c>
      <c r="M374" s="232">
        <f>IF(RIGHT(S374)="U",(+H374-G374),0)</f>
        <v>0</v>
      </c>
      <c r="N374" s="232">
        <f>IF(RIGHT(S374)="C",(+H374-G374),0)</f>
        <v>0</v>
      </c>
      <c r="O374" s="232">
        <f>IF(RIGHT(S374)="D",(+H374-G374),0)</f>
        <v>0</v>
      </c>
      <c r="P374" s="155" t="s">
        <v>49</v>
      </c>
      <c r="Q374" s="155" t="s">
        <v>49</v>
      </c>
      <c r="R374" s="155" t="s">
        <v>49</v>
      </c>
      <c r="S374" s="12"/>
      <c r="T374" s="53"/>
      <c r="U374" s="105"/>
      <c r="V374" s="136"/>
      <c r="W374" s="136"/>
      <c r="X374" s="136"/>
      <c r="Y374" s="136"/>
      <c r="Z374" s="233"/>
      <c r="AA374" s="136"/>
      <c r="AB374" s="299"/>
      <c r="AC374" s="300"/>
      <c r="AD374" s="238"/>
      <c r="AE374" s="238"/>
      <c r="AF374" s="238"/>
      <c r="AG374" s="238"/>
      <c r="AH374" s="238"/>
      <c r="AI374" s="238"/>
      <c r="AJ374" s="238"/>
      <c r="AK374" s="238"/>
      <c r="AL374" s="238"/>
      <c r="AM374" s="238"/>
      <c r="AN374" s="238"/>
      <c r="AO374" s="238"/>
      <c r="AP374" s="238"/>
      <c r="AQ374" s="238"/>
      <c r="AR374" s="238"/>
    </row>
    <row r="375" spans="1:44" s="239" customFormat="1" ht="30" customHeight="1">
      <c r="A375" s="3"/>
      <c r="B375" s="115"/>
      <c r="C375" s="242" t="s">
        <v>53</v>
      </c>
      <c r="D375" s="104"/>
      <c r="E375" s="144"/>
      <c r="F375" s="243" t="s">
        <v>49</v>
      </c>
      <c r="G375" s="103"/>
      <c r="H375" s="103"/>
      <c r="I375" s="243" t="s">
        <v>49</v>
      </c>
      <c r="J375" s="243" t="s">
        <v>49</v>
      </c>
      <c r="K375" s="297"/>
      <c r="L375" s="133">
        <f>SUM(L374:L374)</f>
        <v>0</v>
      </c>
      <c r="M375" s="133">
        <f>SUM(M374:M374)</f>
        <v>0</v>
      </c>
      <c r="N375" s="133">
        <f>SUM(N374:N374)</f>
        <v>0</v>
      </c>
      <c r="O375" s="133">
        <f>SUM(O374:O374)</f>
        <v>0</v>
      </c>
      <c r="P375" s="243" t="s">
        <v>49</v>
      </c>
      <c r="Q375" s="243" t="s">
        <v>49</v>
      </c>
      <c r="R375" s="243" t="s">
        <v>49</v>
      </c>
      <c r="S375" s="132"/>
      <c r="T375" s="108"/>
      <c r="U375" s="104"/>
      <c r="V375" s="233">
        <f t="shared" ref="V375" si="454">$AB$11-((N375*24))</f>
        <v>744</v>
      </c>
      <c r="W375" s="234">
        <v>515</v>
      </c>
      <c r="X375" s="99">
        <v>42.026000000000003</v>
      </c>
      <c r="Y375" s="235">
        <f t="shared" ref="Y375" si="455">W375*X375</f>
        <v>21643.390000000003</v>
      </c>
      <c r="Z375" s="233">
        <f t="shared" ref="Z375" si="456">(Y375*(V375-L375*24))/V375</f>
        <v>21643.390000000003</v>
      </c>
      <c r="AA375" s="109">
        <f t="shared" ref="AA375" si="457">(Z375/Y375)*100</f>
        <v>100</v>
      </c>
      <c r="AB375" s="299"/>
      <c r="AC375" s="300"/>
      <c r="AD375" s="238"/>
      <c r="AE375" s="238"/>
      <c r="AF375" s="238"/>
      <c r="AG375" s="238"/>
      <c r="AH375" s="238"/>
      <c r="AI375" s="238"/>
      <c r="AJ375" s="238"/>
      <c r="AK375" s="238"/>
      <c r="AL375" s="238"/>
      <c r="AM375" s="238"/>
      <c r="AN375" s="238"/>
      <c r="AO375" s="238"/>
      <c r="AP375" s="238"/>
      <c r="AQ375" s="238"/>
      <c r="AR375" s="238"/>
    </row>
    <row r="376" spans="1:44" s="239" customFormat="1" ht="30" customHeight="1">
      <c r="A376" s="3">
        <v>75</v>
      </c>
      <c r="B376" s="115" t="s">
        <v>182</v>
      </c>
      <c r="C376" s="118" t="s">
        <v>183</v>
      </c>
      <c r="D376" s="99">
        <v>43.951999999999998</v>
      </c>
      <c r="E376" s="116" t="s">
        <v>565</v>
      </c>
      <c r="F376" s="155" t="s">
        <v>49</v>
      </c>
      <c r="G376" s="100"/>
      <c r="H376" s="100"/>
      <c r="I376" s="155" t="s">
        <v>49</v>
      </c>
      <c r="J376" s="155" t="s">
        <v>49</v>
      </c>
      <c r="K376" s="118"/>
      <c r="L376" s="232">
        <f>IF(RIGHT(S376)="T",(+H376-G376),0)</f>
        <v>0</v>
      </c>
      <c r="M376" s="232">
        <f>IF(RIGHT(S376)="U",(+H376-G376),0)</f>
        <v>0</v>
      </c>
      <c r="N376" s="232">
        <f>IF(RIGHT(S376)="C",(+H376-G376),0)</f>
        <v>0</v>
      </c>
      <c r="O376" s="232">
        <f>IF(RIGHT(S376)="D",(+H376-G376),0)</f>
        <v>0</v>
      </c>
      <c r="P376" s="155" t="s">
        <v>49</v>
      </c>
      <c r="Q376" s="155" t="s">
        <v>49</v>
      </c>
      <c r="R376" s="155" t="s">
        <v>49</v>
      </c>
      <c r="S376" s="101"/>
      <c r="T376" s="102"/>
      <c r="U376" s="105"/>
      <c r="V376" s="136"/>
      <c r="W376" s="136"/>
      <c r="X376" s="136"/>
      <c r="Y376" s="136"/>
      <c r="Z376" s="233"/>
      <c r="AA376" s="136"/>
      <c r="AB376" s="299"/>
      <c r="AC376" s="300"/>
      <c r="AD376" s="238"/>
      <c r="AE376" s="238"/>
      <c r="AF376" s="238"/>
      <c r="AG376" s="238"/>
      <c r="AH376" s="238"/>
      <c r="AI376" s="238"/>
      <c r="AJ376" s="238"/>
      <c r="AK376" s="238"/>
      <c r="AL376" s="238"/>
      <c r="AM376" s="238"/>
      <c r="AN376" s="238"/>
      <c r="AO376" s="238"/>
      <c r="AP376" s="238"/>
      <c r="AQ376" s="238"/>
      <c r="AR376" s="238"/>
    </row>
    <row r="377" spans="1:44" s="239" customFormat="1" ht="30" customHeight="1">
      <c r="A377" s="3"/>
      <c r="B377" s="115"/>
      <c r="C377" s="118"/>
      <c r="D377" s="99"/>
      <c r="E377" s="116"/>
      <c r="F377" s="155"/>
      <c r="G377" s="100"/>
      <c r="H377" s="100"/>
      <c r="I377" s="155"/>
      <c r="J377" s="155"/>
      <c r="K377" s="118"/>
      <c r="L377" s="232">
        <f t="shared" ref="L377:L380" si="458">IF(RIGHT(S377)="T",(+H377-G377),0)</f>
        <v>0</v>
      </c>
      <c r="M377" s="232">
        <f t="shared" ref="M377:M380" si="459">IF(RIGHT(S377)="U",(+H377-G377),0)</f>
        <v>0</v>
      </c>
      <c r="N377" s="232">
        <f t="shared" ref="N377:N380" si="460">IF(RIGHT(S377)="C",(+H377-G377),0)</f>
        <v>0</v>
      </c>
      <c r="O377" s="232">
        <f t="shared" ref="O377:O380" si="461">IF(RIGHT(S377)="D",(+H377-G377),0)</f>
        <v>0</v>
      </c>
      <c r="P377" s="155"/>
      <c r="Q377" s="155"/>
      <c r="R377" s="155"/>
      <c r="S377" s="101"/>
      <c r="T377" s="102"/>
      <c r="U377" s="105"/>
      <c r="V377" s="136"/>
      <c r="W377" s="136"/>
      <c r="X377" s="136"/>
      <c r="Y377" s="136"/>
      <c r="Z377" s="233"/>
      <c r="AA377" s="136"/>
      <c r="AB377" s="299"/>
      <c r="AC377" s="300"/>
      <c r="AD377" s="238"/>
      <c r="AE377" s="238"/>
      <c r="AF377" s="238"/>
      <c r="AG377" s="238"/>
      <c r="AH377" s="238"/>
      <c r="AI377" s="238"/>
      <c r="AJ377" s="238"/>
      <c r="AK377" s="238"/>
      <c r="AL377" s="238"/>
      <c r="AM377" s="238"/>
      <c r="AN377" s="238"/>
      <c r="AO377" s="238"/>
      <c r="AP377" s="238"/>
      <c r="AQ377" s="238"/>
      <c r="AR377" s="238"/>
    </row>
    <row r="378" spans="1:44" s="239" customFormat="1" ht="30" customHeight="1">
      <c r="A378" s="3"/>
      <c r="B378" s="115"/>
      <c r="C378" s="118"/>
      <c r="D378" s="99"/>
      <c r="E378" s="116"/>
      <c r="F378" s="155"/>
      <c r="G378" s="100"/>
      <c r="H378" s="100"/>
      <c r="I378" s="155"/>
      <c r="J378" s="155"/>
      <c r="K378" s="118"/>
      <c r="L378" s="232">
        <f t="shared" si="458"/>
        <v>0</v>
      </c>
      <c r="M378" s="232">
        <f t="shared" si="459"/>
        <v>0</v>
      </c>
      <c r="N378" s="232">
        <f t="shared" si="460"/>
        <v>0</v>
      </c>
      <c r="O378" s="232">
        <f t="shared" si="461"/>
        <v>0</v>
      </c>
      <c r="P378" s="155"/>
      <c r="Q378" s="155"/>
      <c r="R378" s="155"/>
      <c r="S378" s="101"/>
      <c r="T378" s="102"/>
      <c r="U378" s="105"/>
      <c r="V378" s="136"/>
      <c r="W378" s="136"/>
      <c r="X378" s="136"/>
      <c r="Y378" s="136"/>
      <c r="Z378" s="233"/>
      <c r="AA378" s="136"/>
      <c r="AB378" s="299"/>
      <c r="AC378" s="300"/>
      <c r="AD378" s="238"/>
      <c r="AE378" s="238"/>
      <c r="AF378" s="238"/>
      <c r="AG378" s="238"/>
      <c r="AH378" s="238"/>
      <c r="AI378" s="238"/>
      <c r="AJ378" s="238"/>
      <c r="AK378" s="238"/>
      <c r="AL378" s="238"/>
      <c r="AM378" s="238"/>
      <c r="AN378" s="238"/>
      <c r="AO378" s="238"/>
      <c r="AP378" s="238"/>
      <c r="AQ378" s="238"/>
      <c r="AR378" s="238"/>
    </row>
    <row r="379" spans="1:44" s="239" customFormat="1" ht="30" customHeight="1">
      <c r="A379" s="3"/>
      <c r="B379" s="115"/>
      <c r="C379" s="118"/>
      <c r="D379" s="99"/>
      <c r="E379" s="116"/>
      <c r="F379" s="155"/>
      <c r="G379" s="100"/>
      <c r="H379" s="100"/>
      <c r="I379" s="155"/>
      <c r="J379" s="155"/>
      <c r="K379" s="118"/>
      <c r="L379" s="232">
        <f t="shared" si="458"/>
        <v>0</v>
      </c>
      <c r="M379" s="232">
        <f t="shared" si="459"/>
        <v>0</v>
      </c>
      <c r="N379" s="232">
        <f t="shared" si="460"/>
        <v>0</v>
      </c>
      <c r="O379" s="232">
        <f t="shared" si="461"/>
        <v>0</v>
      </c>
      <c r="P379" s="155"/>
      <c r="Q379" s="155"/>
      <c r="R379" s="155"/>
      <c r="S379" s="101"/>
      <c r="T379" s="102"/>
      <c r="U379" s="105"/>
      <c r="V379" s="136"/>
      <c r="W379" s="136"/>
      <c r="X379" s="136"/>
      <c r="Y379" s="136"/>
      <c r="Z379" s="233"/>
      <c r="AA379" s="136"/>
      <c r="AB379" s="299"/>
      <c r="AC379" s="300"/>
      <c r="AD379" s="238"/>
      <c r="AE379" s="238"/>
      <c r="AF379" s="238"/>
      <c r="AG379" s="238"/>
      <c r="AH379" s="238"/>
      <c r="AI379" s="238"/>
      <c r="AJ379" s="238"/>
      <c r="AK379" s="238"/>
      <c r="AL379" s="238"/>
      <c r="AM379" s="238"/>
      <c r="AN379" s="238"/>
      <c r="AO379" s="238"/>
      <c r="AP379" s="238"/>
      <c r="AQ379" s="238"/>
      <c r="AR379" s="238"/>
    </row>
    <row r="380" spans="1:44" s="239" customFormat="1" ht="30" customHeight="1">
      <c r="A380" s="3"/>
      <c r="B380" s="115"/>
      <c r="C380" s="118"/>
      <c r="D380" s="99"/>
      <c r="E380" s="116"/>
      <c r="F380" s="155"/>
      <c r="G380" s="100"/>
      <c r="H380" s="100"/>
      <c r="I380" s="155" t="s">
        <v>49</v>
      </c>
      <c r="J380" s="155" t="s">
        <v>49</v>
      </c>
      <c r="K380" s="118"/>
      <c r="L380" s="232">
        <f t="shared" si="458"/>
        <v>0</v>
      </c>
      <c r="M380" s="232">
        <f t="shared" si="459"/>
        <v>0</v>
      </c>
      <c r="N380" s="232">
        <f t="shared" si="460"/>
        <v>0</v>
      </c>
      <c r="O380" s="232">
        <f t="shared" si="461"/>
        <v>0</v>
      </c>
      <c r="P380" s="155" t="s">
        <v>49</v>
      </c>
      <c r="Q380" s="155" t="s">
        <v>49</v>
      </c>
      <c r="R380" s="155" t="s">
        <v>49</v>
      </c>
      <c r="S380" s="101"/>
      <c r="T380" s="102"/>
      <c r="U380" s="105"/>
      <c r="V380" s="136"/>
      <c r="W380" s="136"/>
      <c r="X380" s="136"/>
      <c r="Y380" s="136"/>
      <c r="Z380" s="233"/>
      <c r="AA380" s="136"/>
      <c r="AB380" s="299"/>
      <c r="AC380" s="300"/>
      <c r="AD380" s="238"/>
      <c r="AE380" s="238"/>
      <c r="AF380" s="238"/>
      <c r="AG380" s="238"/>
      <c r="AH380" s="238"/>
      <c r="AI380" s="238"/>
      <c r="AJ380" s="238"/>
      <c r="AK380" s="238"/>
      <c r="AL380" s="238"/>
      <c r="AM380" s="238"/>
      <c r="AN380" s="238"/>
      <c r="AO380" s="238"/>
      <c r="AP380" s="238"/>
      <c r="AQ380" s="238"/>
      <c r="AR380" s="238"/>
    </row>
    <row r="381" spans="1:44" s="239" customFormat="1" ht="30" customHeight="1">
      <c r="A381" s="3"/>
      <c r="B381" s="115"/>
      <c r="C381" s="242" t="s">
        <v>53</v>
      </c>
      <c r="D381" s="104"/>
      <c r="E381" s="144"/>
      <c r="F381" s="243" t="s">
        <v>49</v>
      </c>
      <c r="G381" s="103"/>
      <c r="H381" s="103"/>
      <c r="I381" s="243" t="s">
        <v>49</v>
      </c>
      <c r="J381" s="243" t="s">
        <v>49</v>
      </c>
      <c r="K381" s="297"/>
      <c r="L381" s="133">
        <f>SUM(L376:L380)</f>
        <v>0</v>
      </c>
      <c r="M381" s="133">
        <f>SUM(M376:M380)</f>
        <v>0</v>
      </c>
      <c r="N381" s="133">
        <f>SUM(N376:N380)</f>
        <v>0</v>
      </c>
      <c r="O381" s="133">
        <f>SUM(O376:O380)</f>
        <v>0</v>
      </c>
      <c r="P381" s="243"/>
      <c r="Q381" s="243"/>
      <c r="R381" s="243"/>
      <c r="S381" s="132"/>
      <c r="T381" s="108"/>
      <c r="U381" s="104"/>
      <c r="V381" s="233">
        <f t="shared" ref="V381" si="462">$AB$11-((N381*24))</f>
        <v>744</v>
      </c>
      <c r="W381" s="234">
        <v>515</v>
      </c>
      <c r="X381" s="99">
        <v>43.951999999999998</v>
      </c>
      <c r="Y381" s="235">
        <f t="shared" ref="Y381" si="463">W381*X381</f>
        <v>22635.279999999999</v>
      </c>
      <c r="Z381" s="233">
        <f t="shared" ref="Z381" si="464">(Y381*(V381-L381*24))/V381</f>
        <v>22635.279999999999</v>
      </c>
      <c r="AA381" s="109">
        <f t="shared" ref="AA381" si="465">(Z381/Y381)*100</f>
        <v>100</v>
      </c>
      <c r="AB381" s="299"/>
      <c r="AC381" s="300"/>
      <c r="AD381" s="238"/>
      <c r="AE381" s="238"/>
      <c r="AF381" s="238"/>
      <c r="AG381" s="238"/>
      <c r="AH381" s="238"/>
      <c r="AI381" s="238"/>
      <c r="AJ381" s="238"/>
      <c r="AK381" s="238"/>
      <c r="AL381" s="238"/>
      <c r="AM381" s="238"/>
      <c r="AN381" s="238"/>
      <c r="AO381" s="238"/>
      <c r="AP381" s="238"/>
      <c r="AQ381" s="238"/>
      <c r="AR381" s="238"/>
    </row>
    <row r="382" spans="1:44" s="239" customFormat="1" ht="30" customHeight="1">
      <c r="A382" s="3">
        <v>76</v>
      </c>
      <c r="B382" s="115" t="s">
        <v>184</v>
      </c>
      <c r="C382" s="118" t="s">
        <v>185</v>
      </c>
      <c r="D382" s="99">
        <v>3.3410000000000002</v>
      </c>
      <c r="E382" s="116" t="s">
        <v>565</v>
      </c>
      <c r="F382" s="118" t="s">
        <v>49</v>
      </c>
      <c r="G382" s="100">
        <v>42655.524305555555</v>
      </c>
      <c r="H382" s="100">
        <v>42655.700694444444</v>
      </c>
      <c r="I382" s="118"/>
      <c r="J382" s="99"/>
      <c r="K382" s="315"/>
      <c r="L382" s="232">
        <f>IF(RIGHT(S382)="T",(+H382-G382),0)</f>
        <v>0.17638888888905058</v>
      </c>
      <c r="M382" s="232">
        <f>IF(RIGHT(S382)="U",(+H382-G382),0)</f>
        <v>0</v>
      </c>
      <c r="N382" s="232">
        <f>IF(RIGHT(S382)="C",(+H382-G382),0)</f>
        <v>0</v>
      </c>
      <c r="O382" s="232">
        <f>IF(RIGHT(S382)="D",(+H382-G382),0)</f>
        <v>0</v>
      </c>
      <c r="P382" s="141"/>
      <c r="Q382" s="141"/>
      <c r="R382" s="141"/>
      <c r="S382" s="101" t="s">
        <v>495</v>
      </c>
      <c r="T382" s="102" t="s">
        <v>1013</v>
      </c>
      <c r="U382" s="141"/>
      <c r="V382" s="233"/>
      <c r="W382" s="234"/>
      <c r="X382" s="99"/>
      <c r="Y382" s="235"/>
      <c r="Z382" s="233"/>
      <c r="AA382" s="109"/>
      <c r="AB382" s="299"/>
      <c r="AC382" s="300"/>
      <c r="AD382" s="238"/>
      <c r="AE382" s="238"/>
      <c r="AF382" s="238"/>
      <c r="AG382" s="238"/>
      <c r="AH382" s="238"/>
      <c r="AI382" s="238"/>
      <c r="AJ382" s="238"/>
      <c r="AK382" s="238"/>
      <c r="AL382" s="238"/>
      <c r="AM382" s="238"/>
      <c r="AN382" s="238"/>
      <c r="AO382" s="238"/>
      <c r="AP382" s="238"/>
      <c r="AQ382" s="238"/>
      <c r="AR382" s="238"/>
    </row>
    <row r="383" spans="1:44" s="246" customFormat="1" ht="30" customHeight="1">
      <c r="A383" s="143"/>
      <c r="B383" s="104"/>
      <c r="C383" s="242" t="s">
        <v>53</v>
      </c>
      <c r="D383" s="104"/>
      <c r="E383" s="144"/>
      <c r="F383" s="243" t="s">
        <v>49</v>
      </c>
      <c r="G383" s="103"/>
      <c r="H383" s="103"/>
      <c r="I383" s="243" t="s">
        <v>49</v>
      </c>
      <c r="J383" s="243" t="s">
        <v>49</v>
      </c>
      <c r="K383" s="297"/>
      <c r="L383" s="133">
        <f>SUM(L382:L382)</f>
        <v>0.17638888888905058</v>
      </c>
      <c r="M383" s="133">
        <f>SUM(M382:M382)</f>
        <v>0</v>
      </c>
      <c r="N383" s="133">
        <f>SUM(N382:N382)</f>
        <v>0</v>
      </c>
      <c r="O383" s="133">
        <f>SUM(O382:O382)</f>
        <v>0</v>
      </c>
      <c r="P383" s="243" t="s">
        <v>49</v>
      </c>
      <c r="Q383" s="243" t="s">
        <v>49</v>
      </c>
      <c r="R383" s="243" t="s">
        <v>49</v>
      </c>
      <c r="S383" s="132"/>
      <c r="T383" s="108"/>
      <c r="U383" s="104"/>
      <c r="V383" s="233">
        <f t="shared" ref="V383" si="466">$AB$11-((N383*24))</f>
        <v>744</v>
      </c>
      <c r="W383" s="234">
        <v>515</v>
      </c>
      <c r="X383" s="99">
        <v>3.3410000000000002</v>
      </c>
      <c r="Y383" s="235">
        <f t="shared" ref="Y383" si="467">W383*X383</f>
        <v>1720.615</v>
      </c>
      <c r="Z383" s="233">
        <f t="shared" ref="Z383" si="468">(Y383*(V383-L383*24))/V383</f>
        <v>1710.8247623207797</v>
      </c>
      <c r="AA383" s="109">
        <f t="shared" ref="AA383" si="469">(Z383/Y383)*100</f>
        <v>99.431003584228876</v>
      </c>
      <c r="AB383" s="248"/>
    </row>
    <row r="384" spans="1:44" s="239" customFormat="1" ht="30" customHeight="1">
      <c r="A384" s="3">
        <v>77</v>
      </c>
      <c r="B384" s="115" t="s">
        <v>186</v>
      </c>
      <c r="C384" s="118" t="s">
        <v>187</v>
      </c>
      <c r="D384" s="99">
        <v>3.3170000000000002</v>
      </c>
      <c r="E384" s="116" t="s">
        <v>565</v>
      </c>
      <c r="F384" s="118" t="s">
        <v>49</v>
      </c>
      <c r="G384" s="100"/>
      <c r="H384" s="100"/>
      <c r="I384" s="118"/>
      <c r="J384" s="99"/>
      <c r="K384" s="315"/>
      <c r="L384" s="232">
        <f>IF(RIGHT(S384)="T",(+H384-G384),0)</f>
        <v>0</v>
      </c>
      <c r="M384" s="232">
        <f>IF(RIGHT(S384)="U",(+H384-G384),0)</f>
        <v>0</v>
      </c>
      <c r="N384" s="232">
        <f>IF(RIGHT(S384)="C",(+H384-G384),0)</f>
        <v>0</v>
      </c>
      <c r="O384" s="232">
        <f>IF(RIGHT(S384)="D",(+H384-G384),0)</f>
        <v>0</v>
      </c>
      <c r="P384" s="141"/>
      <c r="Q384" s="141"/>
      <c r="R384" s="141"/>
      <c r="S384" s="101"/>
      <c r="T384" s="102"/>
      <c r="U384" s="141"/>
      <c r="V384" s="233"/>
      <c r="W384" s="234"/>
      <c r="X384" s="99"/>
      <c r="Y384" s="235"/>
      <c r="Z384" s="233"/>
      <c r="AA384" s="109"/>
      <c r="AB384" s="299"/>
      <c r="AC384" s="300"/>
      <c r="AD384" s="238"/>
      <c r="AE384" s="238"/>
      <c r="AF384" s="238"/>
      <c r="AG384" s="238"/>
      <c r="AH384" s="238"/>
      <c r="AI384" s="238"/>
      <c r="AJ384" s="238"/>
      <c r="AK384" s="238"/>
      <c r="AL384" s="238"/>
      <c r="AM384" s="238"/>
      <c r="AN384" s="238"/>
      <c r="AO384" s="238"/>
      <c r="AP384" s="238"/>
      <c r="AQ384" s="238"/>
      <c r="AR384" s="238"/>
    </row>
    <row r="385" spans="1:44" s="246" customFormat="1" ht="30" customHeight="1">
      <c r="A385" s="143"/>
      <c r="B385" s="104"/>
      <c r="C385" s="242" t="s">
        <v>53</v>
      </c>
      <c r="D385" s="104"/>
      <c r="E385" s="144"/>
      <c r="F385" s="243" t="s">
        <v>49</v>
      </c>
      <c r="G385" s="103"/>
      <c r="H385" s="103"/>
      <c r="I385" s="243" t="s">
        <v>49</v>
      </c>
      <c r="J385" s="243" t="s">
        <v>49</v>
      </c>
      <c r="K385" s="297"/>
      <c r="L385" s="133">
        <f>SUM(L384:L384)</f>
        <v>0</v>
      </c>
      <c r="M385" s="133">
        <f>SUM(M384:M384)</f>
        <v>0</v>
      </c>
      <c r="N385" s="133">
        <f>SUM(N384:N384)</f>
        <v>0</v>
      </c>
      <c r="O385" s="133">
        <f>SUM(O384:O384)</f>
        <v>0</v>
      </c>
      <c r="P385" s="243" t="s">
        <v>49</v>
      </c>
      <c r="Q385" s="243" t="s">
        <v>49</v>
      </c>
      <c r="R385" s="243" t="s">
        <v>49</v>
      </c>
      <c r="S385" s="132"/>
      <c r="T385" s="108"/>
      <c r="U385" s="104"/>
      <c r="V385" s="233">
        <f t="shared" ref="V385" si="470">$AB$11-((N385*24))</f>
        <v>744</v>
      </c>
      <c r="W385" s="234">
        <v>515</v>
      </c>
      <c r="X385" s="99">
        <v>3.3170000000000002</v>
      </c>
      <c r="Y385" s="235">
        <f t="shared" ref="Y385" si="471">W385*X385</f>
        <v>1708.2550000000001</v>
      </c>
      <c r="Z385" s="233">
        <f t="shared" ref="Z385" si="472">(Y385*(V385-L385*24))/V385</f>
        <v>1708.2549999999999</v>
      </c>
      <c r="AA385" s="109">
        <f t="shared" ref="AA385" si="473">(Z385/Y385)*100</f>
        <v>99.999999999999986</v>
      </c>
      <c r="AB385" s="248"/>
    </row>
    <row r="386" spans="1:44" s="246" customFormat="1" ht="30" customHeight="1">
      <c r="A386" s="143">
        <v>78</v>
      </c>
      <c r="B386" s="115" t="s">
        <v>506</v>
      </c>
      <c r="C386" s="144" t="s">
        <v>539</v>
      </c>
      <c r="D386" s="99">
        <v>69.677000000000007</v>
      </c>
      <c r="E386" s="116" t="s">
        <v>565</v>
      </c>
      <c r="F386" s="118" t="s">
        <v>49</v>
      </c>
      <c r="G386" s="100">
        <v>42668.393750000003</v>
      </c>
      <c r="H386" s="100">
        <v>42668.84097222222</v>
      </c>
      <c r="I386" s="118"/>
      <c r="J386" s="99"/>
      <c r="K386" s="315"/>
      <c r="L386" s="232">
        <f>IF(RIGHT(S386)="T",(+H386-G386),0)</f>
        <v>0</v>
      </c>
      <c r="M386" s="232">
        <f>IF(RIGHT(S386)="U",(+H386-G386),0)</f>
        <v>0</v>
      </c>
      <c r="N386" s="232">
        <f>IF(RIGHT(S386)="C",(+H386-G386),0)</f>
        <v>0</v>
      </c>
      <c r="O386" s="232">
        <f>IF(RIGHT(S386)="D",(+H386-G386),0)</f>
        <v>0.44722222221753327</v>
      </c>
      <c r="P386" s="141"/>
      <c r="Q386" s="141"/>
      <c r="R386" s="141"/>
      <c r="S386" s="101" t="s">
        <v>518</v>
      </c>
      <c r="T386" s="102" t="s">
        <v>1015</v>
      </c>
      <c r="U386" s="141"/>
      <c r="V386" s="233"/>
      <c r="W386" s="234"/>
      <c r="X386" s="99"/>
      <c r="Y386" s="235"/>
      <c r="Z386" s="233"/>
      <c r="AA386" s="109"/>
      <c r="AB386" s="248"/>
    </row>
    <row r="387" spans="1:44" s="246" customFormat="1" ht="30" customHeight="1">
      <c r="A387" s="143"/>
      <c r="B387" s="115"/>
      <c r="C387" s="144"/>
      <c r="D387" s="99"/>
      <c r="E387" s="154"/>
      <c r="F387" s="118"/>
      <c r="G387" s="100"/>
      <c r="H387" s="100"/>
      <c r="I387" s="118"/>
      <c r="J387" s="99"/>
      <c r="K387" s="315"/>
      <c r="L387" s="232">
        <f t="shared" ref="L387" si="474">IF(RIGHT(S387)="T",(+H387-G387),0)</f>
        <v>0</v>
      </c>
      <c r="M387" s="232">
        <f t="shared" ref="M387" si="475">IF(RIGHT(S387)="U",(+H387-G387),0)</f>
        <v>0</v>
      </c>
      <c r="N387" s="232">
        <f t="shared" ref="N387" si="476">IF(RIGHT(S387)="C",(+H387-G387),0)</f>
        <v>0</v>
      </c>
      <c r="O387" s="232">
        <f t="shared" ref="O387" si="477">IF(RIGHT(S387)="D",(+H387-G387),0)</f>
        <v>0</v>
      </c>
      <c r="P387" s="141"/>
      <c r="Q387" s="141"/>
      <c r="R387" s="141"/>
      <c r="S387" s="101"/>
      <c r="T387" s="102"/>
      <c r="U387" s="141"/>
      <c r="V387" s="233"/>
      <c r="W387" s="234"/>
      <c r="X387" s="99"/>
      <c r="Y387" s="235"/>
      <c r="Z387" s="233"/>
      <c r="AA387" s="109"/>
      <c r="AB387" s="248"/>
    </row>
    <row r="388" spans="1:44" s="246" customFormat="1" ht="30" customHeight="1">
      <c r="A388" s="143"/>
      <c r="B388" s="104"/>
      <c r="C388" s="242" t="s">
        <v>53</v>
      </c>
      <c r="D388" s="104"/>
      <c r="E388" s="144"/>
      <c r="F388" s="243" t="s">
        <v>49</v>
      </c>
      <c r="G388" s="122"/>
      <c r="H388" s="122"/>
      <c r="I388" s="243" t="s">
        <v>49</v>
      </c>
      <c r="J388" s="243" t="s">
        <v>49</v>
      </c>
      <c r="K388" s="297"/>
      <c r="L388" s="133">
        <f>SUM(L386:L387)</f>
        <v>0</v>
      </c>
      <c r="M388" s="133">
        <f>SUM(M386:M387)</f>
        <v>0</v>
      </c>
      <c r="N388" s="133">
        <f>SUM(N386:N387)</f>
        <v>0</v>
      </c>
      <c r="O388" s="133">
        <f>SUM(O386:O387)</f>
        <v>0.44722222221753327</v>
      </c>
      <c r="P388" s="243" t="s">
        <v>49</v>
      </c>
      <c r="Q388" s="243" t="s">
        <v>49</v>
      </c>
      <c r="R388" s="243" t="s">
        <v>49</v>
      </c>
      <c r="S388" s="132"/>
      <c r="T388" s="108"/>
      <c r="U388" s="104"/>
      <c r="V388" s="233">
        <f t="shared" ref="V388" si="478">$AB$11-((N388*24))</f>
        <v>744</v>
      </c>
      <c r="W388" s="234">
        <v>515</v>
      </c>
      <c r="X388" s="99">
        <v>69.677000000000007</v>
      </c>
      <c r="Y388" s="235">
        <f t="shared" ref="Y388" si="479">W388*X388</f>
        <v>35883.655000000006</v>
      </c>
      <c r="Z388" s="233">
        <f t="shared" ref="Z388" si="480">(Y388*(V388-L388*24))/V388</f>
        <v>35883.655000000006</v>
      </c>
      <c r="AA388" s="109">
        <f t="shared" ref="AA388" si="481">(Z388/Y388)*100</f>
        <v>100</v>
      </c>
      <c r="AB388" s="248"/>
    </row>
    <row r="389" spans="1:44" s="246" customFormat="1" ht="30" customHeight="1">
      <c r="A389" s="143">
        <v>79</v>
      </c>
      <c r="B389" s="115" t="s">
        <v>505</v>
      </c>
      <c r="C389" s="144" t="s">
        <v>557</v>
      </c>
      <c r="D389" s="99">
        <v>69.677000000000007</v>
      </c>
      <c r="E389" s="116" t="s">
        <v>565</v>
      </c>
      <c r="F389" s="118" t="s">
        <v>49</v>
      </c>
      <c r="G389" s="100">
        <v>42668.426388888889</v>
      </c>
      <c r="H389" s="100">
        <v>42668.848611111112</v>
      </c>
      <c r="I389" s="118"/>
      <c r="J389" s="99"/>
      <c r="K389" s="315"/>
      <c r="L389" s="232">
        <f t="shared" ref="L389" si="482">IF(RIGHT(S389)="T",(+H389-G389),0)</f>
        <v>0</v>
      </c>
      <c r="M389" s="232">
        <f t="shared" ref="M389" si="483">IF(RIGHT(S389)="U",(+H389-G389),0)</f>
        <v>0</v>
      </c>
      <c r="N389" s="232">
        <f t="shared" ref="N389" si="484">IF(RIGHT(S389)="C",(+H389-G389),0)</f>
        <v>0</v>
      </c>
      <c r="O389" s="232">
        <f t="shared" ref="O389" si="485">IF(RIGHT(S389)="D",(+H389-G389),0)</f>
        <v>0.42222222222335404</v>
      </c>
      <c r="P389" s="141"/>
      <c r="Q389" s="141"/>
      <c r="R389" s="141"/>
      <c r="S389" s="101" t="s">
        <v>518</v>
      </c>
      <c r="T389" s="102" t="s">
        <v>1015</v>
      </c>
      <c r="U389" s="141"/>
      <c r="V389" s="233"/>
      <c r="W389" s="234"/>
      <c r="X389" s="99"/>
      <c r="Y389" s="235"/>
      <c r="Z389" s="233"/>
      <c r="AA389" s="109"/>
      <c r="AB389" s="248"/>
    </row>
    <row r="390" spans="1:44" s="246" customFormat="1" ht="30" customHeight="1">
      <c r="A390" s="143"/>
      <c r="B390" s="115"/>
      <c r="C390" s="144"/>
      <c r="D390" s="99"/>
      <c r="E390" s="116"/>
      <c r="F390" s="118"/>
      <c r="G390" s="100"/>
      <c r="H390" s="100"/>
      <c r="I390" s="118"/>
      <c r="J390" s="99"/>
      <c r="K390" s="315"/>
      <c r="L390" s="232">
        <f t="shared" ref="L390:L392" si="486">IF(RIGHT(S390)="T",(+H390-G390),0)</f>
        <v>0</v>
      </c>
      <c r="M390" s="232">
        <f t="shared" ref="M390:M392" si="487">IF(RIGHT(S390)="U",(+H390-G390),0)</f>
        <v>0</v>
      </c>
      <c r="N390" s="232">
        <f t="shared" ref="N390:N392" si="488">IF(RIGHT(S390)="C",(+H390-G390),0)</f>
        <v>0</v>
      </c>
      <c r="O390" s="232">
        <f t="shared" ref="O390:O392" si="489">IF(RIGHT(S390)="D",(+H390-G390),0)</f>
        <v>0</v>
      </c>
      <c r="P390" s="141"/>
      <c r="Q390" s="141"/>
      <c r="R390" s="141"/>
      <c r="S390" s="101"/>
      <c r="T390" s="102"/>
      <c r="U390" s="141"/>
      <c r="V390" s="233"/>
      <c r="W390" s="234"/>
      <c r="X390" s="99"/>
      <c r="Y390" s="235"/>
      <c r="Z390" s="233"/>
      <c r="AA390" s="109"/>
      <c r="AB390" s="248"/>
    </row>
    <row r="391" spans="1:44" s="246" customFormat="1" ht="30" customHeight="1">
      <c r="A391" s="143"/>
      <c r="B391" s="115"/>
      <c r="C391" s="144"/>
      <c r="D391" s="99"/>
      <c r="E391" s="116"/>
      <c r="F391" s="118"/>
      <c r="G391" s="100"/>
      <c r="H391" s="100"/>
      <c r="I391" s="118"/>
      <c r="J391" s="99"/>
      <c r="K391" s="315"/>
      <c r="L391" s="232">
        <f t="shared" si="486"/>
        <v>0</v>
      </c>
      <c r="M391" s="232">
        <f t="shared" si="487"/>
        <v>0</v>
      </c>
      <c r="N391" s="232">
        <f t="shared" si="488"/>
        <v>0</v>
      </c>
      <c r="O391" s="232">
        <f t="shared" si="489"/>
        <v>0</v>
      </c>
      <c r="P391" s="141"/>
      <c r="Q391" s="141"/>
      <c r="R391" s="141"/>
      <c r="S391" s="101"/>
      <c r="T391" s="102"/>
      <c r="U391" s="141"/>
      <c r="V391" s="233"/>
      <c r="W391" s="234"/>
      <c r="X391" s="99"/>
      <c r="Y391" s="235"/>
      <c r="Z391" s="233"/>
      <c r="AA391" s="109"/>
      <c r="AB391" s="248"/>
    </row>
    <row r="392" spans="1:44" s="246" customFormat="1" ht="30" customHeight="1">
      <c r="A392" s="143"/>
      <c r="B392" s="115"/>
      <c r="C392" s="144"/>
      <c r="D392" s="99"/>
      <c r="E392" s="154"/>
      <c r="F392" s="118"/>
      <c r="G392" s="100"/>
      <c r="H392" s="100"/>
      <c r="I392" s="118"/>
      <c r="J392" s="99"/>
      <c r="K392" s="315"/>
      <c r="L392" s="232">
        <f t="shared" si="486"/>
        <v>0</v>
      </c>
      <c r="M392" s="232">
        <f t="shared" si="487"/>
        <v>0</v>
      </c>
      <c r="N392" s="232">
        <f t="shared" si="488"/>
        <v>0</v>
      </c>
      <c r="O392" s="232">
        <f t="shared" si="489"/>
        <v>0</v>
      </c>
      <c r="P392" s="141"/>
      <c r="Q392" s="141"/>
      <c r="R392" s="141"/>
      <c r="S392" s="101"/>
      <c r="T392" s="102"/>
      <c r="U392" s="141"/>
      <c r="V392" s="233"/>
      <c r="W392" s="234"/>
      <c r="X392" s="99"/>
      <c r="Y392" s="235"/>
      <c r="Z392" s="233"/>
      <c r="AA392" s="109"/>
      <c r="AB392" s="248"/>
    </row>
    <row r="393" spans="1:44" s="246" customFormat="1" ht="30" customHeight="1">
      <c r="A393" s="143"/>
      <c r="B393" s="104"/>
      <c r="C393" s="242" t="s">
        <v>53</v>
      </c>
      <c r="D393" s="104"/>
      <c r="E393" s="144"/>
      <c r="F393" s="243" t="s">
        <v>49</v>
      </c>
      <c r="G393" s="122"/>
      <c r="H393" s="122"/>
      <c r="I393" s="243" t="s">
        <v>49</v>
      </c>
      <c r="J393" s="243" t="s">
        <v>49</v>
      </c>
      <c r="K393" s="297"/>
      <c r="L393" s="133">
        <f>SUM(L389:L392)</f>
        <v>0</v>
      </c>
      <c r="M393" s="133">
        <f t="shared" ref="M393" si="490">SUM(M389:M392)</f>
        <v>0</v>
      </c>
      <c r="N393" s="133">
        <f t="shared" ref="N393" si="491">SUM(N389:N392)</f>
        <v>0</v>
      </c>
      <c r="O393" s="133">
        <f t="shared" ref="O393" si="492">SUM(O389:O392)</f>
        <v>0.42222222222335404</v>
      </c>
      <c r="P393" s="243" t="s">
        <v>49</v>
      </c>
      <c r="Q393" s="243" t="s">
        <v>49</v>
      </c>
      <c r="R393" s="243" t="s">
        <v>49</v>
      </c>
      <c r="S393" s="132"/>
      <c r="T393" s="108"/>
      <c r="U393" s="104"/>
      <c r="V393" s="233">
        <f t="shared" ref="V393" si="493">$AB$11-((N393*24))</f>
        <v>744</v>
      </c>
      <c r="W393" s="234">
        <v>515</v>
      </c>
      <c r="X393" s="99">
        <v>69.677000000000007</v>
      </c>
      <c r="Y393" s="235">
        <f t="shared" ref="Y393" si="494">W393*X393</f>
        <v>35883.655000000006</v>
      </c>
      <c r="Z393" s="233">
        <f t="shared" ref="Z393" si="495">(Y393*(V393-L393*24))/V393</f>
        <v>35883.655000000006</v>
      </c>
      <c r="AA393" s="109">
        <f t="shared" ref="AA393" si="496">(Z393/Y393)*100</f>
        <v>100</v>
      </c>
      <c r="AB393" s="248"/>
    </row>
    <row r="394" spans="1:44" s="239" customFormat="1" ht="30" customHeight="1">
      <c r="A394" s="3">
        <v>80</v>
      </c>
      <c r="B394" s="115" t="s">
        <v>188</v>
      </c>
      <c r="C394" s="118" t="s">
        <v>519</v>
      </c>
      <c r="D394" s="99">
        <v>21.233000000000001</v>
      </c>
      <c r="E394" s="116" t="s">
        <v>565</v>
      </c>
      <c r="F394" s="118" t="s">
        <v>49</v>
      </c>
      <c r="G394" s="100"/>
      <c r="H394" s="100"/>
      <c r="I394" s="118"/>
      <c r="J394" s="99"/>
      <c r="K394" s="315"/>
      <c r="L394" s="232">
        <f>IF(RIGHT(S394)="T",(+H394-G394),0)</f>
        <v>0</v>
      </c>
      <c r="M394" s="232">
        <f>IF(RIGHT(S394)="U",(+H394-G394),0)</f>
        <v>0</v>
      </c>
      <c r="N394" s="232">
        <f>IF(RIGHT(S394)="C",(+H394-G394),0)</f>
        <v>0</v>
      </c>
      <c r="O394" s="232">
        <f>IF(RIGHT(S394)="D",(+H394-G394),0)</f>
        <v>0</v>
      </c>
      <c r="P394" s="141"/>
      <c r="Q394" s="141"/>
      <c r="R394" s="141"/>
      <c r="S394" s="101"/>
      <c r="T394" s="102"/>
      <c r="U394" s="141"/>
      <c r="V394" s="254"/>
      <c r="W394" s="259"/>
      <c r="X394" s="259"/>
      <c r="Y394" s="259"/>
      <c r="Z394" s="233"/>
      <c r="AA394" s="259"/>
      <c r="AB394" s="299"/>
      <c r="AC394" s="300"/>
      <c r="AD394" s="238"/>
      <c r="AE394" s="238"/>
      <c r="AF394" s="238"/>
      <c r="AG394" s="238"/>
      <c r="AH394" s="238"/>
      <c r="AI394" s="238"/>
      <c r="AJ394" s="238"/>
      <c r="AK394" s="238"/>
      <c r="AL394" s="238"/>
      <c r="AM394" s="238"/>
      <c r="AN394" s="238"/>
      <c r="AO394" s="238"/>
      <c r="AP394" s="238"/>
      <c r="AQ394" s="238"/>
      <c r="AR394" s="238"/>
    </row>
    <row r="395" spans="1:44" s="239" customFormat="1" ht="30" customHeight="1">
      <c r="A395" s="3"/>
      <c r="B395" s="115"/>
      <c r="C395" s="118"/>
      <c r="D395" s="99"/>
      <c r="E395" s="154"/>
      <c r="F395" s="118"/>
      <c r="G395" s="100"/>
      <c r="H395" s="100"/>
      <c r="I395" s="118"/>
      <c r="J395" s="99"/>
      <c r="K395" s="315"/>
      <c r="L395" s="232">
        <f>IF(RIGHT(S395)="T",(+H395-G395),0)</f>
        <v>0</v>
      </c>
      <c r="M395" s="232">
        <f>IF(RIGHT(S395)="U",(+H395-G395),0)</f>
        <v>0</v>
      </c>
      <c r="N395" s="232">
        <f>IF(RIGHT(S395)="C",(+H395-G395),0)</f>
        <v>0</v>
      </c>
      <c r="O395" s="232">
        <f>IF(RIGHT(S395)="D",(+H395-G395),0)</f>
        <v>0</v>
      </c>
      <c r="P395" s="141"/>
      <c r="Q395" s="141"/>
      <c r="R395" s="141"/>
      <c r="S395" s="101"/>
      <c r="T395" s="102"/>
      <c r="U395" s="141"/>
      <c r="V395" s="254"/>
      <c r="W395" s="259"/>
      <c r="X395" s="259"/>
      <c r="Y395" s="259"/>
      <c r="Z395" s="233"/>
      <c r="AA395" s="259"/>
      <c r="AB395" s="299"/>
      <c r="AC395" s="300"/>
      <c r="AD395" s="238"/>
      <c r="AE395" s="238"/>
      <c r="AF395" s="238"/>
      <c r="AG395" s="238"/>
      <c r="AH395" s="238"/>
      <c r="AI395" s="238"/>
      <c r="AJ395" s="238"/>
      <c r="AK395" s="238"/>
      <c r="AL395" s="238"/>
      <c r="AM395" s="238"/>
      <c r="AN395" s="238"/>
      <c r="AO395" s="238"/>
      <c r="AP395" s="238"/>
      <c r="AQ395" s="238"/>
      <c r="AR395" s="238"/>
    </row>
    <row r="396" spans="1:44" s="274" customFormat="1" ht="30" customHeight="1">
      <c r="A396" s="143"/>
      <c r="B396" s="104"/>
      <c r="C396" s="242" t="s">
        <v>53</v>
      </c>
      <c r="D396" s="104"/>
      <c r="E396" s="144"/>
      <c r="F396" s="243" t="s">
        <v>49</v>
      </c>
      <c r="G396" s="103"/>
      <c r="H396" s="103"/>
      <c r="I396" s="243" t="s">
        <v>49</v>
      </c>
      <c r="J396" s="243" t="s">
        <v>49</v>
      </c>
      <c r="K396" s="297"/>
      <c r="L396" s="133">
        <f>SUM(L394:L395)</f>
        <v>0</v>
      </c>
      <c r="M396" s="133">
        <f t="shared" ref="M396:O396" si="497">SUM(M394:M395)</f>
        <v>0</v>
      </c>
      <c r="N396" s="133">
        <f t="shared" si="497"/>
        <v>0</v>
      </c>
      <c r="O396" s="133">
        <f t="shared" si="497"/>
        <v>0</v>
      </c>
      <c r="P396" s="243" t="s">
        <v>49</v>
      </c>
      <c r="Q396" s="243" t="s">
        <v>49</v>
      </c>
      <c r="R396" s="243" t="s">
        <v>49</v>
      </c>
      <c r="S396" s="132"/>
      <c r="T396" s="108"/>
      <c r="U396" s="104"/>
      <c r="V396" s="233">
        <f t="shared" ref="V396" si="498">$AB$11-((N396*24))</f>
        <v>744</v>
      </c>
      <c r="W396" s="268">
        <v>687</v>
      </c>
      <c r="X396" s="269">
        <v>21.233000000000001</v>
      </c>
      <c r="Y396" s="270">
        <f>W396*X396</f>
        <v>14587.071</v>
      </c>
      <c r="Z396" s="233">
        <f t="shared" ref="Z396" si="499">(Y396*(V396-L396*24))/V396</f>
        <v>14587.070999999998</v>
      </c>
      <c r="AA396" s="271">
        <f>(Z396/Y396)*100</f>
        <v>99.999999999999986</v>
      </c>
      <c r="AB396" s="273"/>
    </row>
    <row r="397" spans="1:44" s="239" customFormat="1" ht="30" customHeight="1">
      <c r="A397" s="3">
        <v>81</v>
      </c>
      <c r="B397" s="115" t="s">
        <v>188</v>
      </c>
      <c r="C397" s="118" t="s">
        <v>521</v>
      </c>
      <c r="D397" s="99">
        <v>21.233000000000001</v>
      </c>
      <c r="E397" s="116" t="s">
        <v>565</v>
      </c>
      <c r="F397" s="118" t="s">
        <v>49</v>
      </c>
      <c r="G397" s="100"/>
      <c r="H397" s="100"/>
      <c r="I397" s="118"/>
      <c r="J397" s="99"/>
      <c r="K397" s="315"/>
      <c r="L397" s="232">
        <f>IF(RIGHT(S397)="T",(+H397-G397),0)</f>
        <v>0</v>
      </c>
      <c r="M397" s="232">
        <f>IF(RIGHT(S397)="U",(+H397-G397),0)</f>
        <v>0</v>
      </c>
      <c r="N397" s="232">
        <f>IF(RIGHT(S397)="C",(+H397-G397),0)</f>
        <v>0</v>
      </c>
      <c r="O397" s="232">
        <f>IF(RIGHT(S397)="D",(+H397-G397),0)</f>
        <v>0</v>
      </c>
      <c r="P397" s="141"/>
      <c r="Q397" s="141"/>
      <c r="R397" s="141"/>
      <c r="S397" s="101"/>
      <c r="T397" s="102"/>
      <c r="U397" s="141"/>
      <c r="V397" s="254"/>
      <c r="W397" s="259"/>
      <c r="X397" s="259"/>
      <c r="Y397" s="259"/>
      <c r="Z397" s="233"/>
      <c r="AA397" s="259"/>
      <c r="AB397" s="299"/>
      <c r="AC397" s="300"/>
      <c r="AD397" s="238"/>
      <c r="AE397" s="238"/>
      <c r="AF397" s="238"/>
      <c r="AG397" s="238"/>
      <c r="AH397" s="238"/>
      <c r="AI397" s="238"/>
      <c r="AJ397" s="238"/>
      <c r="AK397" s="238"/>
      <c r="AL397" s="238"/>
      <c r="AM397" s="238"/>
      <c r="AN397" s="238"/>
      <c r="AO397" s="238"/>
      <c r="AP397" s="238"/>
      <c r="AQ397" s="238"/>
      <c r="AR397" s="238"/>
    </row>
    <row r="398" spans="1:44" s="239" customFormat="1" ht="30" customHeight="1">
      <c r="A398" s="3"/>
      <c r="B398" s="115"/>
      <c r="C398" s="118"/>
      <c r="D398" s="99"/>
      <c r="E398" s="154"/>
      <c r="F398" s="118"/>
      <c r="G398" s="100"/>
      <c r="H398" s="100"/>
      <c r="I398" s="118"/>
      <c r="J398" s="99"/>
      <c r="K398" s="315"/>
      <c r="L398" s="232">
        <f>IF(RIGHT(S398)="T",(+H398-G398),0)</f>
        <v>0</v>
      </c>
      <c r="M398" s="232">
        <f>IF(RIGHT(S398)="U",(+H398-G398),0)</f>
        <v>0</v>
      </c>
      <c r="N398" s="232">
        <f>IF(RIGHT(S398)="C",(+H398-G398),0)</f>
        <v>0</v>
      </c>
      <c r="O398" s="232">
        <f>IF(RIGHT(S398)="D",(+H398-G398),0)</f>
        <v>0</v>
      </c>
      <c r="P398" s="141"/>
      <c r="Q398" s="141"/>
      <c r="R398" s="141"/>
      <c r="S398" s="101"/>
      <c r="T398" s="102"/>
      <c r="U398" s="141"/>
      <c r="V398" s="254"/>
      <c r="W398" s="259"/>
      <c r="X398" s="259"/>
      <c r="Y398" s="259"/>
      <c r="Z398" s="233"/>
      <c r="AA398" s="259"/>
      <c r="AB398" s="299"/>
      <c r="AC398" s="300"/>
      <c r="AD398" s="238"/>
      <c r="AE398" s="238"/>
      <c r="AF398" s="238"/>
      <c r="AG398" s="238"/>
      <c r="AH398" s="238"/>
      <c r="AI398" s="238"/>
      <c r="AJ398" s="238"/>
      <c r="AK398" s="238"/>
      <c r="AL398" s="238"/>
      <c r="AM398" s="238"/>
      <c r="AN398" s="238"/>
      <c r="AO398" s="238"/>
      <c r="AP398" s="238"/>
      <c r="AQ398" s="238"/>
      <c r="AR398" s="238"/>
    </row>
    <row r="399" spans="1:44" s="274" customFormat="1" ht="30" customHeight="1">
      <c r="A399" s="143"/>
      <c r="B399" s="104"/>
      <c r="C399" s="242" t="s">
        <v>53</v>
      </c>
      <c r="D399" s="104"/>
      <c r="E399" s="144"/>
      <c r="F399" s="243" t="s">
        <v>49</v>
      </c>
      <c r="G399" s="103"/>
      <c r="H399" s="103"/>
      <c r="I399" s="243" t="s">
        <v>49</v>
      </c>
      <c r="J399" s="243" t="s">
        <v>49</v>
      </c>
      <c r="K399" s="297"/>
      <c r="L399" s="133">
        <f>SUM(L397:L398)</f>
        <v>0</v>
      </c>
      <c r="M399" s="133">
        <f t="shared" ref="M399:O399" si="500">SUM(M397:M398)</f>
        <v>0</v>
      </c>
      <c r="N399" s="133">
        <f t="shared" si="500"/>
        <v>0</v>
      </c>
      <c r="O399" s="133">
        <f t="shared" si="500"/>
        <v>0</v>
      </c>
      <c r="P399" s="243" t="s">
        <v>49</v>
      </c>
      <c r="Q399" s="243" t="s">
        <v>49</v>
      </c>
      <c r="R399" s="243" t="s">
        <v>49</v>
      </c>
      <c r="S399" s="132"/>
      <c r="T399" s="108"/>
      <c r="U399" s="104"/>
      <c r="V399" s="233">
        <f t="shared" ref="V399" si="501">$AB$11-((N399*24))</f>
        <v>744</v>
      </c>
      <c r="W399" s="268">
        <v>687</v>
      </c>
      <c r="X399" s="269">
        <v>21.233000000000001</v>
      </c>
      <c r="Y399" s="270">
        <f>W399*X399</f>
        <v>14587.071</v>
      </c>
      <c r="Z399" s="233">
        <f t="shared" ref="Z399" si="502">(Y399*(V399-L399*24))/V399</f>
        <v>14587.070999999998</v>
      </c>
      <c r="AA399" s="271">
        <f>(Z399/Y399)*100</f>
        <v>99.999999999999986</v>
      </c>
      <c r="AB399" s="273"/>
    </row>
    <row r="400" spans="1:44" s="274" customFormat="1" ht="30" customHeight="1">
      <c r="A400" s="143"/>
      <c r="B400" s="104"/>
      <c r="C400" s="242"/>
      <c r="D400" s="104"/>
      <c r="E400" s="144"/>
      <c r="F400" s="243"/>
      <c r="G400" s="103"/>
      <c r="H400" s="103"/>
      <c r="I400" s="243"/>
      <c r="J400" s="243"/>
      <c r="K400" s="297"/>
      <c r="L400" s="133"/>
      <c r="M400" s="133"/>
      <c r="N400" s="133"/>
      <c r="O400" s="133"/>
      <c r="P400" s="243"/>
      <c r="Q400" s="243"/>
      <c r="R400" s="243"/>
      <c r="S400" s="132"/>
      <c r="T400" s="108"/>
      <c r="U400" s="104"/>
      <c r="V400" s="233"/>
      <c r="W400" s="268"/>
      <c r="X400" s="269"/>
      <c r="Y400" s="270"/>
      <c r="Z400" s="233"/>
      <c r="AA400" s="271"/>
      <c r="AB400" s="273"/>
    </row>
    <row r="401" spans="1:44" s="248" customFormat="1" ht="27" customHeight="1">
      <c r="A401" s="143">
        <v>1</v>
      </c>
      <c r="B401" s="115" t="s">
        <v>189</v>
      </c>
      <c r="C401" s="118" t="s">
        <v>190</v>
      </c>
      <c r="D401" s="99">
        <v>21.879000000000001</v>
      </c>
      <c r="E401" s="116" t="s">
        <v>565</v>
      </c>
      <c r="F401" s="118" t="s">
        <v>49</v>
      </c>
      <c r="G401" s="100">
        <v>42652.361805555556</v>
      </c>
      <c r="H401" s="100">
        <v>42652.509027777778</v>
      </c>
      <c r="I401" s="118" t="s">
        <v>49</v>
      </c>
      <c r="J401" s="99" t="s">
        <v>49</v>
      </c>
      <c r="K401" s="315"/>
      <c r="L401" s="133">
        <f>IF(RIGHT(S401)="T",(+H401-G401),0)</f>
        <v>0</v>
      </c>
      <c r="M401" s="232">
        <f>IF(RIGHT(S401)="U",(+H401-G401),0)</f>
        <v>0</v>
      </c>
      <c r="N401" s="232">
        <f>IF(RIGHT(S401)="C",(+H401-G401),0)</f>
        <v>0</v>
      </c>
      <c r="O401" s="232">
        <f>IF(RIGHT(S401)="D",(+H401-G401),0)</f>
        <v>0.14722222222189885</v>
      </c>
      <c r="P401" s="155" t="s">
        <v>49</v>
      </c>
      <c r="Q401" s="155" t="s">
        <v>49</v>
      </c>
      <c r="R401" s="155" t="s">
        <v>49</v>
      </c>
      <c r="S401" s="101" t="s">
        <v>491</v>
      </c>
      <c r="T401" s="102" t="s">
        <v>1018</v>
      </c>
      <c r="U401" s="105"/>
      <c r="V401" s="136"/>
      <c r="W401" s="136"/>
      <c r="X401" s="136"/>
      <c r="Y401" s="136"/>
      <c r="Z401" s="233"/>
      <c r="AA401" s="136"/>
    </row>
    <row r="402" spans="1:44" s="248" customFormat="1" ht="22.5" customHeight="1">
      <c r="A402" s="143"/>
      <c r="B402" s="115"/>
      <c r="C402" s="118"/>
      <c r="D402" s="99"/>
      <c r="E402" s="154"/>
      <c r="F402" s="118"/>
      <c r="G402" s="100"/>
      <c r="H402" s="100"/>
      <c r="I402" s="118"/>
      <c r="J402" s="99"/>
      <c r="K402" s="315"/>
      <c r="L402" s="133">
        <f>IF(RIGHT(S402)="T",(+H402-G402),0)</f>
        <v>0</v>
      </c>
      <c r="M402" s="232">
        <f>IF(RIGHT(S402)="U",(+H402-G402),0)</f>
        <v>0</v>
      </c>
      <c r="N402" s="232">
        <f>IF(RIGHT(S402)="C",(+H402-G402),0)</f>
        <v>0</v>
      </c>
      <c r="O402" s="232">
        <f>IF(RIGHT(S402)="D",(+H402-G402),0)</f>
        <v>0</v>
      </c>
      <c r="P402" s="155"/>
      <c r="Q402" s="155"/>
      <c r="R402" s="155"/>
      <c r="S402" s="41"/>
      <c r="T402" s="102"/>
      <c r="U402" s="105"/>
      <c r="V402" s="136"/>
      <c r="W402" s="136"/>
      <c r="X402" s="136"/>
      <c r="Y402" s="136"/>
      <c r="Z402" s="233"/>
      <c r="AA402" s="136"/>
    </row>
    <row r="403" spans="1:44" s="246" customFormat="1" ht="24" customHeight="1">
      <c r="A403" s="241"/>
      <c r="B403" s="315"/>
      <c r="C403" s="118" t="s">
        <v>53</v>
      </c>
      <c r="D403" s="99"/>
      <c r="E403" s="144"/>
      <c r="F403" s="118" t="s">
        <v>49</v>
      </c>
      <c r="G403" s="145"/>
      <c r="H403" s="145"/>
      <c r="I403" s="118" t="s">
        <v>49</v>
      </c>
      <c r="J403" s="99" t="s">
        <v>49</v>
      </c>
      <c r="K403" s="315"/>
      <c r="L403" s="133">
        <f>SUM(L401:L402)</f>
        <v>0</v>
      </c>
      <c r="M403" s="133">
        <f t="shared" ref="M403:O403" si="503">SUM(M401:M402)</f>
        <v>0</v>
      </c>
      <c r="N403" s="133">
        <f t="shared" si="503"/>
        <v>0</v>
      </c>
      <c r="O403" s="133">
        <f t="shared" si="503"/>
        <v>0.14722222222189885</v>
      </c>
      <c r="P403" s="243" t="s">
        <v>49</v>
      </c>
      <c r="Q403" s="243" t="s">
        <v>49</v>
      </c>
      <c r="R403" s="243" t="s">
        <v>49</v>
      </c>
      <c r="S403" s="132"/>
      <c r="T403" s="108"/>
      <c r="U403" s="104"/>
      <c r="V403" s="233">
        <f>$AB$11-((N403*24))</f>
        <v>744</v>
      </c>
      <c r="W403" s="234">
        <v>132</v>
      </c>
      <c r="X403" s="99">
        <v>21.879000000000001</v>
      </c>
      <c r="Y403" s="235">
        <f>W403*X403</f>
        <v>2888.0280000000002</v>
      </c>
      <c r="Z403" s="233">
        <f>(Y403*(V403-L403*24))/V403</f>
        <v>2888.0280000000007</v>
      </c>
      <c r="AA403" s="109">
        <f>(Z403/Y403)*100</f>
        <v>100.00000000000003</v>
      </c>
      <c r="AB403" s="248"/>
    </row>
    <row r="404" spans="1:44" s="239" customFormat="1" ht="30" customHeight="1">
      <c r="A404" s="3">
        <v>2</v>
      </c>
      <c r="B404" s="115" t="s">
        <v>191</v>
      </c>
      <c r="C404" s="118" t="s">
        <v>192</v>
      </c>
      <c r="D404" s="99">
        <v>16.893999999999998</v>
      </c>
      <c r="E404" s="116" t="s">
        <v>565</v>
      </c>
      <c r="F404" s="118" t="s">
        <v>49</v>
      </c>
      <c r="G404" s="100"/>
      <c r="H404" s="100"/>
      <c r="I404" s="118" t="s">
        <v>49</v>
      </c>
      <c r="J404" s="99" t="s">
        <v>49</v>
      </c>
      <c r="K404" s="315"/>
      <c r="L404" s="133">
        <f>IF(RIGHT(S404)="T",(+H404-G404),0)</f>
        <v>0</v>
      </c>
      <c r="M404" s="232">
        <f>IF(RIGHT(S404)="U",(+H404-G404),0)</f>
        <v>0</v>
      </c>
      <c r="N404" s="232">
        <f>IF(RIGHT(S404)="C",(+H404-G404),0)</f>
        <v>0</v>
      </c>
      <c r="O404" s="232">
        <f>IF(RIGHT(S404)="D",(+H404-G404),0)</f>
        <v>0</v>
      </c>
      <c r="P404" s="155" t="s">
        <v>49</v>
      </c>
      <c r="Q404" s="155" t="s">
        <v>49</v>
      </c>
      <c r="R404" s="155" t="s">
        <v>49</v>
      </c>
      <c r="S404" s="41"/>
      <c r="T404" s="102"/>
      <c r="U404" s="105"/>
      <c r="V404" s="136"/>
      <c r="W404" s="136"/>
      <c r="X404" s="136"/>
      <c r="Y404" s="136"/>
      <c r="Z404" s="233"/>
      <c r="AA404" s="136"/>
      <c r="AB404" s="238"/>
      <c r="AC404" s="238"/>
      <c r="AD404" s="238"/>
      <c r="AE404" s="238"/>
      <c r="AF404" s="238"/>
      <c r="AG404" s="238"/>
      <c r="AH404" s="238"/>
      <c r="AI404" s="238"/>
      <c r="AJ404" s="238"/>
      <c r="AK404" s="238"/>
      <c r="AL404" s="238"/>
      <c r="AM404" s="238"/>
      <c r="AN404" s="238"/>
      <c r="AO404" s="238"/>
      <c r="AP404" s="238"/>
      <c r="AQ404" s="238"/>
      <c r="AR404" s="238"/>
    </row>
    <row r="405" spans="1:44" s="239" customFormat="1" ht="30" customHeight="1">
      <c r="A405" s="241"/>
      <c r="B405" s="315"/>
      <c r="C405" s="118" t="s">
        <v>53</v>
      </c>
      <c r="D405" s="99"/>
      <c r="E405" s="144"/>
      <c r="F405" s="118" t="s">
        <v>49</v>
      </c>
      <c r="G405" s="145"/>
      <c r="H405" s="145"/>
      <c r="I405" s="118" t="s">
        <v>49</v>
      </c>
      <c r="J405" s="99" t="s">
        <v>49</v>
      </c>
      <c r="K405" s="315"/>
      <c r="L405" s="133">
        <f>SUM(L404:L404)</f>
        <v>0</v>
      </c>
      <c r="M405" s="133">
        <f>SUM(M404:M404)</f>
        <v>0</v>
      </c>
      <c r="N405" s="133">
        <f>SUM(N404:N404)</f>
        <v>0</v>
      </c>
      <c r="O405" s="133">
        <f>SUM(O404:O404)</f>
        <v>0</v>
      </c>
      <c r="P405" s="243" t="s">
        <v>49</v>
      </c>
      <c r="Q405" s="243" t="s">
        <v>49</v>
      </c>
      <c r="R405" s="243" t="s">
        <v>49</v>
      </c>
      <c r="S405" s="132"/>
      <c r="T405" s="108"/>
      <c r="U405" s="104"/>
      <c r="V405" s="233">
        <f>$AB$11-((N405*24))</f>
        <v>744</v>
      </c>
      <c r="W405" s="234">
        <v>132</v>
      </c>
      <c r="X405" s="99">
        <v>16.893999999999998</v>
      </c>
      <c r="Y405" s="235">
        <f>W405*X405</f>
        <v>2230.0079999999998</v>
      </c>
      <c r="Z405" s="233">
        <f>(Y405*(V405-L405*24))/V405</f>
        <v>2230.0079999999998</v>
      </c>
      <c r="AA405" s="109">
        <f>(Z405/Y405)*100</f>
        <v>100</v>
      </c>
      <c r="AB405" s="238"/>
      <c r="AC405" s="238"/>
      <c r="AD405" s="238"/>
      <c r="AE405" s="238"/>
      <c r="AF405" s="238"/>
      <c r="AG405" s="238"/>
      <c r="AH405" s="238"/>
      <c r="AI405" s="238"/>
      <c r="AJ405" s="238"/>
      <c r="AK405" s="238"/>
      <c r="AL405" s="238"/>
      <c r="AM405" s="238"/>
      <c r="AN405" s="238"/>
      <c r="AO405" s="238"/>
      <c r="AP405" s="238"/>
      <c r="AQ405" s="238"/>
      <c r="AR405" s="238"/>
    </row>
    <row r="406" spans="1:44" s="248" customFormat="1" ht="30" customHeight="1">
      <c r="A406" s="143">
        <v>3</v>
      </c>
      <c r="B406" s="115" t="s">
        <v>193</v>
      </c>
      <c r="C406" s="118" t="s">
        <v>194</v>
      </c>
      <c r="D406" s="99">
        <v>3</v>
      </c>
      <c r="E406" s="116" t="s">
        <v>565</v>
      </c>
      <c r="F406" s="118" t="s">
        <v>49</v>
      </c>
      <c r="G406" s="100">
        <v>42659.366666666669</v>
      </c>
      <c r="H406" s="100">
        <v>42659.854861111111</v>
      </c>
      <c r="I406" s="118" t="s">
        <v>49</v>
      </c>
      <c r="J406" s="99" t="s">
        <v>49</v>
      </c>
      <c r="K406" s="315"/>
      <c r="L406" s="133">
        <f>IF(RIGHT(S406)="T",(+H406-G406),0)</f>
        <v>0</v>
      </c>
      <c r="M406" s="232">
        <f>IF(RIGHT(S406)="U",(+H406-G406),0)</f>
        <v>0</v>
      </c>
      <c r="N406" s="232">
        <f>IF(RIGHT(S406)="C",(+H406-G406),0)</f>
        <v>0</v>
      </c>
      <c r="O406" s="232">
        <f>IF(RIGHT(S406)="D",(+H406-G406),0)</f>
        <v>0.4881944444423425</v>
      </c>
      <c r="P406" s="155" t="s">
        <v>49</v>
      </c>
      <c r="Q406" s="155" t="s">
        <v>49</v>
      </c>
      <c r="R406" s="155" t="s">
        <v>49</v>
      </c>
      <c r="S406" s="101" t="s">
        <v>493</v>
      </c>
      <c r="T406" s="102" t="s">
        <v>1021</v>
      </c>
      <c r="U406" s="105"/>
      <c r="V406" s="136"/>
      <c r="W406" s="136"/>
      <c r="X406" s="136"/>
      <c r="Y406" s="136"/>
      <c r="Z406" s="233"/>
      <c r="AA406" s="136"/>
    </row>
    <row r="407" spans="1:44" s="248" customFormat="1" ht="30" customHeight="1">
      <c r="A407" s="316"/>
      <c r="B407" s="115"/>
      <c r="C407" s="118"/>
      <c r="D407" s="99"/>
      <c r="E407" s="144"/>
      <c r="F407" s="118"/>
      <c r="G407" s="12"/>
      <c r="H407" s="12"/>
      <c r="I407" s="118"/>
      <c r="J407" s="99"/>
      <c r="K407" s="315"/>
      <c r="L407" s="133">
        <f>IF(RIGHT(S407)="T",(+H407-G407),0)</f>
        <v>0</v>
      </c>
      <c r="M407" s="232">
        <f>IF(RIGHT(S407)="U",(+H407-G407),0)</f>
        <v>0</v>
      </c>
      <c r="N407" s="232">
        <f>IF(RIGHT(S407)="C",(+H407-G407),0)</f>
        <v>0</v>
      </c>
      <c r="O407" s="232">
        <f>IF(RIGHT(S407)="D",(+H407-G407),0)</f>
        <v>0</v>
      </c>
      <c r="P407" s="155"/>
      <c r="Q407" s="155"/>
      <c r="R407" s="155"/>
      <c r="S407" s="12"/>
      <c r="T407" s="139"/>
      <c r="U407" s="105"/>
      <c r="V407" s="136"/>
      <c r="W407" s="136"/>
      <c r="X407" s="136"/>
      <c r="Y407" s="136"/>
      <c r="Z407" s="233"/>
      <c r="AA407" s="136"/>
    </row>
    <row r="408" spans="1:44" s="246" customFormat="1" ht="30" customHeight="1">
      <c r="A408" s="241"/>
      <c r="B408" s="315"/>
      <c r="C408" s="118" t="s">
        <v>53</v>
      </c>
      <c r="D408" s="99"/>
      <c r="E408" s="154"/>
      <c r="F408" s="118" t="s">
        <v>49</v>
      </c>
      <c r="G408" s="145"/>
      <c r="H408" s="145"/>
      <c r="I408" s="118" t="s">
        <v>49</v>
      </c>
      <c r="J408" s="99" t="s">
        <v>49</v>
      </c>
      <c r="K408" s="315"/>
      <c r="L408" s="133">
        <f>SUM(L406:L407)</f>
        <v>0</v>
      </c>
      <c r="M408" s="133">
        <f t="shared" ref="M408:O408" si="504">SUM(M406:M407)</f>
        <v>0</v>
      </c>
      <c r="N408" s="133">
        <f t="shared" si="504"/>
        <v>0</v>
      </c>
      <c r="O408" s="133">
        <f t="shared" si="504"/>
        <v>0.4881944444423425</v>
      </c>
      <c r="P408" s="243" t="s">
        <v>49</v>
      </c>
      <c r="Q408" s="243" t="s">
        <v>49</v>
      </c>
      <c r="R408" s="243" t="s">
        <v>49</v>
      </c>
      <c r="S408" s="132"/>
      <c r="T408" s="108"/>
      <c r="U408" s="104"/>
      <c r="V408" s="233">
        <f>$AB$11-((N408*24))</f>
        <v>744</v>
      </c>
      <c r="W408" s="234">
        <v>132</v>
      </c>
      <c r="X408" s="99">
        <v>3</v>
      </c>
      <c r="Y408" s="235">
        <f>W408*X408</f>
        <v>396</v>
      </c>
      <c r="Z408" s="233">
        <f>(Y408*(V408-L408*24))/V408</f>
        <v>396</v>
      </c>
      <c r="AA408" s="109">
        <f>(Z408/Y408)*100</f>
        <v>100</v>
      </c>
      <c r="AB408" s="248"/>
    </row>
    <row r="409" spans="1:44" s="239" customFormat="1" ht="30.75" customHeight="1">
      <c r="A409" s="3">
        <v>4</v>
      </c>
      <c r="B409" s="115" t="s">
        <v>195</v>
      </c>
      <c r="C409" s="118" t="s">
        <v>196</v>
      </c>
      <c r="D409" s="99">
        <v>3</v>
      </c>
      <c r="E409" s="116" t="s">
        <v>565</v>
      </c>
      <c r="F409" s="118" t="s">
        <v>49</v>
      </c>
      <c r="G409" s="100">
        <v>42649.570138888892</v>
      </c>
      <c r="H409" s="100">
        <v>42649.875694444447</v>
      </c>
      <c r="I409" s="118"/>
      <c r="J409" s="99"/>
      <c r="K409" s="315"/>
      <c r="L409" s="133">
        <f>IF(RIGHT(S409)="T",(+H409-G409),0)</f>
        <v>0</v>
      </c>
      <c r="M409" s="232">
        <f>IF(RIGHT(S409)="U",(+H409-G409),0)</f>
        <v>0</v>
      </c>
      <c r="N409" s="232">
        <f>IF(RIGHT(S409)="C",(+H409-G409),0)</f>
        <v>0</v>
      </c>
      <c r="O409" s="232">
        <f>IF(RIGHT(S409)="D",(+H409-G409),0)</f>
        <v>0.30555555555474712</v>
      </c>
      <c r="P409" s="317"/>
      <c r="Q409" s="317"/>
      <c r="R409" s="317"/>
      <c r="S409" s="101" t="s">
        <v>491</v>
      </c>
      <c r="T409" s="102" t="s">
        <v>1024</v>
      </c>
      <c r="U409" s="317"/>
      <c r="V409" s="233"/>
      <c r="W409" s="234"/>
      <c r="X409" s="99"/>
      <c r="Y409" s="235"/>
      <c r="Z409" s="233"/>
      <c r="AA409" s="109"/>
      <c r="AB409" s="238"/>
      <c r="AC409" s="238"/>
      <c r="AD409" s="238"/>
      <c r="AE409" s="238"/>
      <c r="AF409" s="300"/>
      <c r="AG409" s="300"/>
      <c r="AH409" s="300"/>
      <c r="AI409" s="300"/>
      <c r="AJ409" s="300"/>
      <c r="AK409" s="300"/>
      <c r="AL409" s="300"/>
      <c r="AM409" s="300"/>
      <c r="AN409" s="300"/>
      <c r="AO409" s="300"/>
      <c r="AP409" s="300"/>
      <c r="AQ409" s="300"/>
      <c r="AR409" s="300"/>
    </row>
    <row r="410" spans="1:44" s="239" customFormat="1" ht="30.75" customHeight="1">
      <c r="A410" s="3"/>
      <c r="B410" s="115"/>
      <c r="C410" s="118"/>
      <c r="D410" s="99"/>
      <c r="E410" s="116"/>
      <c r="F410" s="118" t="s">
        <v>49</v>
      </c>
      <c r="G410" s="100">
        <v>42659.366666666669</v>
      </c>
      <c r="H410" s="100">
        <v>42659.854861111111</v>
      </c>
      <c r="I410" s="118"/>
      <c r="J410" s="99"/>
      <c r="K410" s="315"/>
      <c r="L410" s="133">
        <f>IF(RIGHT(S410)="T",(+H410-G410),0)</f>
        <v>0</v>
      </c>
      <c r="M410" s="232">
        <f>IF(RIGHT(S410)="U",(+H410-G410),0)</f>
        <v>0</v>
      </c>
      <c r="N410" s="232">
        <f>IF(RIGHT(S410)="C",(+H410-G410),0)</f>
        <v>0</v>
      </c>
      <c r="O410" s="232">
        <f>IF(RIGHT(S410)="D",(+H410-G410),0)</f>
        <v>0.4881944444423425</v>
      </c>
      <c r="P410" s="317"/>
      <c r="Q410" s="317"/>
      <c r="R410" s="317"/>
      <c r="S410" s="101" t="s">
        <v>493</v>
      </c>
      <c r="T410" s="102" t="s">
        <v>1021</v>
      </c>
      <c r="U410" s="317"/>
      <c r="V410" s="233"/>
      <c r="W410" s="234"/>
      <c r="X410" s="99"/>
      <c r="Y410" s="235"/>
      <c r="Z410" s="233"/>
      <c r="AA410" s="109"/>
      <c r="AB410" s="238"/>
      <c r="AC410" s="238"/>
      <c r="AD410" s="238"/>
      <c r="AE410" s="238"/>
      <c r="AF410" s="300"/>
      <c r="AG410" s="300"/>
      <c r="AH410" s="300"/>
      <c r="AI410" s="300"/>
      <c r="AJ410" s="300"/>
      <c r="AK410" s="300"/>
      <c r="AL410" s="300"/>
      <c r="AM410" s="300"/>
      <c r="AN410" s="300"/>
      <c r="AO410" s="300"/>
      <c r="AP410" s="300"/>
      <c r="AQ410" s="300"/>
      <c r="AR410" s="300"/>
    </row>
    <row r="411" spans="1:44" s="246" customFormat="1" ht="30" customHeight="1">
      <c r="A411" s="241"/>
      <c r="B411" s="315"/>
      <c r="C411" s="118" t="s">
        <v>53</v>
      </c>
      <c r="D411" s="99"/>
      <c r="E411" s="154"/>
      <c r="F411" s="118" t="s">
        <v>49</v>
      </c>
      <c r="G411" s="145"/>
      <c r="H411" s="145"/>
      <c r="I411" s="118" t="s">
        <v>49</v>
      </c>
      <c r="J411" s="99" t="s">
        <v>49</v>
      </c>
      <c r="K411" s="315"/>
      <c r="L411" s="133">
        <f>SUM(L409:L410)</f>
        <v>0</v>
      </c>
      <c r="M411" s="133">
        <f>SUM(M409:M410)</f>
        <v>0</v>
      </c>
      <c r="N411" s="133">
        <f>SUM(N409:N410)</f>
        <v>0</v>
      </c>
      <c r="O411" s="133">
        <f>SUM(O409:O410)</f>
        <v>0.79374999999708962</v>
      </c>
      <c r="P411" s="133"/>
      <c r="Q411" s="133"/>
      <c r="R411" s="133"/>
      <c r="S411" s="132"/>
      <c r="T411" s="108"/>
      <c r="U411" s="104"/>
      <c r="V411" s="233">
        <f>$AB$11-((N411*24))</f>
        <v>744</v>
      </c>
      <c r="W411" s="234">
        <v>132</v>
      </c>
      <c r="X411" s="99">
        <v>3</v>
      </c>
      <c r="Y411" s="235">
        <f>W411*X411</f>
        <v>396</v>
      </c>
      <c r="Z411" s="233">
        <f>(Y411*(V411-L411*24))/V411</f>
        <v>396</v>
      </c>
      <c r="AA411" s="109">
        <f>(Z411/Y411)*100</f>
        <v>100</v>
      </c>
      <c r="AB411" s="248"/>
    </row>
    <row r="412" spans="1:44" s="239" customFormat="1" ht="31.5" customHeight="1">
      <c r="A412" s="3">
        <v>10</v>
      </c>
      <c r="B412" s="115" t="s">
        <v>198</v>
      </c>
      <c r="C412" s="318" t="s">
        <v>199</v>
      </c>
      <c r="D412" s="99">
        <v>182.17599999999999</v>
      </c>
      <c r="E412" s="116" t="s">
        <v>565</v>
      </c>
      <c r="F412" s="155" t="s">
        <v>49</v>
      </c>
      <c r="G412" s="110"/>
      <c r="H412" s="110"/>
      <c r="I412" s="319"/>
      <c r="J412" s="319"/>
      <c r="K412" s="319"/>
      <c r="L412" s="281">
        <f>IF(RIGHT(S412)="T",(+H412-G412),0)</f>
        <v>0</v>
      </c>
      <c r="M412" s="281">
        <f>IF(RIGHT(S412)="U",(+H412-G412),0)</f>
        <v>0</v>
      </c>
      <c r="N412" s="281">
        <f>IF(RIGHT(S412)="C",(+H412-G412),0)</f>
        <v>0</v>
      </c>
      <c r="O412" s="281">
        <f>IF(RIGHT(S412)="D",(+H412-G412),0)</f>
        <v>0</v>
      </c>
      <c r="P412" s="141"/>
      <c r="Q412" s="141"/>
      <c r="R412" s="141"/>
      <c r="S412" s="119"/>
      <c r="T412" s="120"/>
      <c r="U412" s="141"/>
      <c r="V412" s="233"/>
      <c r="W412" s="234"/>
      <c r="X412" s="99"/>
      <c r="Y412" s="235"/>
      <c r="Z412" s="233"/>
      <c r="AA412" s="109"/>
      <c r="AB412" s="238"/>
      <c r="AC412" s="238"/>
      <c r="AD412" s="238"/>
      <c r="AE412" s="238"/>
      <c r="AF412" s="320"/>
      <c r="AG412" s="320"/>
      <c r="AH412" s="320"/>
      <c r="AI412" s="320"/>
      <c r="AJ412" s="320"/>
      <c r="AK412" s="320"/>
      <c r="AL412" s="320"/>
      <c r="AM412" s="320"/>
      <c r="AN412" s="320"/>
      <c r="AO412" s="320"/>
      <c r="AP412" s="320"/>
      <c r="AQ412" s="320"/>
      <c r="AR412" s="320"/>
    </row>
    <row r="413" spans="1:44" s="239" customFormat="1" ht="30" customHeight="1">
      <c r="A413" s="3"/>
      <c r="B413" s="115"/>
      <c r="C413" s="318"/>
      <c r="D413" s="99"/>
      <c r="E413" s="116"/>
      <c r="F413" s="155"/>
      <c r="G413" s="100"/>
      <c r="H413" s="100"/>
      <c r="I413" s="319"/>
      <c r="J413" s="319"/>
      <c r="K413" s="319"/>
      <c r="L413" s="281">
        <f>IF(RIGHT(S413)="T",(+H413-G413),0)</f>
        <v>0</v>
      </c>
      <c r="M413" s="281">
        <f>IF(RIGHT(S413)="U",(+H413-G413),0)</f>
        <v>0</v>
      </c>
      <c r="N413" s="281">
        <f>IF(RIGHT(S413)="C",(+H413-G413),0)</f>
        <v>0</v>
      </c>
      <c r="O413" s="281">
        <f>IF(RIGHT(S413)="D",(+H413-G413),0)</f>
        <v>0</v>
      </c>
      <c r="P413" s="141"/>
      <c r="Q413" s="141"/>
      <c r="R413" s="141"/>
      <c r="S413" s="41"/>
      <c r="T413" s="140"/>
      <c r="U413" s="141"/>
      <c r="V413" s="233"/>
      <c r="W413" s="234"/>
      <c r="X413" s="99"/>
      <c r="Y413" s="235"/>
      <c r="Z413" s="233"/>
      <c r="AA413" s="109"/>
      <c r="AB413" s="238"/>
      <c r="AC413" s="238"/>
      <c r="AD413" s="238"/>
      <c r="AE413" s="238"/>
      <c r="AF413" s="320"/>
      <c r="AG413" s="320"/>
      <c r="AH413" s="320"/>
      <c r="AI413" s="320"/>
      <c r="AJ413" s="320"/>
      <c r="AK413" s="320"/>
      <c r="AL413" s="320"/>
      <c r="AM413" s="320"/>
      <c r="AN413" s="320"/>
      <c r="AO413" s="320"/>
      <c r="AP413" s="320"/>
      <c r="AQ413" s="320"/>
      <c r="AR413" s="320"/>
    </row>
    <row r="414" spans="1:44" s="246" customFormat="1" ht="30" customHeight="1">
      <c r="A414" s="279"/>
      <c r="B414" s="129"/>
      <c r="C414" s="280" t="s">
        <v>53</v>
      </c>
      <c r="D414" s="129"/>
      <c r="E414" s="154"/>
      <c r="F414" s="277" t="s">
        <v>49</v>
      </c>
      <c r="G414" s="126"/>
      <c r="H414" s="126"/>
      <c r="I414" s="277" t="s">
        <v>49</v>
      </c>
      <c r="J414" s="277" t="s">
        <v>49</v>
      </c>
      <c r="K414" s="277" t="s">
        <v>49</v>
      </c>
      <c r="L414" s="281">
        <f t="shared" ref="L414:O414" si="505">SUM(L412:L413)</f>
        <v>0</v>
      </c>
      <c r="M414" s="281">
        <f t="shared" si="505"/>
        <v>0</v>
      </c>
      <c r="N414" s="281">
        <f t="shared" si="505"/>
        <v>0</v>
      </c>
      <c r="O414" s="281">
        <f t="shared" si="505"/>
        <v>0</v>
      </c>
      <c r="P414" s="281"/>
      <c r="Q414" s="281"/>
      <c r="R414" s="281"/>
      <c r="S414" s="129"/>
      <c r="T414" s="130"/>
      <c r="U414" s="129"/>
      <c r="V414" s="233">
        <f t="shared" ref="V414" si="506">$AB$11-((N414*24))</f>
        <v>744</v>
      </c>
      <c r="W414" s="234">
        <v>132</v>
      </c>
      <c r="X414" s="99">
        <v>182.17599999999999</v>
      </c>
      <c r="Y414" s="235">
        <f t="shared" ref="Y414" si="507">W414*X414</f>
        <v>24047.232</v>
      </c>
      <c r="Z414" s="233">
        <f t="shared" ref="Z414" si="508">(Y414*(V414-L414*24))/V414</f>
        <v>24047.232</v>
      </c>
      <c r="AA414" s="109">
        <f t="shared" ref="AA414" si="509">(Z414/Y414)*100</f>
        <v>100</v>
      </c>
    </row>
    <row r="415" spans="1:44" s="239" customFormat="1" ht="30" customHeight="1">
      <c r="A415" s="3">
        <v>11</v>
      </c>
      <c r="B415" s="115" t="s">
        <v>200</v>
      </c>
      <c r="C415" s="318" t="s">
        <v>201</v>
      </c>
      <c r="D415" s="99">
        <v>182.17599999999999</v>
      </c>
      <c r="E415" s="116" t="s">
        <v>565</v>
      </c>
      <c r="F415" s="155" t="s">
        <v>49</v>
      </c>
      <c r="G415" s="110"/>
      <c r="H415" s="110"/>
      <c r="I415" s="319"/>
      <c r="J415" s="319"/>
      <c r="K415" s="319"/>
      <c r="L415" s="281">
        <f>IF(RIGHT(S415)="T",(+H415-G415),0)</f>
        <v>0</v>
      </c>
      <c r="M415" s="281">
        <f>IF(RIGHT(S415)="U",(+H415-G415),0)</f>
        <v>0</v>
      </c>
      <c r="N415" s="281">
        <f>IF(RIGHT(S415)="C",(+H415-G415),0)</f>
        <v>0</v>
      </c>
      <c r="O415" s="281">
        <f>IF(RIGHT(S415)="D",(+H415-G415),0)</f>
        <v>0</v>
      </c>
      <c r="P415" s="141"/>
      <c r="Q415" s="141"/>
      <c r="R415" s="141"/>
      <c r="S415" s="119"/>
      <c r="T415" s="120"/>
      <c r="U415" s="141"/>
      <c r="V415" s="233"/>
      <c r="W415" s="234"/>
      <c r="X415" s="99"/>
      <c r="Y415" s="235"/>
      <c r="Z415" s="233"/>
      <c r="AA415" s="109"/>
      <c r="AB415" s="238"/>
      <c r="AC415" s="238"/>
      <c r="AD415" s="238"/>
      <c r="AE415" s="238"/>
      <c r="AF415" s="237"/>
      <c r="AG415" s="237"/>
      <c r="AH415" s="237"/>
      <c r="AI415" s="237"/>
      <c r="AJ415" s="237"/>
      <c r="AK415" s="237"/>
      <c r="AL415" s="237"/>
      <c r="AM415" s="237"/>
      <c r="AN415" s="237"/>
      <c r="AO415" s="237"/>
      <c r="AP415" s="237"/>
      <c r="AQ415" s="237"/>
      <c r="AR415" s="237"/>
    </row>
    <row r="416" spans="1:44" s="239" customFormat="1" ht="30" customHeight="1">
      <c r="A416" s="3"/>
      <c r="B416" s="115"/>
      <c r="C416" s="318"/>
      <c r="D416" s="99"/>
      <c r="E416" s="294"/>
      <c r="F416" s="155"/>
      <c r="G416" s="100"/>
      <c r="H416" s="100"/>
      <c r="I416" s="319"/>
      <c r="J416" s="319"/>
      <c r="K416" s="319"/>
      <c r="L416" s="281">
        <f>IF(RIGHT(S416)="T",(+H416-G416),0)</f>
        <v>0</v>
      </c>
      <c r="M416" s="281">
        <f>IF(RIGHT(S416)="U",(+H416-G416),0)</f>
        <v>0</v>
      </c>
      <c r="N416" s="281">
        <f>IF(RIGHT(S416)="C",(+H416-G416),0)</f>
        <v>0</v>
      </c>
      <c r="O416" s="281">
        <f>IF(RIGHT(S416)="D",(+H416-G416),0)</f>
        <v>0</v>
      </c>
      <c r="P416" s="141"/>
      <c r="Q416" s="141"/>
      <c r="R416" s="141"/>
      <c r="S416" s="101"/>
      <c r="T416" s="102"/>
      <c r="U416" s="141"/>
      <c r="V416" s="233"/>
      <c r="W416" s="234"/>
      <c r="X416" s="99"/>
      <c r="Y416" s="235"/>
      <c r="Z416" s="233"/>
      <c r="AA416" s="109"/>
      <c r="AB416" s="238"/>
      <c r="AC416" s="238"/>
      <c r="AD416" s="238"/>
      <c r="AE416" s="238"/>
      <c r="AF416" s="237"/>
      <c r="AG416" s="237"/>
      <c r="AH416" s="237"/>
      <c r="AI416" s="237"/>
      <c r="AJ416" s="237"/>
      <c r="AK416" s="237"/>
      <c r="AL416" s="237"/>
      <c r="AM416" s="237"/>
      <c r="AN416" s="237"/>
      <c r="AO416" s="237"/>
      <c r="AP416" s="237"/>
      <c r="AQ416" s="237"/>
      <c r="AR416" s="237"/>
    </row>
    <row r="417" spans="1:28" s="246" customFormat="1" ht="30" customHeight="1">
      <c r="A417" s="279"/>
      <c r="B417" s="129"/>
      <c r="C417" s="280" t="s">
        <v>53</v>
      </c>
      <c r="D417" s="129"/>
      <c r="E417" s="154"/>
      <c r="F417" s="277" t="s">
        <v>49</v>
      </c>
      <c r="G417" s="126"/>
      <c r="H417" s="126"/>
      <c r="I417" s="277" t="s">
        <v>49</v>
      </c>
      <c r="J417" s="277" t="s">
        <v>49</v>
      </c>
      <c r="K417" s="118"/>
      <c r="L417" s="281">
        <f>SUM(L415:L416)</f>
        <v>0</v>
      </c>
      <c r="M417" s="281">
        <f>SUM(M415:M416)</f>
        <v>0</v>
      </c>
      <c r="N417" s="281">
        <f>SUM(N415:N416)</f>
        <v>0</v>
      </c>
      <c r="O417" s="281">
        <f>SUM(O415:O416)</f>
        <v>0</v>
      </c>
      <c r="P417" s="277" t="s">
        <v>49</v>
      </c>
      <c r="Q417" s="277" t="s">
        <v>49</v>
      </c>
      <c r="R417" s="277" t="s">
        <v>49</v>
      </c>
      <c r="S417" s="129"/>
      <c r="T417" s="130"/>
      <c r="U417" s="129"/>
      <c r="V417" s="233">
        <f t="shared" ref="V417" si="510">$AB$11-((N417*24))</f>
        <v>744</v>
      </c>
      <c r="W417" s="234">
        <v>132</v>
      </c>
      <c r="X417" s="99">
        <v>182.17599999999999</v>
      </c>
      <c r="Y417" s="235">
        <f t="shared" ref="Y417" si="511">W417*X417</f>
        <v>24047.232</v>
      </c>
      <c r="Z417" s="233">
        <f t="shared" ref="Z417" si="512">(Y417*(V417-L417*24))/V417</f>
        <v>24047.232</v>
      </c>
      <c r="AA417" s="109">
        <f t="shared" ref="AA417" si="513">(Z417/Y417)*100</f>
        <v>100</v>
      </c>
    </row>
    <row r="418" spans="1:28" s="246" customFormat="1" ht="33.75" customHeight="1">
      <c r="A418" s="283">
        <v>16</v>
      </c>
      <c r="B418" s="321" t="s">
        <v>202</v>
      </c>
      <c r="C418" s="276" t="s">
        <v>203</v>
      </c>
      <c r="D418" s="99">
        <v>234.59</v>
      </c>
      <c r="E418" s="116" t="s">
        <v>565</v>
      </c>
      <c r="F418" s="277" t="s">
        <v>49</v>
      </c>
      <c r="G418" s="100"/>
      <c r="H418" s="100"/>
      <c r="I418" s="277" t="s">
        <v>49</v>
      </c>
      <c r="J418" s="277" t="s">
        <v>49</v>
      </c>
      <c r="K418" s="118"/>
      <c r="L418" s="281">
        <f>IF(RIGHT(S418)="T",(+H418-G418),0)</f>
        <v>0</v>
      </c>
      <c r="M418" s="281">
        <f>IF(RIGHT(S418)="U",(+H418-G418),0)</f>
        <v>0</v>
      </c>
      <c r="N418" s="281">
        <f>IF(RIGHT(S418)="C",(+H418-G418),0)</f>
        <v>0</v>
      </c>
      <c r="O418" s="281">
        <f>IF(RIGHT(S418)="D",(+H418-G418),0)</f>
        <v>0</v>
      </c>
      <c r="P418" s="277" t="s">
        <v>49</v>
      </c>
      <c r="Q418" s="277" t="s">
        <v>49</v>
      </c>
      <c r="R418" s="277" t="s">
        <v>49</v>
      </c>
      <c r="S418" s="101"/>
      <c r="T418" s="102"/>
      <c r="U418" s="322"/>
      <c r="V418" s="287"/>
      <c r="W418" s="287"/>
      <c r="X418" s="287"/>
      <c r="Y418" s="287"/>
      <c r="Z418" s="233"/>
      <c r="AA418" s="287"/>
    </row>
    <row r="419" spans="1:28" s="246" customFormat="1" ht="33.75" customHeight="1">
      <c r="A419" s="283"/>
      <c r="B419" s="321"/>
      <c r="C419" s="276"/>
      <c r="D419" s="99"/>
      <c r="E419" s="294"/>
      <c r="F419" s="277"/>
      <c r="G419" s="100"/>
      <c r="H419" s="100"/>
      <c r="I419" s="277"/>
      <c r="J419" s="277"/>
      <c r="K419" s="118"/>
      <c r="L419" s="281">
        <f>IF(RIGHT(S419)="T",(+H419-G419),0)</f>
        <v>0</v>
      </c>
      <c r="M419" s="281">
        <f>IF(RIGHT(S419)="U",(+H419-G419),0)</f>
        <v>0</v>
      </c>
      <c r="N419" s="281">
        <f>IF(RIGHT(S419)="C",(+H419-G419),0)</f>
        <v>0</v>
      </c>
      <c r="O419" s="281">
        <f>IF(RIGHT(S419)="D",(+H419-G419),0)</f>
        <v>0</v>
      </c>
      <c r="P419" s="277"/>
      <c r="Q419" s="277"/>
      <c r="R419" s="277"/>
      <c r="S419" s="41"/>
      <c r="T419" s="102"/>
      <c r="U419" s="322"/>
      <c r="V419" s="287"/>
      <c r="W419" s="287"/>
      <c r="X419" s="287"/>
      <c r="Y419" s="287"/>
      <c r="Z419" s="233"/>
      <c r="AA419" s="287"/>
    </row>
    <row r="420" spans="1:28" s="246" customFormat="1" ht="33.75" customHeight="1">
      <c r="A420" s="283"/>
      <c r="B420" s="321"/>
      <c r="C420" s="276"/>
      <c r="D420" s="99"/>
      <c r="E420" s="294"/>
      <c r="F420" s="277" t="s">
        <v>49</v>
      </c>
      <c r="G420" s="100"/>
      <c r="H420" s="100"/>
      <c r="I420" s="277" t="s">
        <v>49</v>
      </c>
      <c r="J420" s="277" t="s">
        <v>49</v>
      </c>
      <c r="K420" s="118"/>
      <c r="L420" s="281">
        <f>IF(RIGHT(S420)="T",(+H420-G420),0)</f>
        <v>0</v>
      </c>
      <c r="M420" s="281">
        <f>IF(RIGHT(S420)="U",(+H420-G420),0)</f>
        <v>0</v>
      </c>
      <c r="N420" s="281">
        <f>IF(RIGHT(S420)="C",(+H420-G420),0)</f>
        <v>0</v>
      </c>
      <c r="O420" s="281">
        <f>IF(RIGHT(S420)="D",(+H420-G420),0)</f>
        <v>0</v>
      </c>
      <c r="P420" s="277" t="s">
        <v>49</v>
      </c>
      <c r="Q420" s="277" t="s">
        <v>49</v>
      </c>
      <c r="R420" s="277" t="s">
        <v>49</v>
      </c>
      <c r="S420" s="41"/>
      <c r="T420" s="102"/>
      <c r="U420" s="322"/>
      <c r="V420" s="287"/>
      <c r="W420" s="287"/>
      <c r="X420" s="287"/>
      <c r="Y420" s="287"/>
      <c r="Z420" s="233"/>
      <c r="AA420" s="287"/>
    </row>
    <row r="421" spans="1:28" s="246" customFormat="1" ht="30" customHeight="1">
      <c r="A421" s="323"/>
      <c r="B421" s="146"/>
      <c r="C421" s="324" t="s">
        <v>53</v>
      </c>
      <c r="D421" s="146"/>
      <c r="E421" s="154"/>
      <c r="F421" s="277" t="s">
        <v>49</v>
      </c>
      <c r="G421" s="126"/>
      <c r="H421" s="126"/>
      <c r="I421" s="277" t="s">
        <v>49</v>
      </c>
      <c r="J421" s="277" t="s">
        <v>49</v>
      </c>
      <c r="K421" s="277" t="s">
        <v>49</v>
      </c>
      <c r="L421" s="281">
        <f>SUM(L418:L420)</f>
        <v>0</v>
      </c>
      <c r="M421" s="281">
        <f t="shared" ref="M421:N421" si="514">SUM(M418:M420)</f>
        <v>0</v>
      </c>
      <c r="N421" s="281">
        <f t="shared" si="514"/>
        <v>0</v>
      </c>
      <c r="O421" s="281">
        <f>SUM(O418:O420)</f>
        <v>0</v>
      </c>
      <c r="P421" s="277" t="s">
        <v>49</v>
      </c>
      <c r="Q421" s="277" t="s">
        <v>49</v>
      </c>
      <c r="R421" s="277" t="s">
        <v>49</v>
      </c>
      <c r="S421" s="146"/>
      <c r="T421" s="147"/>
      <c r="U421" s="146"/>
      <c r="V421" s="282">
        <f>$AB$11-((N421*24))</f>
        <v>744</v>
      </c>
      <c r="W421" s="106">
        <v>109</v>
      </c>
      <c r="X421" s="99">
        <v>234.59</v>
      </c>
      <c r="Y421" s="257">
        <f>W421*X421</f>
        <v>25570.31</v>
      </c>
      <c r="Z421" s="233">
        <f>(Y421*(V421-L421*24))/V421</f>
        <v>25570.31</v>
      </c>
      <c r="AA421" s="303">
        <f>(Z421/Y421)*100</f>
        <v>100</v>
      </c>
    </row>
    <row r="422" spans="1:28" s="246" customFormat="1" ht="30" customHeight="1">
      <c r="A422" s="283">
        <v>17</v>
      </c>
      <c r="B422" s="321" t="s">
        <v>204</v>
      </c>
      <c r="C422" s="276" t="s">
        <v>205</v>
      </c>
      <c r="D422" s="99">
        <v>59.01</v>
      </c>
      <c r="E422" s="116" t="s">
        <v>565</v>
      </c>
      <c r="F422" s="277" t="s">
        <v>49</v>
      </c>
      <c r="G422" s="100"/>
      <c r="H422" s="100"/>
      <c r="I422" s="277" t="s">
        <v>49</v>
      </c>
      <c r="J422" s="277" t="s">
        <v>49</v>
      </c>
      <c r="K422" s="277" t="s">
        <v>49</v>
      </c>
      <c r="L422" s="281">
        <f t="shared" ref="L422" si="515">IF(RIGHT(S422)="T",(+H422-G422),0)</f>
        <v>0</v>
      </c>
      <c r="M422" s="281">
        <f t="shared" ref="M422" si="516">IF(RIGHT(S422)="U",(+H422-G422),0)</f>
        <v>0</v>
      </c>
      <c r="N422" s="281">
        <f t="shared" ref="N422" si="517">IF(RIGHT(S422)="C",(+H422-G422),0)</f>
        <v>0</v>
      </c>
      <c r="O422" s="281">
        <f t="shared" ref="O422" si="518">IF(RIGHT(S422)="D",(+H422-G422),0)</f>
        <v>0</v>
      </c>
      <c r="P422" s="277" t="s">
        <v>49</v>
      </c>
      <c r="Q422" s="277" t="s">
        <v>49</v>
      </c>
      <c r="R422" s="277" t="s">
        <v>49</v>
      </c>
      <c r="S422" s="101"/>
      <c r="T422" s="102"/>
      <c r="U422" s="278"/>
      <c r="V422" s="287"/>
      <c r="W422" s="287"/>
      <c r="X422" s="287"/>
      <c r="Y422" s="287"/>
      <c r="Z422" s="233"/>
      <c r="AA422" s="287"/>
    </row>
    <row r="423" spans="1:28" s="246" customFormat="1" ht="30" customHeight="1">
      <c r="A423" s="283"/>
      <c r="B423" s="321"/>
      <c r="C423" s="276"/>
      <c r="D423" s="99"/>
      <c r="E423" s="116"/>
      <c r="F423" s="277"/>
      <c r="G423" s="100"/>
      <c r="H423" s="100"/>
      <c r="I423" s="277"/>
      <c r="J423" s="277"/>
      <c r="K423" s="277"/>
      <c r="L423" s="281">
        <f t="shared" ref="L423:L425" si="519">IF(RIGHT(S423)="T",(+H423-G423),0)</f>
        <v>0</v>
      </c>
      <c r="M423" s="281">
        <f t="shared" ref="M423:M425" si="520">IF(RIGHT(S423)="U",(+H423-G423),0)</f>
        <v>0</v>
      </c>
      <c r="N423" s="281">
        <f t="shared" ref="N423:N425" si="521">IF(RIGHT(S423)="C",(+H423-G423),0)</f>
        <v>0</v>
      </c>
      <c r="O423" s="281">
        <f t="shared" ref="O423:O425" si="522">IF(RIGHT(S423)="D",(+H423-G423),0)</f>
        <v>0</v>
      </c>
      <c r="P423" s="277"/>
      <c r="Q423" s="277"/>
      <c r="R423" s="277"/>
      <c r="S423" s="101"/>
      <c r="T423" s="102"/>
      <c r="U423" s="278"/>
      <c r="V423" s="287"/>
      <c r="W423" s="287"/>
      <c r="X423" s="287"/>
      <c r="Y423" s="287"/>
      <c r="Z423" s="233"/>
      <c r="AA423" s="287"/>
    </row>
    <row r="424" spans="1:28" s="246" customFormat="1" ht="30" customHeight="1">
      <c r="A424" s="283"/>
      <c r="B424" s="321"/>
      <c r="C424" s="276"/>
      <c r="D424" s="99"/>
      <c r="E424" s="116"/>
      <c r="F424" s="277"/>
      <c r="G424" s="100"/>
      <c r="H424" s="100"/>
      <c r="I424" s="277"/>
      <c r="J424" s="277"/>
      <c r="K424" s="277"/>
      <c r="L424" s="281">
        <f t="shared" si="519"/>
        <v>0</v>
      </c>
      <c r="M424" s="281">
        <f t="shared" si="520"/>
        <v>0</v>
      </c>
      <c r="N424" s="281">
        <f t="shared" si="521"/>
        <v>0</v>
      </c>
      <c r="O424" s="281">
        <f t="shared" si="522"/>
        <v>0</v>
      </c>
      <c r="P424" s="277"/>
      <c r="Q424" s="277"/>
      <c r="R424" s="277"/>
      <c r="S424" s="101"/>
      <c r="T424" s="102"/>
      <c r="U424" s="278"/>
      <c r="V424" s="287"/>
      <c r="W424" s="287"/>
      <c r="X424" s="287"/>
      <c r="Y424" s="287"/>
      <c r="Z424" s="233"/>
      <c r="AA424" s="287"/>
    </row>
    <row r="425" spans="1:28" s="246" customFormat="1" ht="30" customHeight="1">
      <c r="A425" s="283"/>
      <c r="B425" s="321"/>
      <c r="C425" s="276"/>
      <c r="D425" s="99"/>
      <c r="E425" s="116"/>
      <c r="F425" s="277" t="s">
        <v>49</v>
      </c>
      <c r="G425" s="12"/>
      <c r="H425" s="12"/>
      <c r="I425" s="277" t="s">
        <v>49</v>
      </c>
      <c r="J425" s="277" t="s">
        <v>49</v>
      </c>
      <c r="K425" s="277" t="s">
        <v>49</v>
      </c>
      <c r="L425" s="281">
        <f t="shared" si="519"/>
        <v>0</v>
      </c>
      <c r="M425" s="281">
        <f t="shared" si="520"/>
        <v>0</v>
      </c>
      <c r="N425" s="281">
        <f t="shared" si="521"/>
        <v>0</v>
      </c>
      <c r="O425" s="281">
        <f t="shared" si="522"/>
        <v>0</v>
      </c>
      <c r="P425" s="277" t="s">
        <v>49</v>
      </c>
      <c r="Q425" s="277" t="s">
        <v>49</v>
      </c>
      <c r="R425" s="277" t="s">
        <v>49</v>
      </c>
      <c r="S425" s="12"/>
      <c r="T425" s="53"/>
      <c r="U425" s="278"/>
      <c r="V425" s="287"/>
      <c r="W425" s="287"/>
      <c r="X425" s="287"/>
      <c r="Y425" s="287"/>
      <c r="Z425" s="233"/>
      <c r="AA425" s="287"/>
    </row>
    <row r="426" spans="1:28" s="246" customFormat="1" ht="30" customHeight="1">
      <c r="A426" s="279"/>
      <c r="B426" s="129"/>
      <c r="C426" s="280" t="s">
        <v>53</v>
      </c>
      <c r="D426" s="129"/>
      <c r="E426" s="154"/>
      <c r="F426" s="277" t="s">
        <v>49</v>
      </c>
      <c r="G426" s="122"/>
      <c r="H426" s="122"/>
      <c r="I426" s="277" t="s">
        <v>49</v>
      </c>
      <c r="J426" s="277" t="s">
        <v>49</v>
      </c>
      <c r="K426" s="118"/>
      <c r="L426" s="281">
        <f>SUM(L422:L425)</f>
        <v>0</v>
      </c>
      <c r="M426" s="281">
        <f>SUM(M422:M425)</f>
        <v>0</v>
      </c>
      <c r="N426" s="281">
        <f>SUM(N422:N425)</f>
        <v>0</v>
      </c>
      <c r="O426" s="281">
        <f>SUM(O422:O425)</f>
        <v>0</v>
      </c>
      <c r="P426" s="277" t="s">
        <v>49</v>
      </c>
      <c r="Q426" s="277" t="s">
        <v>49</v>
      </c>
      <c r="R426" s="277" t="s">
        <v>49</v>
      </c>
      <c r="S426" s="129"/>
      <c r="T426" s="130"/>
      <c r="U426" s="129"/>
      <c r="V426" s="282">
        <f>$AB$11-((N426*24))</f>
        <v>744</v>
      </c>
      <c r="W426" s="106">
        <v>156</v>
      </c>
      <c r="X426" s="99">
        <v>59.01</v>
      </c>
      <c r="Y426" s="257">
        <f>W426*X426</f>
        <v>9205.56</v>
      </c>
      <c r="Z426" s="233">
        <f>(Y426*(V426-L426*24))/V426</f>
        <v>9205.56</v>
      </c>
      <c r="AA426" s="303">
        <f>(Z426/Y426)*100</f>
        <v>100</v>
      </c>
    </row>
    <row r="427" spans="1:28" s="248" customFormat="1" ht="30" customHeight="1">
      <c r="A427" s="143">
        <v>18</v>
      </c>
      <c r="B427" s="231" t="s">
        <v>197</v>
      </c>
      <c r="C427" s="247" t="s">
        <v>206</v>
      </c>
      <c r="D427" s="99">
        <v>5.2839999999999998</v>
      </c>
      <c r="E427" s="116" t="s">
        <v>565</v>
      </c>
      <c r="F427" s="155" t="s">
        <v>49</v>
      </c>
      <c r="G427" s="100"/>
      <c r="H427" s="100"/>
      <c r="I427" s="155" t="s">
        <v>49</v>
      </c>
      <c r="J427" s="155" t="s">
        <v>49</v>
      </c>
      <c r="K427" s="118"/>
      <c r="L427" s="232">
        <f>IF(RIGHT(S427)="T",(+H425-G425),0)</f>
        <v>0</v>
      </c>
      <c r="M427" s="232">
        <f>IF(RIGHT(S427)="U",(+H425-G425),0)</f>
        <v>0</v>
      </c>
      <c r="N427" s="232">
        <f>IF(RIGHT(S427)="C",(+H425-G425),0)</f>
        <v>0</v>
      </c>
      <c r="O427" s="232">
        <f>IF(RIGHT(S427)="D",(+H425-G425),0)</f>
        <v>0</v>
      </c>
      <c r="P427" s="155" t="s">
        <v>49</v>
      </c>
      <c r="Q427" s="155" t="s">
        <v>49</v>
      </c>
      <c r="R427" s="155" t="s">
        <v>49</v>
      </c>
      <c r="S427" s="101"/>
      <c r="T427" s="102"/>
      <c r="U427" s="105"/>
      <c r="V427" s="136"/>
      <c r="W427" s="136"/>
      <c r="X427" s="136"/>
      <c r="Y427" s="136"/>
      <c r="Z427" s="233"/>
      <c r="AA427" s="136"/>
    </row>
    <row r="428" spans="1:28" s="248" customFormat="1" ht="30" customHeight="1">
      <c r="A428" s="143"/>
      <c r="B428" s="231"/>
      <c r="C428" s="247"/>
      <c r="D428" s="99"/>
      <c r="E428" s="116"/>
      <c r="F428" s="155"/>
      <c r="G428" s="100"/>
      <c r="H428" s="100"/>
      <c r="I428" s="155"/>
      <c r="J428" s="155"/>
      <c r="K428" s="118"/>
      <c r="L428" s="232">
        <f t="shared" ref="L428" si="523">IF(RIGHT(S428)="T",(+H428-G428),0)</f>
        <v>0</v>
      </c>
      <c r="M428" s="232">
        <f t="shared" ref="M428" si="524">IF(RIGHT(S428)="U",(+H428-G428),0)</f>
        <v>0</v>
      </c>
      <c r="N428" s="232">
        <f t="shared" ref="N428" si="525">IF(RIGHT(S428)="C",(+H428-G428),0)</f>
        <v>0</v>
      </c>
      <c r="O428" s="232">
        <f t="shared" ref="O428" si="526">IF(RIGHT(S428)="D",(+H428-G428),0)</f>
        <v>0</v>
      </c>
      <c r="P428" s="155"/>
      <c r="Q428" s="155"/>
      <c r="R428" s="155"/>
      <c r="S428" s="41"/>
      <c r="T428" s="102"/>
      <c r="U428" s="105"/>
      <c r="V428" s="136"/>
      <c r="W428" s="136"/>
      <c r="X428" s="136"/>
      <c r="Y428" s="136"/>
      <c r="Z428" s="233"/>
      <c r="AA428" s="136"/>
    </row>
    <row r="429" spans="1:28" s="246" customFormat="1" ht="30" customHeight="1">
      <c r="A429" s="325"/>
      <c r="B429" s="326"/>
      <c r="C429" s="327" t="s">
        <v>53</v>
      </c>
      <c r="D429" s="326"/>
      <c r="E429" s="154"/>
      <c r="F429" s="243" t="s">
        <v>49</v>
      </c>
      <c r="G429" s="103"/>
      <c r="H429" s="103"/>
      <c r="I429" s="243" t="s">
        <v>49</v>
      </c>
      <c r="J429" s="243" t="s">
        <v>49</v>
      </c>
      <c r="K429" s="243" t="s">
        <v>49</v>
      </c>
      <c r="L429" s="133">
        <f>SUM(L427:L428)</f>
        <v>0</v>
      </c>
      <c r="M429" s="133">
        <f>SUM(M427:M428)</f>
        <v>0</v>
      </c>
      <c r="N429" s="133">
        <f>SUM(N427:N428)</f>
        <v>0</v>
      </c>
      <c r="O429" s="133">
        <f>SUM(O427:O428)</f>
        <v>0</v>
      </c>
      <c r="P429" s="243" t="s">
        <v>49</v>
      </c>
      <c r="Q429" s="243" t="s">
        <v>49</v>
      </c>
      <c r="R429" s="243" t="s">
        <v>49</v>
      </c>
      <c r="S429" s="148"/>
      <c r="T429" s="149"/>
      <c r="U429" s="326"/>
      <c r="V429" s="233">
        <f>$AB$11-((N429*24))</f>
        <v>744</v>
      </c>
      <c r="W429" s="234">
        <v>131</v>
      </c>
      <c r="X429" s="99">
        <v>5.2839999999999998</v>
      </c>
      <c r="Y429" s="235">
        <f>W429*X429</f>
        <v>692.20399999999995</v>
      </c>
      <c r="Z429" s="233">
        <f>(Y429*(V429-L429*24))/V429</f>
        <v>692.20399999999995</v>
      </c>
      <c r="AA429" s="109">
        <f>(Z429/Y429)*100</f>
        <v>100</v>
      </c>
      <c r="AB429" s="248"/>
    </row>
    <row r="430" spans="1:28" s="248" customFormat="1" ht="30" customHeight="1">
      <c r="A430" s="143">
        <v>19</v>
      </c>
      <c r="B430" s="231" t="s">
        <v>207</v>
      </c>
      <c r="C430" s="247" t="s">
        <v>208</v>
      </c>
      <c r="D430" s="99">
        <v>5.2839999999999998</v>
      </c>
      <c r="E430" s="116" t="s">
        <v>565</v>
      </c>
      <c r="F430" s="155" t="s">
        <v>49</v>
      </c>
      <c r="G430" s="100"/>
      <c r="H430" s="100"/>
      <c r="I430" s="155" t="s">
        <v>49</v>
      </c>
      <c r="J430" s="155" t="s">
        <v>49</v>
      </c>
      <c r="K430" s="328"/>
      <c r="L430" s="232">
        <f>IF(RIGHT(S430)="T",(+H430-G430),0)</f>
        <v>0</v>
      </c>
      <c r="M430" s="232">
        <f>IF(RIGHT(S430)="U",(+H430-G430),0)</f>
        <v>0</v>
      </c>
      <c r="N430" s="232">
        <f>IF(RIGHT(S430)="C",(+H430-G430),0)</f>
        <v>0</v>
      </c>
      <c r="O430" s="232">
        <f>IF(RIGHT(S430)="D",(+H430-G430),0)</f>
        <v>0</v>
      </c>
      <c r="P430" s="155" t="s">
        <v>49</v>
      </c>
      <c r="Q430" s="155" t="s">
        <v>49</v>
      </c>
      <c r="R430" s="155" t="s">
        <v>49</v>
      </c>
      <c r="S430" s="101"/>
      <c r="T430" s="102"/>
      <c r="U430" s="105"/>
      <c r="V430" s="136"/>
      <c r="W430" s="136"/>
      <c r="X430" s="136"/>
      <c r="Y430" s="136"/>
      <c r="Z430" s="233"/>
      <c r="AA430" s="136"/>
    </row>
    <row r="431" spans="1:28" s="248" customFormat="1" ht="30" customHeight="1">
      <c r="A431" s="143"/>
      <c r="B431" s="231"/>
      <c r="C431" s="247"/>
      <c r="D431" s="99"/>
      <c r="E431" s="144"/>
      <c r="F431" s="155"/>
      <c r="G431" s="100"/>
      <c r="H431" s="100"/>
      <c r="I431" s="155"/>
      <c r="J431" s="155"/>
      <c r="K431" s="328"/>
      <c r="L431" s="232">
        <f t="shared" ref="L431" si="527">IF(RIGHT(S431)="T",(+H431-G431),0)</f>
        <v>0</v>
      </c>
      <c r="M431" s="232">
        <f t="shared" ref="M431" si="528">IF(RIGHT(S431)="U",(+H431-G431),0)</f>
        <v>0</v>
      </c>
      <c r="N431" s="232">
        <f t="shared" ref="N431" si="529">IF(RIGHT(S431)="C",(+H431-G431),0)</f>
        <v>0</v>
      </c>
      <c r="O431" s="232">
        <f t="shared" ref="O431" si="530">IF(RIGHT(S431)="D",(+H431-G431),0)</f>
        <v>0</v>
      </c>
      <c r="P431" s="155"/>
      <c r="Q431" s="155"/>
      <c r="R431" s="155"/>
      <c r="S431" s="41"/>
      <c r="T431" s="102"/>
      <c r="U431" s="105"/>
      <c r="V431" s="136"/>
      <c r="W431" s="136"/>
      <c r="X431" s="136"/>
      <c r="Y431" s="136"/>
      <c r="Z431" s="233"/>
      <c r="AA431" s="136"/>
    </row>
    <row r="432" spans="1:28" s="246" customFormat="1" ht="30" customHeight="1">
      <c r="A432" s="325"/>
      <c r="B432" s="326"/>
      <c r="C432" s="327" t="s">
        <v>53</v>
      </c>
      <c r="D432" s="326"/>
      <c r="E432" s="154"/>
      <c r="F432" s="243" t="s">
        <v>49</v>
      </c>
      <c r="G432" s="103"/>
      <c r="H432" s="103"/>
      <c r="I432" s="243" t="s">
        <v>49</v>
      </c>
      <c r="J432" s="243" t="s">
        <v>49</v>
      </c>
      <c r="K432" s="243" t="s">
        <v>49</v>
      </c>
      <c r="L432" s="133">
        <f>SUM(L430:L431)</f>
        <v>0</v>
      </c>
      <c r="M432" s="133">
        <f>SUM(M430:M431)</f>
        <v>0</v>
      </c>
      <c r="N432" s="133">
        <f>SUM(N430:N431)</f>
        <v>0</v>
      </c>
      <c r="O432" s="133">
        <f>SUM(O430:O431)</f>
        <v>0</v>
      </c>
      <c r="P432" s="243" t="s">
        <v>49</v>
      </c>
      <c r="Q432" s="243" t="s">
        <v>49</v>
      </c>
      <c r="R432" s="243" t="s">
        <v>49</v>
      </c>
      <c r="S432" s="148"/>
      <c r="T432" s="149"/>
      <c r="U432" s="326"/>
      <c r="V432" s="233">
        <f>$AB$11-((N432*24))</f>
        <v>744</v>
      </c>
      <c r="W432" s="234">
        <v>131</v>
      </c>
      <c r="X432" s="99">
        <v>5.2839999999999998</v>
      </c>
      <c r="Y432" s="235">
        <f>W432*X432</f>
        <v>692.20399999999995</v>
      </c>
      <c r="Z432" s="233">
        <f>(Y432*(V432-L432*24))/V432</f>
        <v>692.20399999999995</v>
      </c>
      <c r="AA432" s="109">
        <f>(Z432/Y432)*100</f>
        <v>100</v>
      </c>
      <c r="AB432" s="248"/>
    </row>
    <row r="433" spans="1:44" ht="30" customHeight="1">
      <c r="A433" s="286">
        <v>20</v>
      </c>
      <c r="B433" s="115" t="s">
        <v>209</v>
      </c>
      <c r="C433" s="329" t="s">
        <v>210</v>
      </c>
      <c r="D433" s="301">
        <v>6.17</v>
      </c>
      <c r="E433" s="116" t="s">
        <v>565</v>
      </c>
      <c r="F433" s="277" t="s">
        <v>49</v>
      </c>
      <c r="G433" s="100">
        <v>42649.015972222223</v>
      </c>
      <c r="H433" s="100">
        <v>42649.029166666667</v>
      </c>
      <c r="I433" s="330"/>
      <c r="J433" s="330"/>
      <c r="K433" s="330"/>
      <c r="L433" s="281">
        <f>IF(RIGHT(S433)="T",(+H433-G433),0)</f>
        <v>0</v>
      </c>
      <c r="M433" s="281">
        <f>IF(RIGHT(S433)="U",(+H433-G433),0)</f>
        <v>1.3194444443797693E-2</v>
      </c>
      <c r="N433" s="281">
        <f>IF(RIGHT(S433)="C",(+H433-G433),0)</f>
        <v>0</v>
      </c>
      <c r="O433" s="281">
        <f>IF(RIGHT(S433)="D",(+H433-G433),0)</f>
        <v>0</v>
      </c>
      <c r="P433" s="141"/>
      <c r="Q433" s="141"/>
      <c r="R433" s="141"/>
      <c r="S433" s="101" t="s">
        <v>492</v>
      </c>
      <c r="T433" s="102" t="s">
        <v>1027</v>
      </c>
      <c r="U433" s="141"/>
      <c r="V433" s="287"/>
      <c r="W433" s="259"/>
      <c r="X433" s="259"/>
      <c r="Y433" s="259"/>
      <c r="Z433" s="233"/>
      <c r="AA433" s="259"/>
      <c r="AB433" s="206"/>
      <c r="AC433" s="206"/>
      <c r="AD433" s="206"/>
      <c r="AE433" s="206"/>
      <c r="AF433" s="203"/>
      <c r="AG433" s="203"/>
      <c r="AH433" s="203"/>
      <c r="AI433" s="203"/>
      <c r="AJ433" s="203"/>
      <c r="AK433" s="203"/>
      <c r="AL433" s="203"/>
      <c r="AM433" s="203"/>
      <c r="AN433" s="203"/>
      <c r="AO433" s="203"/>
      <c r="AP433" s="203"/>
      <c r="AQ433" s="203"/>
      <c r="AR433" s="203"/>
    </row>
    <row r="434" spans="1:44" ht="30" customHeight="1">
      <c r="A434" s="286"/>
      <c r="B434" s="115"/>
      <c r="C434" s="329"/>
      <c r="D434" s="301"/>
      <c r="E434" s="116"/>
      <c r="F434" s="277"/>
      <c r="G434" s="100">
        <v>42654.498611111114</v>
      </c>
      <c r="H434" s="100">
        <v>42654.538888888892</v>
      </c>
      <c r="I434" s="330"/>
      <c r="J434" s="330"/>
      <c r="K434" s="330"/>
      <c r="L434" s="281">
        <f t="shared" ref="L434:L437" si="531">IF(RIGHT(S434)="T",(+H434-G434),0)</f>
        <v>0</v>
      </c>
      <c r="M434" s="281">
        <f t="shared" ref="M434:M437" si="532">IF(RIGHT(S434)="U",(+H434-G434),0)</f>
        <v>4.0277777778101154E-2</v>
      </c>
      <c r="N434" s="281">
        <f t="shared" ref="N434:N437" si="533">IF(RIGHT(S434)="C",(+H434-G434),0)</f>
        <v>0</v>
      </c>
      <c r="O434" s="281">
        <f t="shared" ref="O434:O437" si="534">IF(RIGHT(S434)="D",(+H434-G434),0)</f>
        <v>0</v>
      </c>
      <c r="P434" s="141"/>
      <c r="Q434" s="141"/>
      <c r="R434" s="141"/>
      <c r="S434" s="101" t="s">
        <v>492</v>
      </c>
      <c r="T434" s="102" t="s">
        <v>1028</v>
      </c>
      <c r="U434" s="141"/>
      <c r="V434" s="287"/>
      <c r="W434" s="259"/>
      <c r="X434" s="259"/>
      <c r="Y434" s="259"/>
      <c r="Z434" s="233"/>
      <c r="AA434" s="259"/>
      <c r="AB434" s="206"/>
      <c r="AC434" s="206"/>
      <c r="AD434" s="206"/>
      <c r="AE434" s="206"/>
      <c r="AF434" s="203"/>
      <c r="AG434" s="203"/>
      <c r="AH434" s="203"/>
      <c r="AI434" s="203"/>
      <c r="AJ434" s="203"/>
      <c r="AK434" s="203"/>
      <c r="AL434" s="203"/>
      <c r="AM434" s="203"/>
      <c r="AN434" s="203"/>
      <c r="AO434" s="203"/>
      <c r="AP434" s="203"/>
      <c r="AQ434" s="203"/>
      <c r="AR434" s="203"/>
    </row>
    <row r="435" spans="1:44" ht="30" customHeight="1">
      <c r="A435" s="286"/>
      <c r="B435" s="115"/>
      <c r="C435" s="329"/>
      <c r="D435" s="301"/>
      <c r="E435" s="116"/>
      <c r="F435" s="277"/>
      <c r="G435" s="100">
        <v>42657.523611111108</v>
      </c>
      <c r="H435" s="100">
        <v>42657.539583333331</v>
      </c>
      <c r="I435" s="330"/>
      <c r="J435" s="330"/>
      <c r="K435" s="330"/>
      <c r="L435" s="281">
        <f t="shared" si="531"/>
        <v>0</v>
      </c>
      <c r="M435" s="281">
        <f t="shared" si="532"/>
        <v>1.5972222223354038E-2</v>
      </c>
      <c r="N435" s="281">
        <f t="shared" si="533"/>
        <v>0</v>
      </c>
      <c r="O435" s="281">
        <f t="shared" si="534"/>
        <v>0</v>
      </c>
      <c r="P435" s="141"/>
      <c r="Q435" s="141"/>
      <c r="R435" s="141"/>
      <c r="S435" s="101" t="s">
        <v>492</v>
      </c>
      <c r="T435" s="102" t="s">
        <v>1029</v>
      </c>
      <c r="U435" s="141"/>
      <c r="V435" s="287"/>
      <c r="W435" s="259"/>
      <c r="X435" s="259"/>
      <c r="Y435" s="259"/>
      <c r="Z435" s="233"/>
      <c r="AA435" s="259"/>
      <c r="AB435" s="206"/>
      <c r="AC435" s="206"/>
      <c r="AD435" s="206"/>
      <c r="AE435" s="206"/>
      <c r="AF435" s="203"/>
      <c r="AG435" s="203"/>
      <c r="AH435" s="203"/>
      <c r="AI435" s="203"/>
      <c r="AJ435" s="203"/>
      <c r="AK435" s="203"/>
      <c r="AL435" s="203"/>
      <c r="AM435" s="203"/>
      <c r="AN435" s="203"/>
      <c r="AO435" s="203"/>
      <c r="AP435" s="203"/>
      <c r="AQ435" s="203"/>
      <c r="AR435" s="203"/>
    </row>
    <row r="436" spans="1:44" ht="30" customHeight="1">
      <c r="A436" s="286"/>
      <c r="B436" s="115"/>
      <c r="C436" s="329"/>
      <c r="D436" s="301"/>
      <c r="E436" s="116"/>
      <c r="F436" s="277"/>
      <c r="G436" s="100">
        <v>42658.646527777775</v>
      </c>
      <c r="H436" s="100">
        <v>42658.838888888888</v>
      </c>
      <c r="I436" s="330"/>
      <c r="J436" s="330"/>
      <c r="K436" s="330"/>
      <c r="L436" s="281">
        <f t="shared" si="531"/>
        <v>0</v>
      </c>
      <c r="M436" s="281">
        <f t="shared" si="532"/>
        <v>0.19236111111240461</v>
      </c>
      <c r="N436" s="281">
        <f t="shared" si="533"/>
        <v>0</v>
      </c>
      <c r="O436" s="281">
        <f t="shared" si="534"/>
        <v>0</v>
      </c>
      <c r="P436" s="141"/>
      <c r="Q436" s="141"/>
      <c r="R436" s="141"/>
      <c r="S436" s="101" t="s">
        <v>492</v>
      </c>
      <c r="T436" s="102" t="s">
        <v>1030</v>
      </c>
      <c r="U436" s="141"/>
      <c r="V436" s="287"/>
      <c r="W436" s="259"/>
      <c r="X436" s="259"/>
      <c r="Y436" s="259"/>
      <c r="Z436" s="233"/>
      <c r="AA436" s="259"/>
      <c r="AB436" s="206"/>
      <c r="AC436" s="206"/>
      <c r="AD436" s="206"/>
      <c r="AE436" s="206"/>
      <c r="AF436" s="203"/>
      <c r="AG436" s="203"/>
      <c r="AH436" s="203"/>
      <c r="AI436" s="203"/>
      <c r="AJ436" s="203"/>
      <c r="AK436" s="203"/>
      <c r="AL436" s="203"/>
      <c r="AM436" s="203"/>
      <c r="AN436" s="203"/>
      <c r="AO436" s="203"/>
      <c r="AP436" s="203"/>
      <c r="AQ436" s="203"/>
      <c r="AR436" s="203"/>
    </row>
    <row r="437" spans="1:44" ht="30" customHeight="1">
      <c r="A437" s="286"/>
      <c r="B437" s="115"/>
      <c r="C437" s="329"/>
      <c r="D437" s="301"/>
      <c r="E437" s="116"/>
      <c r="F437" s="277" t="s">
        <v>49</v>
      </c>
      <c r="G437" s="100">
        <v>42667.489583333336</v>
      </c>
      <c r="H437" s="100">
        <v>42667.861111111109</v>
      </c>
      <c r="I437" s="330"/>
      <c r="J437" s="330"/>
      <c r="K437" s="330"/>
      <c r="L437" s="281">
        <f t="shared" si="531"/>
        <v>0</v>
      </c>
      <c r="M437" s="281">
        <f t="shared" si="532"/>
        <v>0.37152777777373558</v>
      </c>
      <c r="N437" s="281">
        <f t="shared" si="533"/>
        <v>0</v>
      </c>
      <c r="O437" s="281">
        <f t="shared" si="534"/>
        <v>0</v>
      </c>
      <c r="P437" s="141"/>
      <c r="Q437" s="141"/>
      <c r="R437" s="141"/>
      <c r="S437" s="101" t="s">
        <v>492</v>
      </c>
      <c r="T437" s="102" t="s">
        <v>1031</v>
      </c>
      <c r="U437" s="141"/>
      <c r="V437" s="287"/>
      <c r="W437" s="259"/>
      <c r="X437" s="259"/>
      <c r="Y437" s="259"/>
      <c r="Z437" s="233"/>
      <c r="AA437" s="259"/>
      <c r="AB437" s="206"/>
      <c r="AC437" s="206"/>
      <c r="AD437" s="206"/>
      <c r="AE437" s="206"/>
      <c r="AF437" s="203"/>
      <c r="AG437" s="203"/>
      <c r="AH437" s="203"/>
      <c r="AI437" s="203"/>
      <c r="AJ437" s="203"/>
      <c r="AK437" s="203"/>
      <c r="AL437" s="203"/>
      <c r="AM437" s="203"/>
      <c r="AN437" s="203"/>
      <c r="AO437" s="203"/>
      <c r="AP437" s="203"/>
      <c r="AQ437" s="203"/>
      <c r="AR437" s="203"/>
    </row>
    <row r="438" spans="1:44" s="246" customFormat="1" ht="30" customHeight="1">
      <c r="A438" s="279"/>
      <c r="B438" s="129"/>
      <c r="C438" s="280" t="s">
        <v>53</v>
      </c>
      <c r="D438" s="129"/>
      <c r="E438" s="154"/>
      <c r="F438" s="277" t="s">
        <v>49</v>
      </c>
      <c r="G438" s="122"/>
      <c r="H438" s="122"/>
      <c r="I438" s="277" t="s">
        <v>49</v>
      </c>
      <c r="J438" s="277" t="s">
        <v>49</v>
      </c>
      <c r="K438" s="118"/>
      <c r="L438" s="281">
        <f t="shared" ref="L438" si="535">SUM(L433:L437)</f>
        <v>0</v>
      </c>
      <c r="M438" s="281">
        <f>SUM(M433:M437)</f>
        <v>0.63333333333139308</v>
      </c>
      <c r="N438" s="281">
        <f t="shared" ref="N438:O438" si="536">SUM(N433:N437)</f>
        <v>0</v>
      </c>
      <c r="O438" s="281">
        <f t="shared" si="536"/>
        <v>0</v>
      </c>
      <c r="P438" s="277" t="s">
        <v>49</v>
      </c>
      <c r="Q438" s="277" t="s">
        <v>49</v>
      </c>
      <c r="R438" s="277" t="s">
        <v>49</v>
      </c>
      <c r="S438" s="129"/>
      <c r="T438" s="130"/>
      <c r="U438" s="129"/>
      <c r="V438" s="282">
        <f>$AB$11-((N438*24))</f>
        <v>744</v>
      </c>
      <c r="W438" s="106">
        <v>131</v>
      </c>
      <c r="X438" s="99">
        <v>6.17</v>
      </c>
      <c r="Y438" s="257">
        <f>W438*X438</f>
        <v>808.27</v>
      </c>
      <c r="Z438" s="233">
        <f>(Y438*(V438-L438*24))/V438</f>
        <v>808.27</v>
      </c>
      <c r="AA438" s="245">
        <f>(Z438/Y438)*100</f>
        <v>100</v>
      </c>
    </row>
    <row r="439" spans="1:44" ht="30" customHeight="1">
      <c r="A439" s="286">
        <v>21</v>
      </c>
      <c r="B439" s="331" t="s">
        <v>211</v>
      </c>
      <c r="C439" s="329" t="s">
        <v>212</v>
      </c>
      <c r="D439" s="99">
        <v>6.17</v>
      </c>
      <c r="E439" s="116" t="s">
        <v>565</v>
      </c>
      <c r="F439" s="277" t="s">
        <v>49</v>
      </c>
      <c r="G439" s="100">
        <v>42650.520833333336</v>
      </c>
      <c r="H439" s="100">
        <v>42650.617361111108</v>
      </c>
      <c r="I439" s="330"/>
      <c r="J439" s="330"/>
      <c r="K439" s="330"/>
      <c r="L439" s="281">
        <f>IF(RIGHT(S439)="T",(+H436-G436),0)</f>
        <v>0</v>
      </c>
      <c r="M439" s="281">
        <f>IF(RIGHT(S439)="U",(+H436-G436),0)</f>
        <v>0.19236111111240461</v>
      </c>
      <c r="N439" s="281">
        <f>IF(RIGHT(S439)="C",(+H436-G436),0)</f>
        <v>0</v>
      </c>
      <c r="O439" s="281">
        <f>IF(RIGHT(S439)="D",(+H436-G436),0)</f>
        <v>0</v>
      </c>
      <c r="P439" s="141"/>
      <c r="Q439" s="141"/>
      <c r="R439" s="141"/>
      <c r="S439" s="101" t="s">
        <v>492</v>
      </c>
      <c r="T439" s="102" t="s">
        <v>1032</v>
      </c>
      <c r="U439" s="141"/>
      <c r="V439" s="287"/>
      <c r="W439" s="287"/>
      <c r="X439" s="287"/>
      <c r="Y439" s="287"/>
      <c r="Z439" s="233"/>
      <c r="AA439" s="287"/>
      <c r="AB439" s="206"/>
      <c r="AC439" s="206"/>
      <c r="AD439" s="206"/>
      <c r="AE439" s="206"/>
      <c r="AF439" s="203"/>
      <c r="AG439" s="203"/>
      <c r="AH439" s="203"/>
      <c r="AI439" s="203"/>
      <c r="AJ439" s="203"/>
      <c r="AK439" s="203"/>
      <c r="AL439" s="203"/>
      <c r="AM439" s="203"/>
      <c r="AN439" s="203"/>
      <c r="AO439" s="203"/>
      <c r="AP439" s="203"/>
      <c r="AQ439" s="203"/>
      <c r="AR439" s="203"/>
    </row>
    <row r="440" spans="1:44" ht="30" customHeight="1">
      <c r="A440" s="286"/>
      <c r="B440" s="331"/>
      <c r="C440" s="329"/>
      <c r="D440" s="99"/>
      <c r="E440" s="144"/>
      <c r="F440" s="277"/>
      <c r="G440" s="288"/>
      <c r="H440" s="288"/>
      <c r="I440" s="330"/>
      <c r="J440" s="330"/>
      <c r="K440" s="330"/>
      <c r="L440" s="281">
        <f>IF(RIGHT(S440)="T",(+H437-G437),0)</f>
        <v>0</v>
      </c>
      <c r="M440" s="281">
        <f>IF(RIGHT(S440)="U",(+H437-G437),0)</f>
        <v>0</v>
      </c>
      <c r="N440" s="281">
        <f>IF(RIGHT(S440)="C",(+H437-G437),0)</f>
        <v>0</v>
      </c>
      <c r="O440" s="281">
        <f>IF(RIGHT(S440)="D",(+H437-G437),0)</f>
        <v>0</v>
      </c>
      <c r="P440" s="141"/>
      <c r="Q440" s="141"/>
      <c r="R440" s="141"/>
      <c r="S440" s="101"/>
      <c r="T440" s="102"/>
      <c r="U440" s="141"/>
      <c r="V440" s="287"/>
      <c r="W440" s="287"/>
      <c r="X440" s="287"/>
      <c r="Y440" s="287"/>
      <c r="Z440" s="233"/>
      <c r="AA440" s="287"/>
      <c r="AB440" s="206"/>
      <c r="AC440" s="206"/>
      <c r="AD440" s="206"/>
      <c r="AE440" s="206"/>
      <c r="AF440" s="203"/>
      <c r="AG440" s="203"/>
      <c r="AH440" s="203"/>
      <c r="AI440" s="203"/>
      <c r="AJ440" s="203"/>
      <c r="AK440" s="203"/>
      <c r="AL440" s="203"/>
      <c r="AM440" s="203"/>
      <c r="AN440" s="203"/>
      <c r="AO440" s="203"/>
      <c r="AP440" s="203"/>
      <c r="AQ440" s="203"/>
      <c r="AR440" s="203"/>
    </row>
    <row r="441" spans="1:44" s="246" customFormat="1" ht="30" customHeight="1">
      <c r="A441" s="279"/>
      <c r="B441" s="129"/>
      <c r="C441" s="280" t="s">
        <v>53</v>
      </c>
      <c r="D441" s="129"/>
      <c r="E441" s="154"/>
      <c r="F441" s="277" t="s">
        <v>49</v>
      </c>
      <c r="G441" s="298"/>
      <c r="H441" s="298"/>
      <c r="I441" s="277" t="s">
        <v>49</v>
      </c>
      <c r="J441" s="277" t="s">
        <v>49</v>
      </c>
      <c r="K441" s="118"/>
      <c r="L441" s="281">
        <f>SUM(L439:L440)</f>
        <v>0</v>
      </c>
      <c r="M441" s="281">
        <f>SUM(M439:M440)</f>
        <v>0.19236111111240461</v>
      </c>
      <c r="N441" s="281">
        <f>SUM(N439:N440)</f>
        <v>0</v>
      </c>
      <c r="O441" s="281">
        <f>SUM(O439:O440)</f>
        <v>0</v>
      </c>
      <c r="P441" s="277" t="s">
        <v>49</v>
      </c>
      <c r="Q441" s="277" t="s">
        <v>49</v>
      </c>
      <c r="R441" s="277" t="s">
        <v>49</v>
      </c>
      <c r="S441" s="162"/>
      <c r="T441" s="162"/>
      <c r="U441" s="129"/>
      <c r="V441" s="282">
        <f>$AB$11-((N441*24))</f>
        <v>744</v>
      </c>
      <c r="W441" s="106">
        <v>131</v>
      </c>
      <c r="X441" s="99">
        <v>6.17</v>
      </c>
      <c r="Y441" s="257">
        <f>W441*X441</f>
        <v>808.27</v>
      </c>
      <c r="Z441" s="233">
        <f>(Y441*(V441-L441*24))/V441</f>
        <v>808.27</v>
      </c>
      <c r="AA441" s="245">
        <f>(Z441/Y441)*100</f>
        <v>100</v>
      </c>
    </row>
    <row r="442" spans="1:44" s="239" customFormat="1" ht="35.25" customHeight="1">
      <c r="A442" s="143">
        <v>28</v>
      </c>
      <c r="B442" s="115" t="s">
        <v>213</v>
      </c>
      <c r="C442" s="318" t="s">
        <v>214</v>
      </c>
      <c r="D442" s="99">
        <v>10.4</v>
      </c>
      <c r="E442" s="116" t="s">
        <v>565</v>
      </c>
      <c r="F442" s="155" t="s">
        <v>49</v>
      </c>
      <c r="G442" s="100">
        <v>42654.495833333334</v>
      </c>
      <c r="H442" s="100">
        <v>42654.740277777775</v>
      </c>
      <c r="I442" s="110"/>
      <c r="J442" s="110"/>
      <c r="K442" s="319" t="s">
        <v>49</v>
      </c>
      <c r="L442" s="42">
        <f>IF(RIGHT(S442)="T",(+H442-G442),0)</f>
        <v>0</v>
      </c>
      <c r="M442" s="141">
        <f>IF(RIGHT(S442)="U",(+H442-G442),0)</f>
        <v>0.24444444444088731</v>
      </c>
      <c r="N442" s="141">
        <f>IF(RIGHT(S442)="C",(+H442-G442),0)</f>
        <v>0</v>
      </c>
      <c r="O442" s="141">
        <f>IF(RIGHT(S442)="D",(+H442-G442),0)</f>
        <v>0</v>
      </c>
      <c r="P442" s="141" t="s">
        <v>49</v>
      </c>
      <c r="Q442" s="141" t="s">
        <v>49</v>
      </c>
      <c r="R442" s="141" t="s">
        <v>49</v>
      </c>
      <c r="S442" s="101" t="s">
        <v>492</v>
      </c>
      <c r="T442" s="102" t="s">
        <v>1033</v>
      </c>
      <c r="U442" s="141"/>
      <c r="V442" s="254"/>
      <c r="W442" s="254"/>
      <c r="X442" s="254"/>
      <c r="Y442" s="254"/>
      <c r="Z442" s="233"/>
      <c r="AA442" s="254"/>
      <c r="AB442" s="238"/>
      <c r="AC442" s="238"/>
      <c r="AD442" s="238"/>
      <c r="AE442" s="238"/>
      <c r="AF442" s="237"/>
      <c r="AG442" s="237"/>
      <c r="AH442" s="237"/>
      <c r="AI442" s="237"/>
      <c r="AJ442" s="237"/>
      <c r="AK442" s="237"/>
      <c r="AL442" s="237"/>
      <c r="AM442" s="237"/>
      <c r="AN442" s="237"/>
      <c r="AO442" s="237"/>
      <c r="AP442" s="237"/>
      <c r="AQ442" s="237"/>
      <c r="AR442" s="237"/>
    </row>
    <row r="443" spans="1:44" s="239" customFormat="1" ht="35.25" customHeight="1">
      <c r="A443" s="143"/>
      <c r="B443" s="115"/>
      <c r="C443" s="318"/>
      <c r="D443" s="99"/>
      <c r="E443" s="116"/>
      <c r="F443" s="155"/>
      <c r="G443" s="100">
        <v>42655.46597222222</v>
      </c>
      <c r="H443" s="100">
        <v>42655.803472222222</v>
      </c>
      <c r="I443" s="110"/>
      <c r="J443" s="110"/>
      <c r="K443" s="319"/>
      <c r="L443" s="42">
        <f t="shared" ref="L443:L444" si="537">IF(RIGHT(S443)="T",(+H443-G443),0)</f>
        <v>0</v>
      </c>
      <c r="M443" s="141">
        <f t="shared" ref="M443:M444" si="538">IF(RIGHT(S443)="U",(+H443-G443),0)</f>
        <v>0.33750000000145519</v>
      </c>
      <c r="N443" s="141">
        <f t="shared" ref="N443:N444" si="539">IF(RIGHT(S443)="C",(+H443-G443),0)</f>
        <v>0</v>
      </c>
      <c r="O443" s="141">
        <f t="shared" ref="O443:O444" si="540">IF(RIGHT(S443)="D",(+H443-G443),0)</f>
        <v>0</v>
      </c>
      <c r="P443" s="141"/>
      <c r="Q443" s="141"/>
      <c r="R443" s="141"/>
      <c r="S443" s="101" t="s">
        <v>492</v>
      </c>
      <c r="T443" s="102" t="s">
        <v>1034</v>
      </c>
      <c r="U443" s="141"/>
      <c r="V443" s="254"/>
      <c r="W443" s="254"/>
      <c r="X443" s="254"/>
      <c r="Y443" s="254"/>
      <c r="Z443" s="233"/>
      <c r="AA443" s="254"/>
      <c r="AB443" s="238"/>
      <c r="AC443" s="238"/>
      <c r="AD443" s="238"/>
      <c r="AE443" s="238"/>
      <c r="AF443" s="237"/>
      <c r="AG443" s="237"/>
      <c r="AH443" s="237"/>
      <c r="AI443" s="237"/>
      <c r="AJ443" s="237"/>
      <c r="AK443" s="237"/>
      <c r="AL443" s="237"/>
      <c r="AM443" s="237"/>
      <c r="AN443" s="237"/>
      <c r="AO443" s="237"/>
      <c r="AP443" s="237"/>
      <c r="AQ443" s="237"/>
      <c r="AR443" s="237"/>
    </row>
    <row r="444" spans="1:44" s="239" customFormat="1" ht="35.25" customHeight="1">
      <c r="A444" s="143"/>
      <c r="B444" s="115"/>
      <c r="C444" s="318"/>
      <c r="D444" s="99"/>
      <c r="E444" s="116"/>
      <c r="F444" s="155"/>
      <c r="G444" s="100">
        <v>42657.256249999999</v>
      </c>
      <c r="H444" s="100">
        <v>42657.927083333336</v>
      </c>
      <c r="I444" s="110"/>
      <c r="J444" s="110"/>
      <c r="K444" s="319"/>
      <c r="L444" s="42">
        <f t="shared" si="537"/>
        <v>0</v>
      </c>
      <c r="M444" s="141">
        <f t="shared" si="538"/>
        <v>0</v>
      </c>
      <c r="N444" s="141">
        <f t="shared" si="539"/>
        <v>0</v>
      </c>
      <c r="O444" s="141">
        <f t="shared" si="540"/>
        <v>0.67083333333721384</v>
      </c>
      <c r="P444" s="141"/>
      <c r="Q444" s="141"/>
      <c r="R444" s="141"/>
      <c r="S444" s="101" t="s">
        <v>491</v>
      </c>
      <c r="T444" s="102" t="s">
        <v>1035</v>
      </c>
      <c r="U444" s="141"/>
      <c r="V444" s="254"/>
      <c r="W444" s="254"/>
      <c r="X444" s="254"/>
      <c r="Y444" s="254"/>
      <c r="Z444" s="233"/>
      <c r="AA444" s="254"/>
      <c r="AB444" s="238"/>
      <c r="AC444" s="238"/>
      <c r="AD444" s="238"/>
      <c r="AE444" s="238"/>
      <c r="AF444" s="237"/>
      <c r="AG444" s="237"/>
      <c r="AH444" s="237"/>
      <c r="AI444" s="237"/>
      <c r="AJ444" s="237"/>
      <c r="AK444" s="237"/>
      <c r="AL444" s="237"/>
      <c r="AM444" s="237"/>
      <c r="AN444" s="237"/>
      <c r="AO444" s="237"/>
      <c r="AP444" s="237"/>
      <c r="AQ444" s="237"/>
      <c r="AR444" s="237"/>
    </row>
    <row r="445" spans="1:44" s="239" customFormat="1" ht="35.25" customHeight="1">
      <c r="A445" s="143"/>
      <c r="B445" s="115"/>
      <c r="C445" s="318"/>
      <c r="D445" s="99"/>
      <c r="E445" s="116"/>
      <c r="F445" s="155" t="s">
        <v>49</v>
      </c>
      <c r="G445" s="100"/>
      <c r="H445" s="100"/>
      <c r="I445" s="319" t="s">
        <v>49</v>
      </c>
      <c r="J445" s="319" t="s">
        <v>49</v>
      </c>
      <c r="K445" s="319" t="s">
        <v>49</v>
      </c>
      <c r="L445" s="42">
        <f>IF(RIGHT(S445)="T",(+H445-G445),0)</f>
        <v>0</v>
      </c>
      <c r="M445" s="141">
        <f>IF(RIGHT(S445)="U",(+H445-G445),0)</f>
        <v>0</v>
      </c>
      <c r="N445" s="141">
        <f>IF(RIGHT(S445)="C",(+H445-G445),0)</f>
        <v>0</v>
      </c>
      <c r="O445" s="141">
        <f>IF(RIGHT(S445)="D",(+H445-G445),0)</f>
        <v>0</v>
      </c>
      <c r="P445" s="141" t="s">
        <v>49</v>
      </c>
      <c r="Q445" s="141" t="s">
        <v>49</v>
      </c>
      <c r="R445" s="141" t="s">
        <v>49</v>
      </c>
      <c r="S445" s="101"/>
      <c r="T445" s="102"/>
      <c r="U445" s="141"/>
      <c r="V445" s="254"/>
      <c r="W445" s="254"/>
      <c r="X445" s="254"/>
      <c r="Y445" s="254"/>
      <c r="Z445" s="233"/>
      <c r="AA445" s="254"/>
      <c r="AB445" s="238"/>
      <c r="AC445" s="238"/>
      <c r="AD445" s="238"/>
      <c r="AE445" s="238"/>
      <c r="AF445" s="237"/>
      <c r="AG445" s="237"/>
      <c r="AH445" s="237"/>
      <c r="AI445" s="237"/>
      <c r="AJ445" s="237"/>
      <c r="AK445" s="237"/>
      <c r="AL445" s="237"/>
      <c r="AM445" s="237"/>
      <c r="AN445" s="237"/>
      <c r="AO445" s="237"/>
      <c r="AP445" s="237"/>
      <c r="AQ445" s="237"/>
      <c r="AR445" s="237"/>
    </row>
    <row r="446" spans="1:44" s="246" customFormat="1" ht="30" customHeight="1">
      <c r="A446" s="325"/>
      <c r="B446" s="326"/>
      <c r="C446" s="327" t="s">
        <v>53</v>
      </c>
      <c r="D446" s="326"/>
      <c r="E446" s="154"/>
      <c r="F446" s="243" t="s">
        <v>49</v>
      </c>
      <c r="G446" s="150"/>
      <c r="H446" s="150"/>
      <c r="I446" s="243" t="s">
        <v>49</v>
      </c>
      <c r="J446" s="243" t="s">
        <v>49</v>
      </c>
      <c r="K446" s="243" t="s">
        <v>49</v>
      </c>
      <c r="L446" s="133">
        <f>SUM(L442:L445)</f>
        <v>0</v>
      </c>
      <c r="M446" s="133">
        <f>SUM(M442:M445)</f>
        <v>0.5819444444423425</v>
      </c>
      <c r="N446" s="133">
        <f>SUM(N442:N445)</f>
        <v>0</v>
      </c>
      <c r="O446" s="133">
        <f>SUM(O442:O445)</f>
        <v>0.67083333333721384</v>
      </c>
      <c r="P446" s="243" t="s">
        <v>49</v>
      </c>
      <c r="Q446" s="243" t="s">
        <v>49</v>
      </c>
      <c r="R446" s="243" t="s">
        <v>49</v>
      </c>
      <c r="S446" s="148"/>
      <c r="T446" s="149"/>
      <c r="U446" s="326"/>
      <c r="V446" s="233">
        <f>$AB$11-((N446*24))</f>
        <v>744</v>
      </c>
      <c r="W446" s="234">
        <v>131</v>
      </c>
      <c r="X446" s="99">
        <v>10.4</v>
      </c>
      <c r="Y446" s="235">
        <f>W446*X446</f>
        <v>1362.4</v>
      </c>
      <c r="Z446" s="233">
        <f>(Y446*(V446-L446*24))/V446</f>
        <v>1362.4</v>
      </c>
      <c r="AA446" s="109">
        <f>(Z446/Y446)*100</f>
        <v>100</v>
      </c>
      <c r="AB446" s="248"/>
    </row>
    <row r="447" spans="1:44" s="239" customFormat="1" ht="30" customHeight="1">
      <c r="A447" s="3">
        <v>29</v>
      </c>
      <c r="B447" s="115" t="s">
        <v>215</v>
      </c>
      <c r="C447" s="318" t="s">
        <v>216</v>
      </c>
      <c r="D447" s="99">
        <v>14.86</v>
      </c>
      <c r="E447" s="116" t="s">
        <v>565</v>
      </c>
      <c r="F447" s="155" t="s">
        <v>49</v>
      </c>
      <c r="G447" s="100">
        <v>42659.538888888892</v>
      </c>
      <c r="H447" s="100">
        <v>42659.677777777775</v>
      </c>
      <c r="I447" s="319"/>
      <c r="J447" s="319"/>
      <c r="K447" s="319"/>
      <c r="L447" s="42">
        <f>IF(RIGHT(S447)="T",(+H447-G447),0)</f>
        <v>0</v>
      </c>
      <c r="M447" s="141">
        <f>IF(RIGHT(S447)="U",(+H447-G447),0)</f>
        <v>0</v>
      </c>
      <c r="N447" s="141">
        <f>IF(RIGHT(S447)="C",(+H447-G447),0)</f>
        <v>0</v>
      </c>
      <c r="O447" s="141">
        <f>IF(RIGHT(S447)="D",(+H447-G447),0)</f>
        <v>0.13888888888322981</v>
      </c>
      <c r="P447" s="141"/>
      <c r="Q447" s="141"/>
      <c r="R447" s="141"/>
      <c r="S447" s="101" t="s">
        <v>493</v>
      </c>
      <c r="T447" s="102" t="s">
        <v>1037</v>
      </c>
      <c r="U447" s="141"/>
      <c r="V447" s="233"/>
      <c r="W447" s="234"/>
      <c r="X447" s="99"/>
      <c r="Y447" s="235"/>
      <c r="Z447" s="233"/>
      <c r="AA447" s="109"/>
      <c r="AB447" s="238"/>
      <c r="AC447" s="238"/>
      <c r="AD447" s="238"/>
      <c r="AE447" s="238"/>
      <c r="AF447" s="332"/>
      <c r="AG447" s="332"/>
      <c r="AH447" s="332"/>
      <c r="AI447" s="332"/>
      <c r="AJ447" s="332"/>
      <c r="AK447" s="332"/>
      <c r="AL447" s="332"/>
      <c r="AM447" s="332"/>
      <c r="AN447" s="332"/>
      <c r="AO447" s="332"/>
      <c r="AP447" s="332"/>
      <c r="AQ447" s="332"/>
      <c r="AR447" s="332"/>
    </row>
    <row r="448" spans="1:44" s="239" customFormat="1" ht="30" customHeight="1">
      <c r="A448" s="3"/>
      <c r="B448" s="115"/>
      <c r="C448" s="318"/>
      <c r="D448" s="99"/>
      <c r="E448" s="116"/>
      <c r="F448" s="155"/>
      <c r="G448" s="100"/>
      <c r="H448" s="100"/>
      <c r="I448" s="319"/>
      <c r="J448" s="319"/>
      <c r="K448" s="319"/>
      <c r="L448" s="42">
        <f>IF(RIGHT(S448)="T",(+H448-G448),0)</f>
        <v>0</v>
      </c>
      <c r="M448" s="141">
        <f>IF(RIGHT(S448)="U",(+H448-G448),0)</f>
        <v>0</v>
      </c>
      <c r="N448" s="141">
        <f>IF(RIGHT(S448)="C",(+H448-G448),0)</f>
        <v>0</v>
      </c>
      <c r="O448" s="141">
        <f>IF(RIGHT(S448)="D",(+H448-G448),0)</f>
        <v>0</v>
      </c>
      <c r="P448" s="141"/>
      <c r="Q448" s="141"/>
      <c r="R448" s="141"/>
      <c r="S448" s="41"/>
      <c r="T448" s="102"/>
      <c r="U448" s="141"/>
      <c r="V448" s="233"/>
      <c r="W448" s="234"/>
      <c r="X448" s="99"/>
      <c r="Y448" s="235"/>
      <c r="Z448" s="233"/>
      <c r="AA448" s="109"/>
      <c r="AB448" s="238"/>
      <c r="AC448" s="238"/>
      <c r="AD448" s="238"/>
      <c r="AE448" s="238"/>
      <c r="AF448" s="332"/>
      <c r="AG448" s="332"/>
      <c r="AH448" s="332"/>
      <c r="AI448" s="332"/>
      <c r="AJ448" s="332"/>
      <c r="AK448" s="332"/>
      <c r="AL448" s="332"/>
      <c r="AM448" s="332"/>
      <c r="AN448" s="332"/>
      <c r="AO448" s="332"/>
      <c r="AP448" s="332"/>
      <c r="AQ448" s="332"/>
      <c r="AR448" s="332"/>
    </row>
    <row r="449" spans="1:44" s="246" customFormat="1" ht="30" customHeight="1">
      <c r="A449" s="325"/>
      <c r="B449" s="326"/>
      <c r="C449" s="327" t="s">
        <v>53</v>
      </c>
      <c r="D449" s="326"/>
      <c r="E449" s="154"/>
      <c r="F449" s="243" t="s">
        <v>49</v>
      </c>
      <c r="G449" s="150"/>
      <c r="H449" s="150"/>
      <c r="I449" s="243" t="s">
        <v>49</v>
      </c>
      <c r="J449" s="243" t="s">
        <v>49</v>
      </c>
      <c r="K449" s="243" t="s">
        <v>49</v>
      </c>
      <c r="L449" s="133">
        <f>SUM(L447:L448)</f>
        <v>0</v>
      </c>
      <c r="M449" s="133">
        <f>SUM(M447:M448)</f>
        <v>0</v>
      </c>
      <c r="N449" s="133">
        <f>SUM(N447:N448)</f>
        <v>0</v>
      </c>
      <c r="O449" s="133">
        <f>SUM(O447:O448)</f>
        <v>0.13888888888322981</v>
      </c>
      <c r="P449" s="243" t="s">
        <v>49</v>
      </c>
      <c r="Q449" s="243" t="s">
        <v>49</v>
      </c>
      <c r="R449" s="243" t="s">
        <v>49</v>
      </c>
      <c r="S449" s="148"/>
      <c r="T449" s="149"/>
      <c r="U449" s="326"/>
      <c r="V449" s="233">
        <f>$AB$11-((N449*24))</f>
        <v>744</v>
      </c>
      <c r="W449" s="234">
        <v>131</v>
      </c>
      <c r="X449" s="99">
        <v>14.86</v>
      </c>
      <c r="Y449" s="235">
        <f>W449*X449</f>
        <v>1946.6599999999999</v>
      </c>
      <c r="Z449" s="233">
        <f>(Y449*(V449-L449*24))/V449</f>
        <v>1946.6599999999996</v>
      </c>
      <c r="AA449" s="109">
        <f>(Z449/Y449)*100</f>
        <v>99.999999999999986</v>
      </c>
      <c r="AB449" s="248"/>
    </row>
    <row r="450" spans="1:44" s="248" customFormat="1" ht="30" customHeight="1">
      <c r="A450" s="143">
        <v>30</v>
      </c>
      <c r="B450" s="231" t="s">
        <v>217</v>
      </c>
      <c r="C450" s="247" t="s">
        <v>218</v>
      </c>
      <c r="D450" s="99">
        <v>10.4</v>
      </c>
      <c r="E450" s="116" t="s">
        <v>565</v>
      </c>
      <c r="F450" s="155" t="s">
        <v>49</v>
      </c>
      <c r="G450" s="100"/>
      <c r="H450" s="100"/>
      <c r="I450" s="155" t="s">
        <v>49</v>
      </c>
      <c r="J450" s="155" t="s">
        <v>49</v>
      </c>
      <c r="K450" s="155" t="s">
        <v>49</v>
      </c>
      <c r="L450" s="232">
        <f>IF(RIGHT(S450)="T",(+H450-G450),0)</f>
        <v>0</v>
      </c>
      <c r="M450" s="232">
        <f>IF(RIGHT(S450)="U",(+H450-G450),0)</f>
        <v>0</v>
      </c>
      <c r="N450" s="232">
        <f>IF(RIGHT(S450)="C",(+H450-G450),0)</f>
        <v>0</v>
      </c>
      <c r="O450" s="232">
        <f>IF(RIGHT(S450)="D",(+H450-G450),0)</f>
        <v>0</v>
      </c>
      <c r="P450" s="155" t="s">
        <v>49</v>
      </c>
      <c r="Q450" s="155" t="s">
        <v>49</v>
      </c>
      <c r="R450" s="155" t="s">
        <v>49</v>
      </c>
      <c r="S450" s="101"/>
      <c r="T450" s="102"/>
      <c r="U450" s="105"/>
      <c r="V450" s="136"/>
      <c r="W450" s="136"/>
      <c r="X450" s="136"/>
      <c r="Y450" s="136"/>
      <c r="Z450" s="233"/>
      <c r="AA450" s="136"/>
    </row>
    <row r="451" spans="1:44" s="248" customFormat="1" ht="30" customHeight="1">
      <c r="A451" s="143"/>
      <c r="B451" s="231"/>
      <c r="C451" s="247"/>
      <c r="D451" s="99"/>
      <c r="E451" s="294"/>
      <c r="F451" s="155" t="s">
        <v>49</v>
      </c>
      <c r="G451" s="100"/>
      <c r="H451" s="100"/>
      <c r="I451" s="155" t="s">
        <v>49</v>
      </c>
      <c r="J451" s="155" t="s">
        <v>49</v>
      </c>
      <c r="K451" s="155" t="s">
        <v>49</v>
      </c>
      <c r="L451" s="232">
        <f>IF(RIGHT(S451)="T",(+H451-G451),0)</f>
        <v>0</v>
      </c>
      <c r="M451" s="232">
        <f>IF(RIGHT(S451)="U",(+H451-G451),0)</f>
        <v>0</v>
      </c>
      <c r="N451" s="232">
        <f>IF(RIGHT(S451)="C",(+H451-G451),0)</f>
        <v>0</v>
      </c>
      <c r="O451" s="232">
        <f>IF(RIGHT(S451)="D",(+H451-G451),0)</f>
        <v>0</v>
      </c>
      <c r="P451" s="155" t="s">
        <v>49</v>
      </c>
      <c r="Q451" s="155" t="s">
        <v>49</v>
      </c>
      <c r="R451" s="155" t="s">
        <v>49</v>
      </c>
      <c r="S451" s="41"/>
      <c r="T451" s="102"/>
      <c r="U451" s="105"/>
      <c r="V451" s="136"/>
      <c r="W451" s="136"/>
      <c r="X451" s="136"/>
      <c r="Y451" s="136"/>
      <c r="Z451" s="233"/>
      <c r="AA451" s="136"/>
    </row>
    <row r="452" spans="1:44" s="246" customFormat="1" ht="30" customHeight="1">
      <c r="A452" s="325"/>
      <c r="B452" s="326"/>
      <c r="C452" s="327" t="s">
        <v>53</v>
      </c>
      <c r="D452" s="326"/>
      <c r="E452" s="144"/>
      <c r="F452" s="243" t="s">
        <v>49</v>
      </c>
      <c r="G452" s="103"/>
      <c r="H452" s="103"/>
      <c r="I452" s="243" t="s">
        <v>49</v>
      </c>
      <c r="J452" s="243" t="s">
        <v>49</v>
      </c>
      <c r="K452" s="243" t="s">
        <v>49</v>
      </c>
      <c r="L452" s="133">
        <f>SUM(L450:L451)</f>
        <v>0</v>
      </c>
      <c r="M452" s="133">
        <f>SUM(M450:M451)</f>
        <v>0</v>
      </c>
      <c r="N452" s="133">
        <f>SUM(N450:N451)</f>
        <v>0</v>
      </c>
      <c r="O452" s="133">
        <f>SUM(O450:O451)</f>
        <v>0</v>
      </c>
      <c r="P452" s="243" t="s">
        <v>49</v>
      </c>
      <c r="Q452" s="243" t="s">
        <v>49</v>
      </c>
      <c r="R452" s="243" t="s">
        <v>49</v>
      </c>
      <c r="S452" s="148"/>
      <c r="T452" s="149"/>
      <c r="U452" s="326"/>
      <c r="V452" s="233">
        <f>$AB$11-((N452*24))</f>
        <v>744</v>
      </c>
      <c r="W452" s="234">
        <v>131</v>
      </c>
      <c r="X452" s="99">
        <v>10.4</v>
      </c>
      <c r="Y452" s="235">
        <f>W452*X452</f>
        <v>1362.4</v>
      </c>
      <c r="Z452" s="233">
        <f>(Y452*(V452-L452*24))/V452</f>
        <v>1362.4</v>
      </c>
      <c r="AA452" s="109">
        <f>(Z452/Y452)*100</f>
        <v>100</v>
      </c>
      <c r="AB452" s="248"/>
    </row>
    <row r="453" spans="1:44" s="248" customFormat="1" ht="30" customHeight="1">
      <c r="A453" s="143">
        <v>31</v>
      </c>
      <c r="B453" s="231" t="s">
        <v>219</v>
      </c>
      <c r="C453" s="247" t="s">
        <v>220</v>
      </c>
      <c r="D453" s="99">
        <v>14.86</v>
      </c>
      <c r="E453" s="116" t="s">
        <v>565</v>
      </c>
      <c r="F453" s="155" t="s">
        <v>49</v>
      </c>
      <c r="G453" s="12"/>
      <c r="H453" s="12"/>
      <c r="I453" s="155" t="s">
        <v>49</v>
      </c>
      <c r="J453" s="155" t="s">
        <v>49</v>
      </c>
      <c r="K453" s="155" t="s">
        <v>49</v>
      </c>
      <c r="L453" s="232">
        <f>IF(RIGHT(S453)="T",(+H453-G453),0)</f>
        <v>0</v>
      </c>
      <c r="M453" s="232">
        <f>IF(RIGHT(S453)="U",(+H453-G453),0)</f>
        <v>0</v>
      </c>
      <c r="N453" s="232">
        <f>IF(RIGHT(S453)="C",(+H453-G453),0)</f>
        <v>0</v>
      </c>
      <c r="O453" s="232">
        <f>IF(RIGHT(S453)="D",(+H453-G453),0)</f>
        <v>0</v>
      </c>
      <c r="P453" s="155" t="s">
        <v>49</v>
      </c>
      <c r="Q453" s="155" t="s">
        <v>49</v>
      </c>
      <c r="R453" s="155" t="s">
        <v>49</v>
      </c>
      <c r="S453" s="12"/>
      <c r="T453" s="53"/>
      <c r="U453" s="105"/>
      <c r="V453" s="136"/>
      <c r="W453" s="136"/>
      <c r="X453" s="136"/>
      <c r="Y453" s="136"/>
      <c r="Z453" s="233"/>
      <c r="AA453" s="136"/>
    </row>
    <row r="454" spans="1:44" s="248" customFormat="1" ht="30" customHeight="1">
      <c r="A454" s="143"/>
      <c r="B454" s="231"/>
      <c r="C454" s="247"/>
      <c r="D454" s="99"/>
      <c r="E454" s="294"/>
      <c r="F454" s="155" t="s">
        <v>49</v>
      </c>
      <c r="G454" s="12"/>
      <c r="H454" s="12"/>
      <c r="I454" s="155" t="s">
        <v>49</v>
      </c>
      <c r="J454" s="155" t="s">
        <v>49</v>
      </c>
      <c r="K454" s="155" t="s">
        <v>49</v>
      </c>
      <c r="L454" s="232">
        <f>IF(RIGHT(S454)="T",(+H454-G454),0)</f>
        <v>0</v>
      </c>
      <c r="M454" s="232">
        <f>IF(RIGHT(S454)="U",(+H454-G454),0)</f>
        <v>0</v>
      </c>
      <c r="N454" s="232">
        <f>IF(RIGHT(S454)="C",(+H454-G454),0)</f>
        <v>0</v>
      </c>
      <c r="O454" s="232">
        <f>IF(RIGHT(S454)="D",(+H454-G454),0)</f>
        <v>0</v>
      </c>
      <c r="P454" s="155" t="s">
        <v>49</v>
      </c>
      <c r="Q454" s="155" t="s">
        <v>49</v>
      </c>
      <c r="R454" s="155" t="s">
        <v>49</v>
      </c>
      <c r="S454" s="12"/>
      <c r="T454" s="139"/>
      <c r="U454" s="105"/>
      <c r="V454" s="136"/>
      <c r="W454" s="136"/>
      <c r="X454" s="136"/>
      <c r="Y454" s="136"/>
      <c r="Z454" s="233"/>
      <c r="AA454" s="136"/>
    </row>
    <row r="455" spans="1:44" s="246" customFormat="1" ht="30" customHeight="1">
      <c r="A455" s="325"/>
      <c r="B455" s="326"/>
      <c r="C455" s="327" t="s">
        <v>53</v>
      </c>
      <c r="D455" s="326"/>
      <c r="E455" s="144"/>
      <c r="F455" s="243" t="s">
        <v>49</v>
      </c>
      <c r="G455" s="103"/>
      <c r="H455" s="103"/>
      <c r="I455" s="243" t="s">
        <v>49</v>
      </c>
      <c r="J455" s="243" t="s">
        <v>49</v>
      </c>
      <c r="K455" s="297"/>
      <c r="L455" s="133">
        <f>SUM(L453:L454)</f>
        <v>0</v>
      </c>
      <c r="M455" s="133">
        <f>SUM(M453:M454)</f>
        <v>0</v>
      </c>
      <c r="N455" s="133">
        <f>SUM(N453:N454)</f>
        <v>0</v>
      </c>
      <c r="O455" s="133">
        <f>SUM(O453:O454)</f>
        <v>0</v>
      </c>
      <c r="P455" s="243" t="s">
        <v>49</v>
      </c>
      <c r="Q455" s="243" t="s">
        <v>49</v>
      </c>
      <c r="R455" s="243" t="s">
        <v>49</v>
      </c>
      <c r="S455" s="148"/>
      <c r="T455" s="149"/>
      <c r="U455" s="326"/>
      <c r="V455" s="233">
        <f>$AB$11-((N455*24))</f>
        <v>744</v>
      </c>
      <c r="W455" s="234">
        <v>131</v>
      </c>
      <c r="X455" s="99">
        <v>14.86</v>
      </c>
      <c r="Y455" s="235">
        <f>W455*X455</f>
        <v>1946.6599999999999</v>
      </c>
      <c r="Z455" s="233">
        <f>(Y455*(V455-L455*24))/V455</f>
        <v>1946.6599999999996</v>
      </c>
      <c r="AA455" s="109">
        <f>(Z455/Y455)*100</f>
        <v>99.999999999999986</v>
      </c>
      <c r="AB455" s="238"/>
    </row>
    <row r="456" spans="1:44" ht="30" customHeight="1">
      <c r="A456" s="286">
        <v>32</v>
      </c>
      <c r="B456" s="115" t="s">
        <v>221</v>
      </c>
      <c r="C456" s="329" t="s">
        <v>222</v>
      </c>
      <c r="D456" s="99">
        <v>143.553</v>
      </c>
      <c r="E456" s="116" t="s">
        <v>565</v>
      </c>
      <c r="F456" s="277" t="s">
        <v>49</v>
      </c>
      <c r="G456" s="100">
        <v>42648.899305555555</v>
      </c>
      <c r="H456" s="100">
        <v>42648.899305555555</v>
      </c>
      <c r="I456" s="330"/>
      <c r="J456" s="330"/>
      <c r="K456" s="330"/>
      <c r="L456" s="281">
        <f>IF(RIGHT(S456)="T",(+H456-G456),0)</f>
        <v>0</v>
      </c>
      <c r="M456" s="281">
        <f>IF(RIGHT(S456)="U",(+H456-G456),0)</f>
        <v>0</v>
      </c>
      <c r="N456" s="281">
        <f>IF(RIGHT(S456)="C",(+H456-G456),0)</f>
        <v>0</v>
      </c>
      <c r="O456" s="281">
        <f>IF(RIGHT(S456)="D",(+H456-G456),0)</f>
        <v>0</v>
      </c>
      <c r="P456" s="141"/>
      <c r="Q456" s="141"/>
      <c r="R456" s="141"/>
      <c r="S456" s="101" t="s">
        <v>504</v>
      </c>
      <c r="T456" s="102" t="s">
        <v>1040</v>
      </c>
      <c r="U456" s="141"/>
      <c r="V456" s="287"/>
      <c r="W456" s="287"/>
      <c r="X456" s="287"/>
      <c r="Y456" s="287"/>
      <c r="Z456" s="233"/>
      <c r="AA456" s="287"/>
      <c r="AB456" s="206"/>
      <c r="AC456" s="206"/>
      <c r="AD456" s="206"/>
      <c r="AE456" s="206"/>
      <c r="AF456" s="333"/>
      <c r="AG456" s="333"/>
      <c r="AH456" s="333"/>
      <c r="AI456" s="334"/>
      <c r="AJ456" s="333"/>
      <c r="AK456" s="333"/>
      <c r="AL456" s="333"/>
      <c r="AM456" s="333"/>
      <c r="AN456" s="333"/>
      <c r="AO456" s="333"/>
      <c r="AP456" s="333"/>
      <c r="AQ456" s="333"/>
      <c r="AR456" s="334"/>
    </row>
    <row r="457" spans="1:44" ht="30" customHeight="1">
      <c r="A457" s="286"/>
      <c r="B457" s="115"/>
      <c r="C457" s="329"/>
      <c r="D457" s="99"/>
      <c r="E457" s="294"/>
      <c r="F457" s="277"/>
      <c r="G457" s="298"/>
      <c r="H457" s="298"/>
      <c r="I457" s="330"/>
      <c r="J457" s="330"/>
      <c r="K457" s="330"/>
      <c r="L457" s="281">
        <f t="shared" ref="L457:L458" si="541">IF(RIGHT(S457)="T",(+H457-G457),0)</f>
        <v>0</v>
      </c>
      <c r="M457" s="281">
        <f t="shared" ref="M457:M458" si="542">IF(RIGHT(S457)="U",(+H457-G457),0)</f>
        <v>0</v>
      </c>
      <c r="N457" s="281">
        <f t="shared" ref="N457:N458" si="543">IF(RIGHT(S457)="C",(+H457-G457),0)</f>
        <v>0</v>
      </c>
      <c r="O457" s="281">
        <f t="shared" ref="O457:O458" si="544">IF(RIGHT(S457)="D",(+H457-G457),0)</f>
        <v>0</v>
      </c>
      <c r="P457" s="141"/>
      <c r="Q457" s="141"/>
      <c r="R457" s="141"/>
      <c r="S457" s="162"/>
      <c r="T457" s="162"/>
      <c r="U457" s="141"/>
      <c r="V457" s="287"/>
      <c r="W457" s="287"/>
      <c r="X457" s="287"/>
      <c r="Y457" s="287"/>
      <c r="Z457" s="233"/>
      <c r="AA457" s="287"/>
      <c r="AB457" s="206"/>
      <c r="AC457" s="206"/>
      <c r="AD457" s="206"/>
      <c r="AE457" s="206"/>
      <c r="AF457" s="333"/>
      <c r="AG457" s="333"/>
      <c r="AH457" s="333"/>
      <c r="AI457" s="334"/>
      <c r="AJ457" s="333"/>
      <c r="AK457" s="333"/>
      <c r="AL457" s="333"/>
      <c r="AM457" s="333"/>
      <c r="AN457" s="333"/>
      <c r="AO457" s="333"/>
      <c r="AP457" s="333"/>
      <c r="AQ457" s="333"/>
      <c r="AR457" s="334"/>
    </row>
    <row r="458" spans="1:44" ht="30" customHeight="1">
      <c r="A458" s="286"/>
      <c r="B458" s="115"/>
      <c r="C458" s="329"/>
      <c r="D458" s="99"/>
      <c r="E458" s="294"/>
      <c r="F458" s="277" t="s">
        <v>49</v>
      </c>
      <c r="G458" s="288"/>
      <c r="H458" s="288"/>
      <c r="I458" s="330"/>
      <c r="J458" s="330"/>
      <c r="K458" s="330"/>
      <c r="L458" s="281">
        <f t="shared" si="541"/>
        <v>0</v>
      </c>
      <c r="M458" s="281">
        <f t="shared" si="542"/>
        <v>0</v>
      </c>
      <c r="N458" s="281">
        <f t="shared" si="543"/>
        <v>0</v>
      </c>
      <c r="O458" s="281">
        <f t="shared" si="544"/>
        <v>0</v>
      </c>
      <c r="P458" s="141"/>
      <c r="Q458" s="141"/>
      <c r="R458" s="141"/>
      <c r="S458" s="288"/>
      <c r="T458" s="288"/>
      <c r="U458" s="141"/>
      <c r="V458" s="287"/>
      <c r="W458" s="287"/>
      <c r="X458" s="287"/>
      <c r="Y458" s="287"/>
      <c r="Z458" s="233"/>
      <c r="AA458" s="287"/>
      <c r="AB458" s="206"/>
      <c r="AC458" s="206"/>
      <c r="AD458" s="206"/>
      <c r="AE458" s="206"/>
      <c r="AF458" s="333"/>
      <c r="AG458" s="333"/>
      <c r="AH458" s="333"/>
      <c r="AI458" s="334"/>
      <c r="AJ458" s="333"/>
      <c r="AK458" s="333"/>
      <c r="AL458" s="333"/>
      <c r="AM458" s="333"/>
      <c r="AN458" s="333"/>
      <c r="AO458" s="333"/>
      <c r="AP458" s="333"/>
      <c r="AQ458" s="333"/>
      <c r="AR458" s="334"/>
    </row>
    <row r="459" spans="1:44" s="246" customFormat="1" ht="30" customHeight="1">
      <c r="A459" s="323"/>
      <c r="B459" s="146"/>
      <c r="C459" s="324" t="s">
        <v>53</v>
      </c>
      <c r="D459" s="146"/>
      <c r="E459" s="144"/>
      <c r="F459" s="277" t="s">
        <v>49</v>
      </c>
      <c r="G459" s="126"/>
      <c r="H459" s="126"/>
      <c r="I459" s="277" t="s">
        <v>49</v>
      </c>
      <c r="J459" s="277" t="s">
        <v>49</v>
      </c>
      <c r="K459" s="277" t="s">
        <v>49</v>
      </c>
      <c r="L459" s="281">
        <f>SUM(L456:L458)</f>
        <v>0</v>
      </c>
      <c r="M459" s="281">
        <f>SUM(M456:M458)</f>
        <v>0</v>
      </c>
      <c r="N459" s="281">
        <f>SUM(N456:N458)</f>
        <v>0</v>
      </c>
      <c r="O459" s="281">
        <f>SUM(O456:O458)</f>
        <v>0</v>
      </c>
      <c r="P459" s="277" t="s">
        <v>49</v>
      </c>
      <c r="Q459" s="277" t="s">
        <v>49</v>
      </c>
      <c r="R459" s="277" t="s">
        <v>49</v>
      </c>
      <c r="S459" s="146"/>
      <c r="T459" s="147"/>
      <c r="U459" s="146"/>
      <c r="V459" s="282">
        <f>$AB$11-((N459*24))</f>
        <v>744</v>
      </c>
      <c r="W459" s="106">
        <v>131</v>
      </c>
      <c r="X459" s="99">
        <v>143.553</v>
      </c>
      <c r="Y459" s="257">
        <f>W459*X459</f>
        <v>18805.442999999999</v>
      </c>
      <c r="Z459" s="233">
        <f>(Y459*(V459-L459*24))/V459</f>
        <v>18805.442999999999</v>
      </c>
      <c r="AA459" s="245">
        <f>(Z459/Y459)*100</f>
        <v>100</v>
      </c>
    </row>
    <row r="460" spans="1:44" s="246" customFormat="1" ht="45" customHeight="1">
      <c r="A460" s="283">
        <v>33</v>
      </c>
      <c r="B460" s="231" t="s">
        <v>223</v>
      </c>
      <c r="C460" s="276" t="s">
        <v>224</v>
      </c>
      <c r="D460" s="99">
        <v>143.553</v>
      </c>
      <c r="E460" s="116" t="s">
        <v>565</v>
      </c>
      <c r="F460" s="277" t="s">
        <v>49</v>
      </c>
      <c r="G460" s="100">
        <v>42662.578472222223</v>
      </c>
      <c r="H460" s="100">
        <v>42662.595833333333</v>
      </c>
      <c r="I460" s="277" t="s">
        <v>49</v>
      </c>
      <c r="J460" s="277" t="s">
        <v>49</v>
      </c>
      <c r="K460" s="277" t="s">
        <v>49</v>
      </c>
      <c r="L460" s="281">
        <f t="shared" ref="L460" si="545">IF(RIGHT(S460)="T",(+H460-G460),0)</f>
        <v>0</v>
      </c>
      <c r="M460" s="281">
        <f t="shared" ref="M460" si="546">IF(RIGHT(S460)="U",(+H460-G460),0)</f>
        <v>1.7361111109494232E-2</v>
      </c>
      <c r="N460" s="281">
        <f t="shared" ref="N460" si="547">IF(RIGHT(S460)="C",(+H460-G460),0)</f>
        <v>0</v>
      </c>
      <c r="O460" s="281">
        <f t="shared" ref="O460" si="548">IF(RIGHT(S460)="D",(+H460-G460),0)</f>
        <v>0</v>
      </c>
      <c r="P460" s="277" t="s">
        <v>49</v>
      </c>
      <c r="Q460" s="277" t="s">
        <v>49</v>
      </c>
      <c r="R460" s="277" t="s">
        <v>49</v>
      </c>
      <c r="S460" s="101" t="s">
        <v>492</v>
      </c>
      <c r="T460" s="102" t="s">
        <v>1042</v>
      </c>
      <c r="U460" s="278"/>
      <c r="V460" s="122"/>
      <c r="W460" s="122"/>
      <c r="X460" s="122"/>
      <c r="Y460" s="122"/>
      <c r="Z460" s="233"/>
      <c r="AA460" s="122"/>
    </row>
    <row r="461" spans="1:44" s="246" customFormat="1" ht="30" customHeight="1">
      <c r="A461" s="283"/>
      <c r="B461" s="231"/>
      <c r="C461" s="276"/>
      <c r="D461" s="99"/>
      <c r="E461" s="294"/>
      <c r="F461" s="277" t="s">
        <v>49</v>
      </c>
      <c r="G461" s="110"/>
      <c r="H461" s="110"/>
      <c r="I461" s="277" t="s">
        <v>49</v>
      </c>
      <c r="J461" s="277" t="s">
        <v>49</v>
      </c>
      <c r="K461" s="277" t="s">
        <v>49</v>
      </c>
      <c r="L461" s="281">
        <f t="shared" ref="L461:L462" si="549">IF(RIGHT(S461)="T",(+H461-G461),0)</f>
        <v>0</v>
      </c>
      <c r="M461" s="281">
        <f t="shared" ref="M461:M462" si="550">IF(RIGHT(S461)="U",(+H461-G461),0)</f>
        <v>0</v>
      </c>
      <c r="N461" s="281">
        <f t="shared" ref="N461:N462" si="551">IF(RIGHT(S461)="C",(+H461-G461),0)</f>
        <v>0</v>
      </c>
      <c r="O461" s="281">
        <f t="shared" ref="O461:O462" si="552">IF(RIGHT(S461)="D",(+H461-G461),0)</f>
        <v>0</v>
      </c>
      <c r="P461" s="277" t="s">
        <v>49</v>
      </c>
      <c r="Q461" s="277" t="s">
        <v>49</v>
      </c>
      <c r="R461" s="277" t="s">
        <v>49</v>
      </c>
      <c r="S461" s="119"/>
      <c r="T461" s="120"/>
      <c r="U461" s="278"/>
      <c r="V461" s="122"/>
      <c r="W461" s="122"/>
      <c r="X461" s="122"/>
      <c r="Y461" s="122"/>
      <c r="Z461" s="233"/>
      <c r="AA461" s="122"/>
    </row>
    <row r="462" spans="1:44" s="246" customFormat="1" ht="30" customHeight="1">
      <c r="A462" s="283"/>
      <c r="B462" s="231"/>
      <c r="C462" s="276"/>
      <c r="D462" s="99"/>
      <c r="E462" s="294"/>
      <c r="F462" s="277" t="s">
        <v>49</v>
      </c>
      <c r="G462" s="100"/>
      <c r="H462" s="100"/>
      <c r="I462" s="277" t="s">
        <v>49</v>
      </c>
      <c r="J462" s="277" t="s">
        <v>49</v>
      </c>
      <c r="K462" s="277" t="s">
        <v>49</v>
      </c>
      <c r="L462" s="281">
        <f t="shared" si="549"/>
        <v>0</v>
      </c>
      <c r="M462" s="281">
        <f t="shared" si="550"/>
        <v>0</v>
      </c>
      <c r="N462" s="281">
        <f t="shared" si="551"/>
        <v>0</v>
      </c>
      <c r="O462" s="281">
        <f t="shared" si="552"/>
        <v>0</v>
      </c>
      <c r="P462" s="277" t="s">
        <v>49</v>
      </c>
      <c r="Q462" s="277" t="s">
        <v>49</v>
      </c>
      <c r="R462" s="277" t="s">
        <v>49</v>
      </c>
      <c r="S462" s="41"/>
      <c r="T462" s="102"/>
      <c r="U462" s="278"/>
      <c r="V462" s="122"/>
      <c r="W462" s="122"/>
      <c r="X462" s="122"/>
      <c r="Y462" s="122"/>
      <c r="Z462" s="233"/>
      <c r="AA462" s="122"/>
    </row>
    <row r="463" spans="1:44" s="246" customFormat="1" ht="30" customHeight="1">
      <c r="A463" s="323"/>
      <c r="B463" s="146"/>
      <c r="C463" s="324" t="s">
        <v>53</v>
      </c>
      <c r="D463" s="146"/>
      <c r="E463" s="154"/>
      <c r="F463" s="277" t="s">
        <v>49</v>
      </c>
      <c r="G463" s="126"/>
      <c r="H463" s="126"/>
      <c r="I463" s="277" t="s">
        <v>49</v>
      </c>
      <c r="J463" s="277" t="s">
        <v>49</v>
      </c>
      <c r="K463" s="118"/>
      <c r="L463" s="281">
        <f>SUM(L460:L462)</f>
        <v>0</v>
      </c>
      <c r="M463" s="281">
        <f t="shared" ref="M463:O463" si="553">SUM(M460:M462)</f>
        <v>1.7361111109494232E-2</v>
      </c>
      <c r="N463" s="281">
        <f t="shared" si="553"/>
        <v>0</v>
      </c>
      <c r="O463" s="281">
        <f t="shared" si="553"/>
        <v>0</v>
      </c>
      <c r="P463" s="277" t="s">
        <v>49</v>
      </c>
      <c r="Q463" s="277" t="s">
        <v>49</v>
      </c>
      <c r="R463" s="277" t="s">
        <v>49</v>
      </c>
      <c r="S463" s="146"/>
      <c r="T463" s="147"/>
      <c r="U463" s="146"/>
      <c r="V463" s="282">
        <f t="shared" ref="V463:V470" si="554">$AB$11-((N463*24))</f>
        <v>744</v>
      </c>
      <c r="W463" s="106">
        <v>131</v>
      </c>
      <c r="X463" s="99">
        <v>143.553</v>
      </c>
      <c r="Y463" s="257">
        <f t="shared" ref="Y463:Y470" si="555">W463*X463</f>
        <v>18805.442999999999</v>
      </c>
      <c r="Z463" s="233">
        <f t="shared" ref="Z463:Z470" si="556">(Y463*(V463-L463*24))/V463</f>
        <v>18805.442999999999</v>
      </c>
      <c r="AA463" s="245">
        <f t="shared" ref="AA463:AA470" si="557">(Z463/Y463)*100</f>
        <v>100</v>
      </c>
    </row>
    <row r="464" spans="1:44" s="239" customFormat="1" ht="30" customHeight="1">
      <c r="A464" s="3">
        <v>34</v>
      </c>
      <c r="B464" s="115" t="s">
        <v>225</v>
      </c>
      <c r="C464" s="318" t="s">
        <v>226</v>
      </c>
      <c r="D464" s="335">
        <v>144.63</v>
      </c>
      <c r="E464" s="116" t="s">
        <v>565</v>
      </c>
      <c r="F464" s="155" t="s">
        <v>49</v>
      </c>
      <c r="G464" s="12"/>
      <c r="H464" s="12"/>
      <c r="I464" s="319"/>
      <c r="J464" s="319"/>
      <c r="K464" s="319"/>
      <c r="L464" s="281">
        <f>IF(RIGHT(S464)="T",(+H464-G464),0)</f>
        <v>0</v>
      </c>
      <c r="M464" s="281">
        <f>IF(RIGHT(S464)="U",(+H464-G464),0)</f>
        <v>0</v>
      </c>
      <c r="N464" s="281">
        <f>IF(RIGHT(S464)="C",(+H464-G464),0)</f>
        <v>0</v>
      </c>
      <c r="O464" s="281">
        <f>IF(RIGHT(S464)="D",(+H464-G464),0)</f>
        <v>0</v>
      </c>
      <c r="P464" s="141"/>
      <c r="Q464" s="141"/>
      <c r="R464" s="141"/>
      <c r="S464" s="13"/>
      <c r="T464" s="14"/>
      <c r="U464" s="141"/>
      <c r="V464" s="233"/>
      <c r="W464" s="234"/>
      <c r="X464" s="335"/>
      <c r="Y464" s="235"/>
      <c r="Z464" s="233"/>
      <c r="AA464" s="109"/>
      <c r="AB464" s="238"/>
      <c r="AC464" s="238"/>
      <c r="AD464" s="238"/>
      <c r="AE464" s="238"/>
      <c r="AF464" s="332"/>
      <c r="AG464" s="332"/>
      <c r="AH464" s="332"/>
      <c r="AI464" s="332"/>
      <c r="AJ464" s="332"/>
      <c r="AK464" s="332"/>
      <c r="AL464" s="332"/>
      <c r="AM464" s="332"/>
      <c r="AN464" s="332"/>
      <c r="AO464" s="332"/>
      <c r="AP464" s="332"/>
      <c r="AQ464" s="332"/>
      <c r="AR464" s="332"/>
    </row>
    <row r="465" spans="1:44" s="239" customFormat="1" ht="30" customHeight="1">
      <c r="A465" s="3"/>
      <c r="B465" s="115"/>
      <c r="C465" s="318"/>
      <c r="D465" s="335"/>
      <c r="E465" s="116"/>
      <c r="F465" s="155"/>
      <c r="G465" s="12"/>
      <c r="H465" s="12"/>
      <c r="I465" s="319"/>
      <c r="J465" s="319"/>
      <c r="K465" s="319"/>
      <c r="L465" s="281">
        <f>IF(RIGHT(S465)="T",(+H465-G465),0)</f>
        <v>0</v>
      </c>
      <c r="M465" s="281">
        <f>IF(RIGHT(S465)="U",(+H465-G465),0)</f>
        <v>0</v>
      </c>
      <c r="N465" s="281">
        <f>IF(RIGHT(S465)="C",(+H465-G465),0)</f>
        <v>0</v>
      </c>
      <c r="O465" s="281">
        <f>IF(RIGHT(S465)="D",(+H465-G465),0)</f>
        <v>0</v>
      </c>
      <c r="P465" s="141"/>
      <c r="Q465" s="141"/>
      <c r="R465" s="141"/>
      <c r="S465" s="13"/>
      <c r="T465" s="14"/>
      <c r="U465" s="141"/>
      <c r="V465" s="233"/>
      <c r="W465" s="234"/>
      <c r="X465" s="335"/>
      <c r="Y465" s="235"/>
      <c r="Z465" s="233"/>
      <c r="AA465" s="109"/>
      <c r="AB465" s="238"/>
      <c r="AC465" s="238"/>
      <c r="AD465" s="238"/>
      <c r="AE465" s="238"/>
      <c r="AF465" s="332"/>
      <c r="AG465" s="332"/>
      <c r="AH465" s="332"/>
      <c r="AI465" s="332"/>
      <c r="AJ465" s="332"/>
      <c r="AK465" s="332"/>
      <c r="AL465" s="332"/>
      <c r="AM465" s="332"/>
      <c r="AN465" s="332"/>
      <c r="AO465" s="332"/>
      <c r="AP465" s="332"/>
      <c r="AQ465" s="332"/>
      <c r="AR465" s="332"/>
    </row>
    <row r="466" spans="1:44" s="239" customFormat="1" ht="30" customHeight="1">
      <c r="A466" s="3"/>
      <c r="B466" s="115"/>
      <c r="C466" s="318"/>
      <c r="D466" s="335"/>
      <c r="E466" s="116"/>
      <c r="F466" s="155" t="s">
        <v>49</v>
      </c>
      <c r="G466" s="100"/>
      <c r="H466" s="100"/>
      <c r="I466" s="319"/>
      <c r="J466" s="319"/>
      <c r="K466" s="319"/>
      <c r="L466" s="281">
        <f>IF(RIGHT(S466)="T",(+H466-G466),0)</f>
        <v>0</v>
      </c>
      <c r="M466" s="281">
        <f>IF(RIGHT(S466)="U",(+H466-G466),0)</f>
        <v>0</v>
      </c>
      <c r="N466" s="281">
        <f>IF(RIGHT(S466)="C",(+H466-G466),0)</f>
        <v>0</v>
      </c>
      <c r="O466" s="281">
        <f>IF(RIGHT(S466)="D",(+H466-G466),0)</f>
        <v>0</v>
      </c>
      <c r="P466" s="141"/>
      <c r="Q466" s="141"/>
      <c r="R466" s="141"/>
      <c r="S466" s="41"/>
      <c r="T466" s="102"/>
      <c r="U466" s="141"/>
      <c r="V466" s="233"/>
      <c r="W466" s="234"/>
      <c r="X466" s="335"/>
      <c r="Y466" s="235"/>
      <c r="Z466" s="233"/>
      <c r="AA466" s="109"/>
      <c r="AB466" s="238"/>
      <c r="AC466" s="238"/>
      <c r="AD466" s="238"/>
      <c r="AE466" s="238"/>
      <c r="AF466" s="332"/>
      <c r="AG466" s="332"/>
      <c r="AH466" s="332"/>
      <c r="AI466" s="332"/>
      <c r="AJ466" s="332"/>
      <c r="AK466" s="332"/>
      <c r="AL466" s="332"/>
      <c r="AM466" s="332"/>
      <c r="AN466" s="332"/>
      <c r="AO466" s="332"/>
      <c r="AP466" s="332"/>
      <c r="AQ466" s="332"/>
      <c r="AR466" s="332"/>
    </row>
    <row r="467" spans="1:44" s="246" customFormat="1" ht="30" customHeight="1">
      <c r="A467" s="323"/>
      <c r="B467" s="146"/>
      <c r="C467" s="324" t="s">
        <v>53</v>
      </c>
      <c r="D467" s="146"/>
      <c r="E467" s="154"/>
      <c r="F467" s="277" t="s">
        <v>49</v>
      </c>
      <c r="G467" s="126"/>
      <c r="H467" s="126"/>
      <c r="I467" s="277" t="s">
        <v>49</v>
      </c>
      <c r="J467" s="277" t="s">
        <v>49</v>
      </c>
      <c r="K467" s="118"/>
      <c r="L467" s="281">
        <f>SUM(L464:L466)</f>
        <v>0</v>
      </c>
      <c r="M467" s="281">
        <f t="shared" ref="M467:O467" si="558">SUM(M464:M466)</f>
        <v>0</v>
      </c>
      <c r="N467" s="281">
        <f t="shared" si="558"/>
        <v>0</v>
      </c>
      <c r="O467" s="281">
        <f t="shared" si="558"/>
        <v>0</v>
      </c>
      <c r="P467" s="277" t="s">
        <v>49</v>
      </c>
      <c r="Q467" s="277" t="s">
        <v>49</v>
      </c>
      <c r="R467" s="277" t="s">
        <v>49</v>
      </c>
      <c r="S467" s="146"/>
      <c r="T467" s="147"/>
      <c r="U467" s="146"/>
      <c r="V467" s="233">
        <f t="shared" ref="V467" si="559">$AB$11-((N467*24))</f>
        <v>744</v>
      </c>
      <c r="W467" s="234">
        <v>131</v>
      </c>
      <c r="X467" s="335">
        <v>144.63</v>
      </c>
      <c r="Y467" s="235">
        <f t="shared" ref="Y467" si="560">W467*X467</f>
        <v>18946.53</v>
      </c>
      <c r="Z467" s="233">
        <f t="shared" ref="Z467" si="561">(Y467*(V467-L467*24))/V467</f>
        <v>18946.53</v>
      </c>
      <c r="AA467" s="109">
        <f t="shared" ref="AA467" si="562">(Z467/Y467)*100</f>
        <v>100</v>
      </c>
    </row>
    <row r="468" spans="1:44" ht="30" customHeight="1">
      <c r="A468" s="286">
        <v>35</v>
      </c>
      <c r="B468" s="115" t="s">
        <v>227</v>
      </c>
      <c r="C468" s="329" t="s">
        <v>228</v>
      </c>
      <c r="D468" s="336">
        <v>144.63</v>
      </c>
      <c r="E468" s="116" t="s">
        <v>565</v>
      </c>
      <c r="F468" s="277" t="s">
        <v>49</v>
      </c>
      <c r="G468" s="100"/>
      <c r="H468" s="100"/>
      <c r="I468" s="330"/>
      <c r="J468" s="330"/>
      <c r="K468" s="330"/>
      <c r="L468" s="281">
        <f>IF(RIGHT(S468)="T",(+H468-G468),0)</f>
        <v>0</v>
      </c>
      <c r="M468" s="281">
        <f>IF(RIGHT(S468)="U",(+H468-G468),0)</f>
        <v>0</v>
      </c>
      <c r="N468" s="281">
        <f>IF(RIGHT(S468)="C",(+H468-G468),0)</f>
        <v>0</v>
      </c>
      <c r="O468" s="281">
        <f>IF(RIGHT(S468)="D",(+H468-G468),0)</f>
        <v>0</v>
      </c>
      <c r="P468" s="141"/>
      <c r="Q468" s="141"/>
      <c r="R468" s="141"/>
      <c r="S468" s="101"/>
      <c r="T468" s="102"/>
      <c r="U468" s="141"/>
      <c r="V468" s="287"/>
      <c r="W468" s="287"/>
      <c r="X468" s="287"/>
      <c r="Y468" s="287"/>
      <c r="Z468" s="233"/>
      <c r="AA468" s="287"/>
      <c r="AB468" s="206"/>
      <c r="AC468" s="206"/>
      <c r="AD468" s="206"/>
      <c r="AE468" s="206"/>
      <c r="AF468" s="333"/>
      <c r="AG468" s="333"/>
      <c r="AH468" s="333"/>
      <c r="AI468" s="334"/>
      <c r="AJ468" s="333"/>
      <c r="AK468" s="333"/>
      <c r="AL468" s="333"/>
      <c r="AM468" s="333"/>
      <c r="AN468" s="333"/>
      <c r="AO468" s="333"/>
      <c r="AP468" s="333"/>
      <c r="AQ468" s="333"/>
      <c r="AR468" s="334"/>
    </row>
    <row r="469" spans="1:44" ht="30" customHeight="1">
      <c r="A469" s="286"/>
      <c r="B469" s="115"/>
      <c r="C469" s="329"/>
      <c r="D469" s="336"/>
      <c r="E469" s="294"/>
      <c r="F469" s="277" t="s">
        <v>49</v>
      </c>
      <c r="G469" s="100"/>
      <c r="H469" s="100"/>
      <c r="I469" s="330"/>
      <c r="J469" s="330"/>
      <c r="K469" s="330"/>
      <c r="L469" s="281">
        <f>IF(RIGHT(S469)="T",(+H469-G469),0)</f>
        <v>0</v>
      </c>
      <c r="M469" s="281">
        <f>IF(RIGHT(S469)="U",(+H469-G469),0)</f>
        <v>0</v>
      </c>
      <c r="N469" s="281">
        <f>IF(RIGHT(S469)="C",(+H469-G469),0)</f>
        <v>0</v>
      </c>
      <c r="O469" s="281">
        <f>IF(RIGHT(S469)="D",(+H469-G469),0)</f>
        <v>0</v>
      </c>
      <c r="P469" s="141"/>
      <c r="Q469" s="141"/>
      <c r="R469" s="141"/>
      <c r="S469" s="101"/>
      <c r="T469" s="102"/>
      <c r="U469" s="141"/>
      <c r="V469" s="287"/>
      <c r="W469" s="287"/>
      <c r="X469" s="287"/>
      <c r="Y469" s="287"/>
      <c r="Z469" s="233"/>
      <c r="AA469" s="287"/>
      <c r="AB469" s="206"/>
      <c r="AC469" s="206"/>
      <c r="AD469" s="206"/>
      <c r="AE469" s="206"/>
      <c r="AF469" s="333"/>
      <c r="AG469" s="333"/>
      <c r="AH469" s="333"/>
      <c r="AI469" s="334"/>
      <c r="AJ469" s="333"/>
      <c r="AK469" s="333"/>
      <c r="AL469" s="333"/>
      <c r="AM469" s="333"/>
      <c r="AN469" s="333"/>
      <c r="AO469" s="333"/>
      <c r="AP469" s="333"/>
      <c r="AQ469" s="333"/>
      <c r="AR469" s="334"/>
    </row>
    <row r="470" spans="1:44" s="246" customFormat="1" ht="30" customHeight="1">
      <c r="A470" s="323"/>
      <c r="B470" s="146"/>
      <c r="C470" s="324" t="s">
        <v>53</v>
      </c>
      <c r="D470" s="146"/>
      <c r="E470" s="144"/>
      <c r="F470" s="277" t="s">
        <v>49</v>
      </c>
      <c r="G470" s="126"/>
      <c r="H470" s="126"/>
      <c r="I470" s="277" t="s">
        <v>49</v>
      </c>
      <c r="J470" s="277" t="s">
        <v>49</v>
      </c>
      <c r="K470" s="118"/>
      <c r="L470" s="281">
        <f>SUM(L468:L469)</f>
        <v>0</v>
      </c>
      <c r="M470" s="281">
        <f t="shared" ref="M470:O470" si="563">SUM(M468:M469)</f>
        <v>0</v>
      </c>
      <c r="N470" s="281">
        <f t="shared" si="563"/>
        <v>0</v>
      </c>
      <c r="O470" s="281">
        <f t="shared" si="563"/>
        <v>0</v>
      </c>
      <c r="P470" s="277" t="s">
        <v>49</v>
      </c>
      <c r="Q470" s="277" t="s">
        <v>49</v>
      </c>
      <c r="R470" s="277" t="s">
        <v>49</v>
      </c>
      <c r="S470" s="146"/>
      <c r="T470" s="147"/>
      <c r="U470" s="146"/>
      <c r="V470" s="282">
        <f t="shared" si="554"/>
        <v>744</v>
      </c>
      <c r="W470" s="106">
        <v>131</v>
      </c>
      <c r="X470" s="336">
        <v>144.63</v>
      </c>
      <c r="Y470" s="257">
        <f t="shared" si="555"/>
        <v>18946.53</v>
      </c>
      <c r="Z470" s="233">
        <f t="shared" si="556"/>
        <v>18946.53</v>
      </c>
      <c r="AA470" s="245">
        <f t="shared" si="557"/>
        <v>100</v>
      </c>
    </row>
    <row r="471" spans="1:44" s="239" customFormat="1" ht="41.25" customHeight="1">
      <c r="A471" s="3">
        <v>42</v>
      </c>
      <c r="B471" s="115" t="s">
        <v>229</v>
      </c>
      <c r="C471" s="318" t="s">
        <v>230</v>
      </c>
      <c r="D471" s="99">
        <v>177.88</v>
      </c>
      <c r="E471" s="116" t="s">
        <v>565</v>
      </c>
      <c r="F471" s="155" t="s">
        <v>49</v>
      </c>
      <c r="G471" s="100"/>
      <c r="H471" s="100"/>
      <c r="I471" s="319"/>
      <c r="J471" s="319"/>
      <c r="K471" s="319"/>
      <c r="L471" s="284">
        <f>IF(RIGHT(S471)="T",(+H471-G471),0)</f>
        <v>0</v>
      </c>
      <c r="M471" s="284">
        <f>IF(RIGHT(S471)="U",(+H471-G471),0)</f>
        <v>0</v>
      </c>
      <c r="N471" s="284">
        <f>IF(RIGHT(S471)="C",(+H471-G471),0)</f>
        <v>0</v>
      </c>
      <c r="O471" s="284">
        <f>IF(RIGHT(S471)="D",(+H471-G471),0)</f>
        <v>0</v>
      </c>
      <c r="P471" s="141"/>
      <c r="Q471" s="141"/>
      <c r="R471" s="141"/>
      <c r="S471" s="101"/>
      <c r="T471" s="102"/>
      <c r="U471" s="141"/>
      <c r="V471" s="233"/>
      <c r="W471" s="234"/>
      <c r="X471" s="99"/>
      <c r="Y471" s="235"/>
      <c r="Z471" s="233"/>
      <c r="AA471" s="109"/>
      <c r="AB471" s="238"/>
      <c r="AC471" s="238"/>
      <c r="AD471" s="238"/>
      <c r="AE471" s="238"/>
      <c r="AF471" s="332"/>
      <c r="AG471" s="332"/>
      <c r="AH471" s="332"/>
      <c r="AI471" s="332"/>
      <c r="AJ471" s="332"/>
      <c r="AK471" s="332"/>
      <c r="AL471" s="332"/>
      <c r="AM471" s="332"/>
      <c r="AN471" s="332"/>
      <c r="AO471" s="332"/>
      <c r="AP471" s="332"/>
      <c r="AQ471" s="332"/>
      <c r="AR471" s="332"/>
    </row>
    <row r="472" spans="1:44" s="239" customFormat="1" ht="41.25" customHeight="1">
      <c r="A472" s="3"/>
      <c r="B472" s="115"/>
      <c r="C472" s="318"/>
      <c r="D472" s="99"/>
      <c r="E472" s="116"/>
      <c r="F472" s="155"/>
      <c r="G472" s="100"/>
      <c r="H472" s="100"/>
      <c r="I472" s="319"/>
      <c r="J472" s="319"/>
      <c r="K472" s="319"/>
      <c r="L472" s="284">
        <f>IF(RIGHT(S472)="T",(+H472-G472),0)</f>
        <v>0</v>
      </c>
      <c r="M472" s="284">
        <f>IF(RIGHT(S472)="U",(+H472-G472),0)</f>
        <v>0</v>
      </c>
      <c r="N472" s="284">
        <f>IF(RIGHT(S472)="C",(+H472-G472),0)</f>
        <v>0</v>
      </c>
      <c r="O472" s="284">
        <f>IF(RIGHT(S472)="D",(+H472-G472),0)</f>
        <v>0</v>
      </c>
      <c r="P472" s="141"/>
      <c r="Q472" s="141"/>
      <c r="R472" s="141"/>
      <c r="S472" s="41"/>
      <c r="T472" s="102"/>
      <c r="U472" s="141"/>
      <c r="V472" s="233"/>
      <c r="W472" s="234"/>
      <c r="X472" s="99"/>
      <c r="Y472" s="235"/>
      <c r="Z472" s="233"/>
      <c r="AA472" s="109"/>
      <c r="AB472" s="238"/>
      <c r="AC472" s="238"/>
      <c r="AD472" s="238"/>
      <c r="AE472" s="238"/>
      <c r="AF472" s="332"/>
      <c r="AG472" s="332"/>
      <c r="AH472" s="332"/>
      <c r="AI472" s="332"/>
      <c r="AJ472" s="332"/>
      <c r="AK472" s="332"/>
      <c r="AL472" s="332"/>
      <c r="AM472" s="332"/>
      <c r="AN472" s="332"/>
      <c r="AO472" s="332"/>
      <c r="AP472" s="332"/>
      <c r="AQ472" s="332"/>
      <c r="AR472" s="332"/>
    </row>
    <row r="473" spans="1:44" s="246" customFormat="1" ht="30" customHeight="1">
      <c r="A473" s="279"/>
      <c r="B473" s="129"/>
      <c r="C473" s="280" t="s">
        <v>53</v>
      </c>
      <c r="D473" s="129"/>
      <c r="E473" s="154"/>
      <c r="F473" s="277" t="s">
        <v>49</v>
      </c>
      <c r="G473" s="126"/>
      <c r="H473" s="126"/>
      <c r="I473" s="277" t="s">
        <v>49</v>
      </c>
      <c r="J473" s="277" t="s">
        <v>49</v>
      </c>
      <c r="K473" s="277" t="s">
        <v>49</v>
      </c>
      <c r="L473" s="281">
        <f>SUM(L471:L472)</f>
        <v>0</v>
      </c>
      <c r="M473" s="281">
        <f>SUM(M471:M472)</f>
        <v>0</v>
      </c>
      <c r="N473" s="281">
        <f>SUM(N471:N472)</f>
        <v>0</v>
      </c>
      <c r="O473" s="281">
        <f>SUM(O471:O472)</f>
        <v>0</v>
      </c>
      <c r="P473" s="277" t="s">
        <v>49</v>
      </c>
      <c r="Q473" s="277" t="s">
        <v>49</v>
      </c>
      <c r="R473" s="277" t="s">
        <v>49</v>
      </c>
      <c r="S473" s="129"/>
      <c r="T473" s="130"/>
      <c r="U473" s="129"/>
      <c r="V473" s="233">
        <f>$AB$11-((N473*24))</f>
        <v>744</v>
      </c>
      <c r="W473" s="234">
        <v>156</v>
      </c>
      <c r="X473" s="99">
        <v>177.88</v>
      </c>
      <c r="Y473" s="235">
        <f>W473*X473</f>
        <v>27749.279999999999</v>
      </c>
      <c r="Z473" s="233">
        <f>(Y473*(V473-L473*24))/V473</f>
        <v>27749.279999999999</v>
      </c>
      <c r="AA473" s="109">
        <f>(Z473/Y473)*100</f>
        <v>100</v>
      </c>
    </row>
    <row r="474" spans="1:44" s="248" customFormat="1" ht="30" customHeight="1">
      <c r="A474" s="143">
        <v>43</v>
      </c>
      <c r="B474" s="231" t="s">
        <v>231</v>
      </c>
      <c r="C474" s="247" t="s">
        <v>232</v>
      </c>
      <c r="D474" s="99">
        <v>1.19</v>
      </c>
      <c r="E474" s="116" t="s">
        <v>565</v>
      </c>
      <c r="F474" s="155" t="s">
        <v>49</v>
      </c>
      <c r="G474" s="12"/>
      <c r="H474" s="12"/>
      <c r="I474" s="155" t="s">
        <v>49</v>
      </c>
      <c r="J474" s="155" t="s">
        <v>49</v>
      </c>
      <c r="K474" s="155" t="s">
        <v>49</v>
      </c>
      <c r="L474" s="232">
        <f>IF(RIGHT(S474)="T",(+H474-G474),0)</f>
        <v>0</v>
      </c>
      <c r="M474" s="232">
        <f>IF(RIGHT(S474)="U",(+H474-G474),0)</f>
        <v>0</v>
      </c>
      <c r="N474" s="232">
        <f>IF(RIGHT(S474)="C",(+H474-G474),0)</f>
        <v>0</v>
      </c>
      <c r="O474" s="232">
        <f>IF(RIGHT(S474)="D",(+H474-G474),0)</f>
        <v>0</v>
      </c>
      <c r="P474" s="155" t="s">
        <v>49</v>
      </c>
      <c r="Q474" s="155" t="s">
        <v>49</v>
      </c>
      <c r="R474" s="155" t="s">
        <v>49</v>
      </c>
      <c r="S474" s="12"/>
      <c r="T474" s="139"/>
      <c r="U474" s="105"/>
      <c r="V474" s="136"/>
      <c r="W474" s="136"/>
      <c r="X474" s="136"/>
      <c r="Y474" s="136"/>
      <c r="Z474" s="233"/>
      <c r="AA474" s="136"/>
    </row>
    <row r="475" spans="1:44" s="248" customFormat="1" ht="30" customHeight="1">
      <c r="A475" s="143"/>
      <c r="B475" s="231"/>
      <c r="C475" s="247"/>
      <c r="D475" s="99"/>
      <c r="E475" s="154"/>
      <c r="F475" s="155"/>
      <c r="G475" s="100"/>
      <c r="H475" s="100"/>
      <c r="I475" s="155"/>
      <c r="J475" s="155"/>
      <c r="K475" s="155"/>
      <c r="L475" s="232">
        <f t="shared" ref="L475" si="564">IF(RIGHT(S475)="T",(+H475-G475),0)</f>
        <v>0</v>
      </c>
      <c r="M475" s="232">
        <f t="shared" ref="M475" si="565">IF(RIGHT(S475)="U",(+H475-G475),0)</f>
        <v>0</v>
      </c>
      <c r="N475" s="232">
        <f t="shared" ref="N475" si="566">IF(RIGHT(S475)="C",(+H475-G475),0)</f>
        <v>0</v>
      </c>
      <c r="O475" s="232">
        <f t="shared" ref="O475" si="567">IF(RIGHT(S475)="D",(+H475-G475),0)</f>
        <v>0</v>
      </c>
      <c r="P475" s="155"/>
      <c r="Q475" s="155"/>
      <c r="R475" s="155"/>
      <c r="S475" s="41"/>
      <c r="T475" s="102"/>
      <c r="U475" s="105"/>
      <c r="V475" s="136"/>
      <c r="W475" s="136"/>
      <c r="X475" s="136"/>
      <c r="Y475" s="136"/>
      <c r="Z475" s="233"/>
      <c r="AA475" s="136"/>
    </row>
    <row r="476" spans="1:44" s="246" customFormat="1" ht="30" customHeight="1">
      <c r="A476" s="241"/>
      <c r="B476" s="104"/>
      <c r="C476" s="242" t="s">
        <v>53</v>
      </c>
      <c r="D476" s="104"/>
      <c r="E476" s="144"/>
      <c r="F476" s="243" t="s">
        <v>49</v>
      </c>
      <c r="G476" s="103"/>
      <c r="H476" s="103"/>
      <c r="I476" s="243" t="s">
        <v>49</v>
      </c>
      <c r="J476" s="243" t="s">
        <v>49</v>
      </c>
      <c r="K476" s="297"/>
      <c r="L476" s="133">
        <f>SUM(L474:L475)</f>
        <v>0</v>
      </c>
      <c r="M476" s="133">
        <f>SUM(M474:M475)</f>
        <v>0</v>
      </c>
      <c r="N476" s="133">
        <f>SUM(N474:N475)</f>
        <v>0</v>
      </c>
      <c r="O476" s="133">
        <f>SUM(O474:O475)</f>
        <v>0</v>
      </c>
      <c r="P476" s="243" t="s">
        <v>49</v>
      </c>
      <c r="Q476" s="243" t="s">
        <v>49</v>
      </c>
      <c r="R476" s="243" t="s">
        <v>49</v>
      </c>
      <c r="S476" s="132"/>
      <c r="T476" s="108"/>
      <c r="U476" s="104"/>
      <c r="V476" s="233">
        <f>$AB$11-((N476*24))</f>
        <v>744</v>
      </c>
      <c r="W476" s="234">
        <v>132</v>
      </c>
      <c r="X476" s="99">
        <v>1.19</v>
      </c>
      <c r="Y476" s="235">
        <f>W476*X476</f>
        <v>157.07999999999998</v>
      </c>
      <c r="Z476" s="233">
        <f>(Y476*(V476-L476*24))/V476</f>
        <v>157.07999999999998</v>
      </c>
      <c r="AA476" s="109">
        <f>(Z476/Y476)*100</f>
        <v>100</v>
      </c>
      <c r="AB476" s="248"/>
    </row>
    <row r="477" spans="1:44" s="239" customFormat="1" ht="30" customHeight="1">
      <c r="A477" s="3">
        <v>44</v>
      </c>
      <c r="B477" s="115" t="s">
        <v>233</v>
      </c>
      <c r="C477" s="318" t="s">
        <v>234</v>
      </c>
      <c r="D477" s="99">
        <v>1.19</v>
      </c>
      <c r="E477" s="116" t="s">
        <v>565</v>
      </c>
      <c r="F477" s="155" t="s">
        <v>49</v>
      </c>
      <c r="G477" s="100"/>
      <c r="H477" s="100"/>
      <c r="I477" s="319"/>
      <c r="J477" s="319"/>
      <c r="K477" s="319"/>
      <c r="L477" s="232">
        <f>IF(RIGHT(S477)="T",(+H477-G477),0)</f>
        <v>0</v>
      </c>
      <c r="M477" s="232">
        <f>IF(RIGHT(S477)="U",(+H477-G477),0)</f>
        <v>0</v>
      </c>
      <c r="N477" s="232">
        <f>IF(RIGHT(S477)="C",(+H477-G477),0)</f>
        <v>0</v>
      </c>
      <c r="O477" s="232">
        <f>IF(RIGHT(S477)="D",(+H477-G477),0)</f>
        <v>0</v>
      </c>
      <c r="P477" s="141"/>
      <c r="Q477" s="141"/>
      <c r="R477" s="141"/>
      <c r="S477" s="101"/>
      <c r="T477" s="102"/>
      <c r="U477" s="141"/>
      <c r="V477" s="233"/>
      <c r="W477" s="234"/>
      <c r="X477" s="99"/>
      <c r="Y477" s="235"/>
      <c r="Z477" s="233"/>
      <c r="AA477" s="109"/>
      <c r="AB477" s="238"/>
      <c r="AC477" s="238"/>
      <c r="AD477" s="238"/>
      <c r="AE477" s="238"/>
      <c r="AF477" s="332"/>
      <c r="AG477" s="332"/>
      <c r="AH477" s="332"/>
      <c r="AI477" s="332"/>
      <c r="AJ477" s="332"/>
      <c r="AK477" s="332"/>
      <c r="AL477" s="332"/>
      <c r="AM477" s="332"/>
      <c r="AN477" s="332"/>
      <c r="AO477" s="332"/>
      <c r="AP477" s="332"/>
      <c r="AQ477" s="332"/>
      <c r="AR477" s="332"/>
    </row>
    <row r="478" spans="1:44" s="239" customFormat="1" ht="30" customHeight="1">
      <c r="A478" s="3"/>
      <c r="B478" s="115"/>
      <c r="C478" s="318"/>
      <c r="D478" s="99"/>
      <c r="E478" s="294"/>
      <c r="F478" s="155" t="s">
        <v>49</v>
      </c>
      <c r="G478" s="100"/>
      <c r="H478" s="100"/>
      <c r="I478" s="319"/>
      <c r="J478" s="319"/>
      <c r="K478" s="319"/>
      <c r="L478" s="232">
        <f>IF(RIGHT(S478)="T",(+H478-G478),0)</f>
        <v>0</v>
      </c>
      <c r="M478" s="232">
        <f>IF(RIGHT(S478)="U",(+H478-G478),0)</f>
        <v>0</v>
      </c>
      <c r="N478" s="232">
        <f>IF(RIGHT(S478)="C",(+H478-G478),0)</f>
        <v>0</v>
      </c>
      <c r="O478" s="232">
        <f>IF(RIGHT(S478)="D",(+H478-G478),0)</f>
        <v>0</v>
      </c>
      <c r="P478" s="141"/>
      <c r="Q478" s="141"/>
      <c r="R478" s="141"/>
      <c r="S478" s="41"/>
      <c r="T478" s="102"/>
      <c r="U478" s="141"/>
      <c r="V478" s="233"/>
      <c r="W478" s="234"/>
      <c r="X478" s="99"/>
      <c r="Y478" s="235"/>
      <c r="Z478" s="233"/>
      <c r="AA478" s="109"/>
      <c r="AB478" s="238"/>
      <c r="AC478" s="238"/>
      <c r="AD478" s="238"/>
      <c r="AE478" s="238"/>
      <c r="AF478" s="332"/>
      <c r="AG478" s="332"/>
      <c r="AH478" s="332"/>
      <c r="AI478" s="332"/>
      <c r="AJ478" s="332"/>
      <c r="AK478" s="332"/>
      <c r="AL478" s="332"/>
      <c r="AM478" s="332"/>
      <c r="AN478" s="332"/>
      <c r="AO478" s="332"/>
      <c r="AP478" s="332"/>
      <c r="AQ478" s="332"/>
      <c r="AR478" s="332"/>
    </row>
    <row r="479" spans="1:44" s="246" customFormat="1" ht="30" customHeight="1">
      <c r="A479" s="241"/>
      <c r="B479" s="104"/>
      <c r="C479" s="242" t="s">
        <v>53</v>
      </c>
      <c r="D479" s="104"/>
      <c r="E479" s="144"/>
      <c r="F479" s="243" t="s">
        <v>49</v>
      </c>
      <c r="G479" s="103"/>
      <c r="H479" s="103"/>
      <c r="I479" s="243" t="s">
        <v>49</v>
      </c>
      <c r="J479" s="243" t="s">
        <v>49</v>
      </c>
      <c r="K479" s="297"/>
      <c r="L479" s="133">
        <f>SUM(L477:L478)</f>
        <v>0</v>
      </c>
      <c r="M479" s="133">
        <f>SUM(M477:M478)</f>
        <v>0</v>
      </c>
      <c r="N479" s="133">
        <f>SUM(N477:N478)</f>
        <v>0</v>
      </c>
      <c r="O479" s="133">
        <f>SUM(O477:O478)</f>
        <v>0</v>
      </c>
      <c r="P479" s="243" t="s">
        <v>49</v>
      </c>
      <c r="Q479" s="243" t="s">
        <v>49</v>
      </c>
      <c r="R479" s="243" t="s">
        <v>49</v>
      </c>
      <c r="S479" s="132"/>
      <c r="T479" s="108"/>
      <c r="U479" s="104"/>
      <c r="V479" s="233">
        <f>$AB$11-((N479*24))</f>
        <v>744</v>
      </c>
      <c r="W479" s="234">
        <v>132</v>
      </c>
      <c r="X479" s="99">
        <v>1.19</v>
      </c>
      <c r="Y479" s="235">
        <f>W479*X479</f>
        <v>157.07999999999998</v>
      </c>
      <c r="Z479" s="233">
        <f>(Y479*(V479-L479*24))/V479</f>
        <v>157.07999999999998</v>
      </c>
      <c r="AA479" s="109">
        <f>(Z479/Y479)*100</f>
        <v>100</v>
      </c>
      <c r="AB479" s="248"/>
    </row>
    <row r="480" spans="1:44" s="246" customFormat="1" ht="30" customHeight="1">
      <c r="A480" s="283">
        <v>54</v>
      </c>
      <c r="B480" s="231" t="s">
        <v>235</v>
      </c>
      <c r="C480" s="276" t="s">
        <v>236</v>
      </c>
      <c r="D480" s="99">
        <v>105.72</v>
      </c>
      <c r="E480" s="116" t="s">
        <v>565</v>
      </c>
      <c r="F480" s="277" t="s">
        <v>49</v>
      </c>
      <c r="G480" s="12"/>
      <c r="H480" s="12"/>
      <c r="I480" s="277" t="s">
        <v>49</v>
      </c>
      <c r="J480" s="277" t="s">
        <v>49</v>
      </c>
      <c r="K480" s="277" t="s">
        <v>49</v>
      </c>
      <c r="L480" s="284">
        <f>IF(RIGHT(S480)="T",(+H480-G480),0)</f>
        <v>0</v>
      </c>
      <c r="M480" s="284">
        <f>IF(RIGHT(S480)="U",(+H480-G480),0)</f>
        <v>0</v>
      </c>
      <c r="N480" s="284">
        <f>IF(RIGHT(S480)="C",(+H480-G480),0)</f>
        <v>0</v>
      </c>
      <c r="O480" s="284">
        <f>IF(RIGHT(S480)="D",(+H480-G480),0)</f>
        <v>0</v>
      </c>
      <c r="P480" s="277" t="s">
        <v>49</v>
      </c>
      <c r="Q480" s="277" t="s">
        <v>49</v>
      </c>
      <c r="R480" s="277" t="s">
        <v>49</v>
      </c>
      <c r="S480" s="12"/>
      <c r="T480" s="53"/>
      <c r="U480" s="278"/>
      <c r="V480" s="122"/>
      <c r="W480" s="122"/>
      <c r="X480" s="122"/>
      <c r="Y480" s="122"/>
      <c r="Z480" s="233"/>
      <c r="AA480" s="122"/>
    </row>
    <row r="481" spans="1:44" s="246" customFormat="1" ht="30" customHeight="1">
      <c r="A481" s="283"/>
      <c r="B481" s="231"/>
      <c r="C481" s="276"/>
      <c r="D481" s="99"/>
      <c r="E481" s="144"/>
      <c r="F481" s="277"/>
      <c r="G481" s="12"/>
      <c r="H481" s="12"/>
      <c r="I481" s="277"/>
      <c r="J481" s="277"/>
      <c r="K481" s="277"/>
      <c r="L481" s="284">
        <f t="shared" ref="L481:L482" si="568">IF(RIGHT(S481)="T",(+H481-G481),0)</f>
        <v>0</v>
      </c>
      <c r="M481" s="284">
        <f t="shared" ref="M481:M482" si="569">IF(RIGHT(S481)="U",(+H481-G481),0)</f>
        <v>0</v>
      </c>
      <c r="N481" s="284">
        <f t="shared" ref="N481:N482" si="570">IF(RIGHT(S481)="C",(+H481-G481),0)</f>
        <v>0</v>
      </c>
      <c r="O481" s="284">
        <f t="shared" ref="O481:O482" si="571">IF(RIGHT(S481)="D",(+H481-G481),0)</f>
        <v>0</v>
      </c>
      <c r="P481" s="277"/>
      <c r="Q481" s="277"/>
      <c r="R481" s="277"/>
      <c r="S481" s="12"/>
      <c r="T481" s="53"/>
      <c r="U481" s="278"/>
      <c r="V481" s="122"/>
      <c r="W481" s="122"/>
      <c r="X481" s="122"/>
      <c r="Y481" s="122"/>
      <c r="Z481" s="233"/>
      <c r="AA481" s="122"/>
    </row>
    <row r="482" spans="1:44" s="246" customFormat="1" ht="30" customHeight="1">
      <c r="A482" s="283"/>
      <c r="B482" s="231"/>
      <c r="C482" s="276"/>
      <c r="D482" s="99"/>
      <c r="E482" s="144"/>
      <c r="F482" s="277"/>
      <c r="G482" s="12"/>
      <c r="H482" s="12"/>
      <c r="I482" s="277"/>
      <c r="J482" s="277"/>
      <c r="K482" s="277"/>
      <c r="L482" s="284">
        <f t="shared" si="568"/>
        <v>0</v>
      </c>
      <c r="M482" s="284">
        <f t="shared" si="569"/>
        <v>0</v>
      </c>
      <c r="N482" s="284">
        <f t="shared" si="570"/>
        <v>0</v>
      </c>
      <c r="O482" s="284">
        <f t="shared" si="571"/>
        <v>0</v>
      </c>
      <c r="P482" s="277"/>
      <c r="Q482" s="277"/>
      <c r="R482" s="277"/>
      <c r="S482" s="13"/>
      <c r="T482" s="14"/>
      <c r="U482" s="278"/>
      <c r="V482" s="122"/>
      <c r="W482" s="122"/>
      <c r="X482" s="122"/>
      <c r="Y482" s="122"/>
      <c r="Z482" s="233"/>
      <c r="AA482" s="122"/>
    </row>
    <row r="483" spans="1:44" s="246" customFormat="1" ht="30" customHeight="1">
      <c r="A483" s="283"/>
      <c r="B483" s="231"/>
      <c r="C483" s="276"/>
      <c r="D483" s="99"/>
      <c r="E483" s="144"/>
      <c r="F483" s="277"/>
      <c r="G483" s="17"/>
      <c r="H483" s="17"/>
      <c r="I483" s="277"/>
      <c r="J483" s="277"/>
      <c r="K483" s="277"/>
      <c r="L483" s="284">
        <f t="shared" ref="L483" si="572">IF(RIGHT(S483)="T",(+H483-G483),0)</f>
        <v>0</v>
      </c>
      <c r="M483" s="284">
        <f t="shared" ref="M483" si="573">IF(RIGHT(S483)="U",(+H483-G483),0)</f>
        <v>0</v>
      </c>
      <c r="N483" s="284">
        <f t="shared" ref="N483" si="574">IF(RIGHT(S483)="C",(+H483-G483),0)</f>
        <v>0</v>
      </c>
      <c r="O483" s="284">
        <f t="shared" ref="O483" si="575">IF(RIGHT(S483)="D",(+H483-G483),0)</f>
        <v>0</v>
      </c>
      <c r="P483" s="277"/>
      <c r="Q483" s="277"/>
      <c r="R483" s="277"/>
      <c r="S483" s="23"/>
      <c r="T483" s="18"/>
      <c r="U483" s="278"/>
      <c r="V483" s="122"/>
      <c r="W483" s="122"/>
      <c r="X483" s="122"/>
      <c r="Y483" s="122"/>
      <c r="Z483" s="233"/>
      <c r="AA483" s="122"/>
    </row>
    <row r="484" spans="1:44" s="246" customFormat="1" ht="30" customHeight="1">
      <c r="A484" s="279"/>
      <c r="B484" s="129"/>
      <c r="C484" s="280" t="s">
        <v>53</v>
      </c>
      <c r="D484" s="129"/>
      <c r="E484" s="144"/>
      <c r="F484" s="277" t="s">
        <v>49</v>
      </c>
      <c r="G484" s="126"/>
      <c r="H484" s="126"/>
      <c r="I484" s="277" t="s">
        <v>49</v>
      </c>
      <c r="J484" s="277" t="s">
        <v>49</v>
      </c>
      <c r="K484" s="277" t="s">
        <v>49</v>
      </c>
      <c r="L484" s="281">
        <f>SUM(L480:L483)</f>
        <v>0</v>
      </c>
      <c r="M484" s="281">
        <f>SUM(M480:M483)</f>
        <v>0</v>
      </c>
      <c r="N484" s="281">
        <f>SUM(N480:N483)</f>
        <v>0</v>
      </c>
      <c r="O484" s="281">
        <f>SUM(O480:O483)</f>
        <v>0</v>
      </c>
      <c r="P484" s="277" t="s">
        <v>49</v>
      </c>
      <c r="Q484" s="277" t="s">
        <v>49</v>
      </c>
      <c r="R484" s="277" t="s">
        <v>49</v>
      </c>
      <c r="S484" s="129"/>
      <c r="T484" s="130"/>
      <c r="U484" s="129"/>
      <c r="V484" s="282">
        <f>$AB$11-((N484*24))</f>
        <v>744</v>
      </c>
      <c r="W484" s="106">
        <v>132</v>
      </c>
      <c r="X484" s="99">
        <v>105.72</v>
      </c>
      <c r="Y484" s="257">
        <f>W484*X484</f>
        <v>13955.039999999999</v>
      </c>
      <c r="Z484" s="233">
        <f>(Y484*(V484-L484*24))/V484</f>
        <v>13955.039999999999</v>
      </c>
      <c r="AA484" s="245">
        <f>(Z484/Y484)*100</f>
        <v>100</v>
      </c>
    </row>
    <row r="485" spans="1:44" ht="30" customHeight="1">
      <c r="A485" s="286">
        <v>55</v>
      </c>
      <c r="B485" s="115" t="s">
        <v>237</v>
      </c>
      <c r="C485" s="329" t="s">
        <v>238</v>
      </c>
      <c r="D485" s="99">
        <v>106</v>
      </c>
      <c r="E485" s="116" t="s">
        <v>565</v>
      </c>
      <c r="F485" s="277" t="s">
        <v>49</v>
      </c>
      <c r="G485" s="100"/>
      <c r="H485" s="100"/>
      <c r="I485" s="330"/>
      <c r="J485" s="330"/>
      <c r="K485" s="330"/>
      <c r="L485" s="284">
        <f>IF(RIGHT(S485)="T",(+H485-G485),0)</f>
        <v>0</v>
      </c>
      <c r="M485" s="284">
        <f>IF(RIGHT(S485)="U",(+H485-G485),0)</f>
        <v>0</v>
      </c>
      <c r="N485" s="284">
        <f>IF(RIGHT(S485)="C",(+H485-G485),0)</f>
        <v>0</v>
      </c>
      <c r="O485" s="284">
        <f>IF(RIGHT(S485)="D",(+H485-G485),0)</f>
        <v>0</v>
      </c>
      <c r="P485" s="141"/>
      <c r="Q485" s="141"/>
      <c r="R485" s="141"/>
      <c r="S485" s="101"/>
      <c r="T485" s="102"/>
      <c r="U485" s="141"/>
      <c r="V485" s="287"/>
      <c r="W485" s="287"/>
      <c r="X485" s="287"/>
      <c r="Y485" s="287"/>
      <c r="Z485" s="233"/>
      <c r="AA485" s="287"/>
      <c r="AB485" s="206"/>
      <c r="AC485" s="206"/>
      <c r="AD485" s="206"/>
      <c r="AE485" s="206"/>
      <c r="AF485" s="206"/>
      <c r="AG485" s="206"/>
      <c r="AH485" s="206"/>
      <c r="AI485" s="206"/>
      <c r="AJ485" s="206"/>
      <c r="AK485" s="206"/>
      <c r="AL485" s="206"/>
      <c r="AM485" s="206"/>
      <c r="AN485" s="206"/>
      <c r="AO485" s="206"/>
      <c r="AP485" s="206"/>
      <c r="AQ485" s="206"/>
      <c r="AR485" s="206"/>
    </row>
    <row r="486" spans="1:44" ht="30" customHeight="1">
      <c r="A486" s="286"/>
      <c r="B486" s="115"/>
      <c r="C486" s="329"/>
      <c r="D486" s="99"/>
      <c r="E486" s="116"/>
      <c r="F486" s="277" t="s">
        <v>49</v>
      </c>
      <c r="G486" s="100"/>
      <c r="H486" s="100"/>
      <c r="I486" s="330"/>
      <c r="J486" s="330"/>
      <c r="K486" s="330"/>
      <c r="L486" s="284">
        <f>IF(RIGHT(S486)="T",(+H486-G486),0)</f>
        <v>0</v>
      </c>
      <c r="M486" s="284">
        <f>IF(RIGHT(S486)="U",(+H486-G486),0)</f>
        <v>0</v>
      </c>
      <c r="N486" s="284">
        <f>IF(RIGHT(S486)="C",(+H486-G486),0)</f>
        <v>0</v>
      </c>
      <c r="O486" s="284">
        <f>IF(RIGHT(S486)="D",(+H486-G486),0)</f>
        <v>0</v>
      </c>
      <c r="P486" s="141"/>
      <c r="Q486" s="141"/>
      <c r="R486" s="141"/>
      <c r="S486" s="41"/>
      <c r="T486" s="102"/>
      <c r="U486" s="141"/>
      <c r="V486" s="287"/>
      <c r="W486" s="287"/>
      <c r="X486" s="287"/>
      <c r="Y486" s="287"/>
      <c r="Z486" s="233"/>
      <c r="AA486" s="287"/>
      <c r="AB486" s="206"/>
      <c r="AC486" s="206"/>
      <c r="AD486" s="206"/>
      <c r="AE486" s="206"/>
      <c r="AF486" s="206"/>
      <c r="AG486" s="206"/>
      <c r="AH486" s="206"/>
      <c r="AI486" s="206"/>
      <c r="AJ486" s="206"/>
      <c r="AK486" s="206"/>
      <c r="AL486" s="206"/>
      <c r="AM486" s="206"/>
      <c r="AN486" s="206"/>
      <c r="AO486" s="206"/>
      <c r="AP486" s="206"/>
      <c r="AQ486" s="206"/>
      <c r="AR486" s="206"/>
    </row>
    <row r="487" spans="1:44" s="246" customFormat="1" ht="30" customHeight="1">
      <c r="A487" s="279"/>
      <c r="B487" s="337"/>
      <c r="C487" s="280" t="s">
        <v>53</v>
      </c>
      <c r="D487" s="129"/>
      <c r="E487" s="144"/>
      <c r="F487" s="277" t="s">
        <v>49</v>
      </c>
      <c r="G487" s="126"/>
      <c r="H487" s="126"/>
      <c r="I487" s="277" t="s">
        <v>49</v>
      </c>
      <c r="J487" s="277" t="s">
        <v>49</v>
      </c>
      <c r="K487" s="277" t="s">
        <v>49</v>
      </c>
      <c r="L487" s="281">
        <f>SUM(L485:L486)</f>
        <v>0</v>
      </c>
      <c r="M487" s="281">
        <f>SUM(M485:M486)</f>
        <v>0</v>
      </c>
      <c r="N487" s="281">
        <f>SUM(N485:N486)</f>
        <v>0</v>
      </c>
      <c r="O487" s="281">
        <f>SUM(O485:O486)</f>
        <v>0</v>
      </c>
      <c r="P487" s="277" t="s">
        <v>49</v>
      </c>
      <c r="Q487" s="277" t="s">
        <v>49</v>
      </c>
      <c r="R487" s="277" t="s">
        <v>49</v>
      </c>
      <c r="S487" s="129"/>
      <c r="T487" s="130"/>
      <c r="U487" s="129"/>
      <c r="V487" s="282">
        <f>$AB$11-((N487*24))</f>
        <v>744</v>
      </c>
      <c r="W487" s="106">
        <v>132</v>
      </c>
      <c r="X487" s="99">
        <v>106</v>
      </c>
      <c r="Y487" s="257">
        <f>W487*X487</f>
        <v>13992</v>
      </c>
      <c r="Z487" s="233">
        <f>(Y487*(V487-L487*24))/V487</f>
        <v>13992</v>
      </c>
      <c r="AA487" s="245">
        <f>(Z487/Y487)*100</f>
        <v>100</v>
      </c>
    </row>
    <row r="488" spans="1:44" ht="30" customHeight="1">
      <c r="A488" s="286">
        <v>56</v>
      </c>
      <c r="B488" s="115" t="s">
        <v>239</v>
      </c>
      <c r="C488" s="329" t="s">
        <v>240</v>
      </c>
      <c r="D488" s="99">
        <v>42.55</v>
      </c>
      <c r="E488" s="116" t="s">
        <v>565</v>
      </c>
      <c r="F488" s="277" t="s">
        <v>49</v>
      </c>
      <c r="G488" s="110"/>
      <c r="H488" s="110"/>
      <c r="I488" s="330"/>
      <c r="J488" s="330"/>
      <c r="K488" s="330"/>
      <c r="L488" s="284">
        <f>IF(RIGHT(S488)="T",(+H488-G488),0)</f>
        <v>0</v>
      </c>
      <c r="M488" s="284">
        <f>IF(RIGHT(S488)="U",(+H488-G488),0)</f>
        <v>0</v>
      </c>
      <c r="N488" s="284">
        <f>IF(RIGHT(S488)="C",(+H488-G488),0)</f>
        <v>0</v>
      </c>
      <c r="O488" s="284">
        <f>IF(RIGHT(S488)="D",(+H488-G488),0)</f>
        <v>0</v>
      </c>
      <c r="P488" s="141"/>
      <c r="Q488" s="141"/>
      <c r="R488" s="141"/>
      <c r="S488" s="119"/>
      <c r="T488" s="120"/>
      <c r="U488" s="141"/>
      <c r="V488" s="287"/>
      <c r="W488" s="287"/>
      <c r="X488" s="287"/>
      <c r="Y488" s="287"/>
      <c r="Z488" s="233"/>
      <c r="AA488" s="287"/>
      <c r="AB488" s="206"/>
      <c r="AC488" s="206"/>
      <c r="AD488" s="206"/>
      <c r="AE488" s="206"/>
      <c r="AF488" s="206"/>
      <c r="AG488" s="206"/>
      <c r="AH488" s="206"/>
      <c r="AI488" s="206"/>
      <c r="AJ488" s="206"/>
      <c r="AK488" s="206"/>
      <c r="AL488" s="206"/>
      <c r="AM488" s="206"/>
      <c r="AN488" s="206"/>
      <c r="AO488" s="206"/>
      <c r="AP488" s="206"/>
      <c r="AQ488" s="206"/>
      <c r="AR488" s="206"/>
    </row>
    <row r="489" spans="1:44" ht="30" customHeight="1">
      <c r="A489" s="286"/>
      <c r="B489" s="115"/>
      <c r="C489" s="329"/>
      <c r="D489" s="99"/>
      <c r="E489" s="294"/>
      <c r="F489" s="277" t="s">
        <v>49</v>
      </c>
      <c r="G489" s="100"/>
      <c r="H489" s="100"/>
      <c r="I489" s="330"/>
      <c r="J489" s="330"/>
      <c r="K489" s="330"/>
      <c r="L489" s="284">
        <f>IF(RIGHT(S489)="T",(+H489-G489),0)</f>
        <v>0</v>
      </c>
      <c r="M489" s="284">
        <f>IF(RIGHT(S489)="U",(+H489-G489),0)</f>
        <v>0</v>
      </c>
      <c r="N489" s="284">
        <f>IF(RIGHT(S489)="C",(+H489-G489),0)</f>
        <v>0</v>
      </c>
      <c r="O489" s="284">
        <f>IF(RIGHT(S489)="D",(+H489-G489),0)</f>
        <v>0</v>
      </c>
      <c r="P489" s="141"/>
      <c r="Q489" s="141"/>
      <c r="R489" s="141"/>
      <c r="S489" s="41"/>
      <c r="T489" s="102"/>
      <c r="U489" s="141"/>
      <c r="V489" s="287"/>
      <c r="W489" s="287"/>
      <c r="X489" s="287"/>
      <c r="Y489" s="287"/>
      <c r="Z489" s="233"/>
      <c r="AA489" s="287"/>
      <c r="AB489" s="206"/>
      <c r="AC489" s="206"/>
      <c r="AD489" s="206"/>
      <c r="AE489" s="206"/>
      <c r="AF489" s="206"/>
      <c r="AG489" s="206"/>
      <c r="AH489" s="206"/>
      <c r="AI489" s="206"/>
      <c r="AJ489" s="206"/>
      <c r="AK489" s="206"/>
      <c r="AL489" s="206"/>
      <c r="AM489" s="206"/>
      <c r="AN489" s="206"/>
      <c r="AO489" s="206"/>
      <c r="AP489" s="206"/>
      <c r="AQ489" s="206"/>
      <c r="AR489" s="206"/>
    </row>
    <row r="490" spans="1:44" ht="30" customHeight="1">
      <c r="A490" s="286"/>
      <c r="B490" s="115"/>
      <c r="C490" s="329"/>
      <c r="D490" s="99"/>
      <c r="E490" s="294"/>
      <c r="F490" s="277"/>
      <c r="G490" s="100"/>
      <c r="H490" s="100"/>
      <c r="I490" s="330"/>
      <c r="J490" s="330"/>
      <c r="K490" s="330"/>
      <c r="L490" s="284">
        <f>IF(RIGHT(S490)="T",(+H490-G490),0)</f>
        <v>0</v>
      </c>
      <c r="M490" s="284">
        <f>IF(RIGHT(S490)="U",(+H490-G490),0)</f>
        <v>0</v>
      </c>
      <c r="N490" s="284">
        <f>IF(RIGHT(S490)="C",(+H490-G490),0)</f>
        <v>0</v>
      </c>
      <c r="O490" s="284">
        <f>IF(RIGHT(S490)="D",(+H490-G490),0)</f>
        <v>0</v>
      </c>
      <c r="P490" s="141"/>
      <c r="Q490" s="141"/>
      <c r="R490" s="141"/>
      <c r="S490" s="41"/>
      <c r="T490" s="102"/>
      <c r="U490" s="141"/>
      <c r="V490" s="287"/>
      <c r="W490" s="287"/>
      <c r="X490" s="287"/>
      <c r="Y490" s="287"/>
      <c r="Z490" s="233"/>
      <c r="AA490" s="287"/>
      <c r="AB490" s="206"/>
      <c r="AC490" s="206"/>
      <c r="AD490" s="206"/>
      <c r="AE490" s="206"/>
      <c r="AF490" s="206"/>
      <c r="AG490" s="206"/>
      <c r="AH490" s="206"/>
      <c r="AI490" s="206"/>
      <c r="AJ490" s="206"/>
      <c r="AK490" s="206"/>
      <c r="AL490" s="206"/>
      <c r="AM490" s="206"/>
      <c r="AN490" s="206"/>
      <c r="AO490" s="206"/>
      <c r="AP490" s="206"/>
      <c r="AQ490" s="206"/>
      <c r="AR490" s="206"/>
    </row>
    <row r="491" spans="1:44" s="246" customFormat="1" ht="30" customHeight="1">
      <c r="A491" s="279"/>
      <c r="B491" s="129"/>
      <c r="C491" s="280" t="s">
        <v>53</v>
      </c>
      <c r="D491" s="129"/>
      <c r="E491" s="144"/>
      <c r="F491" s="277" t="s">
        <v>49</v>
      </c>
      <c r="G491" s="126"/>
      <c r="H491" s="126"/>
      <c r="I491" s="277" t="s">
        <v>49</v>
      </c>
      <c r="J491" s="277" t="s">
        <v>49</v>
      </c>
      <c r="K491" s="277" t="s">
        <v>49</v>
      </c>
      <c r="L491" s="281">
        <f>SUM(L488:L490)</f>
        <v>0</v>
      </c>
      <c r="M491" s="281">
        <f t="shared" ref="M491:O491" si="576">SUM(M488:M490)</f>
        <v>0</v>
      </c>
      <c r="N491" s="281">
        <f t="shared" si="576"/>
        <v>0</v>
      </c>
      <c r="O491" s="281">
        <f t="shared" si="576"/>
        <v>0</v>
      </c>
      <c r="P491" s="277" t="s">
        <v>49</v>
      </c>
      <c r="Q491" s="277" t="s">
        <v>49</v>
      </c>
      <c r="R491" s="277" t="s">
        <v>49</v>
      </c>
      <c r="S491" s="129"/>
      <c r="T491" s="130"/>
      <c r="U491" s="129"/>
      <c r="V491" s="282">
        <f>$AB$11-((N491*24))</f>
        <v>744</v>
      </c>
      <c r="W491" s="106">
        <v>132</v>
      </c>
      <c r="X491" s="99">
        <v>42.55</v>
      </c>
      <c r="Y491" s="257">
        <f>W491*X491</f>
        <v>5616.5999999999995</v>
      </c>
      <c r="Z491" s="233">
        <f>(Y491*(V491-L491*24))/V491</f>
        <v>5616.5999999999995</v>
      </c>
      <c r="AA491" s="245">
        <f>(Z491/Y491)*100</f>
        <v>100</v>
      </c>
    </row>
    <row r="492" spans="1:44" s="248" customFormat="1" ht="30" customHeight="1">
      <c r="A492" s="143">
        <v>57</v>
      </c>
      <c r="B492" s="231" t="s">
        <v>241</v>
      </c>
      <c r="C492" s="247" t="s">
        <v>242</v>
      </c>
      <c r="D492" s="99">
        <v>0.92</v>
      </c>
      <c r="E492" s="116" t="s">
        <v>565</v>
      </c>
      <c r="F492" s="155" t="s">
        <v>49</v>
      </c>
      <c r="G492" s="15"/>
      <c r="H492" s="13"/>
      <c r="I492" s="155" t="s">
        <v>49</v>
      </c>
      <c r="J492" s="155" t="s">
        <v>49</v>
      </c>
      <c r="K492" s="118"/>
      <c r="L492" s="232">
        <f>IF(RIGHT(S492)="T",(+H492-G492),0)</f>
        <v>0</v>
      </c>
      <c r="M492" s="232">
        <f>IF(RIGHT(S492)="U",(+H492-G492),0)</f>
        <v>0</v>
      </c>
      <c r="N492" s="232">
        <f>IF(RIGHT(S492)="C",(+H492-G492),0)</f>
        <v>0</v>
      </c>
      <c r="O492" s="232">
        <f>IF(RIGHT(S492)="D",(+H492-G492),0)</f>
        <v>0</v>
      </c>
      <c r="P492" s="155" t="s">
        <v>49</v>
      </c>
      <c r="Q492" s="155" t="s">
        <v>49</v>
      </c>
      <c r="R492" s="155" t="s">
        <v>49</v>
      </c>
      <c r="S492" s="12"/>
      <c r="T492" s="14"/>
      <c r="U492" s="105"/>
      <c r="V492" s="136"/>
      <c r="W492" s="136"/>
      <c r="X492" s="136"/>
      <c r="Y492" s="136"/>
      <c r="Z492" s="233"/>
      <c r="AA492" s="136"/>
    </row>
    <row r="493" spans="1:44" s="248" customFormat="1" ht="30" customHeight="1">
      <c r="A493" s="143"/>
      <c r="B493" s="231"/>
      <c r="C493" s="247"/>
      <c r="D493" s="99"/>
      <c r="E493" s="294"/>
      <c r="F493" s="155" t="s">
        <v>49</v>
      </c>
      <c r="G493" s="136"/>
      <c r="H493" s="136"/>
      <c r="I493" s="155" t="s">
        <v>49</v>
      </c>
      <c r="J493" s="155" t="s">
        <v>49</v>
      </c>
      <c r="K493" s="118"/>
      <c r="L493" s="232">
        <f>IF(RIGHT(S495)="T",(+H495-G495),0)</f>
        <v>0</v>
      </c>
      <c r="M493" s="232">
        <f>IF(RIGHT(S495)="U",(+H495-G495),0)</f>
        <v>0</v>
      </c>
      <c r="N493" s="232">
        <f>IF(RIGHT(S495)="C",(+H495-G495),0)</f>
        <v>0</v>
      </c>
      <c r="O493" s="232">
        <f>IF(RIGHT(S495)="D",(+H495-G495),0)</f>
        <v>0</v>
      </c>
      <c r="P493" s="155" t="s">
        <v>49</v>
      </c>
      <c r="Q493" s="155" t="s">
        <v>49</v>
      </c>
      <c r="R493" s="155" t="s">
        <v>49</v>
      </c>
      <c r="S493" s="136"/>
      <c r="T493" s="136"/>
      <c r="U493" s="105"/>
      <c r="V493" s="136"/>
      <c r="W493" s="136"/>
      <c r="X493" s="136"/>
      <c r="Y493" s="136"/>
      <c r="Z493" s="233"/>
      <c r="AA493" s="136"/>
    </row>
    <row r="494" spans="1:44" s="246" customFormat="1" ht="30" customHeight="1">
      <c r="A494" s="241"/>
      <c r="B494" s="104"/>
      <c r="C494" s="242" t="s">
        <v>53</v>
      </c>
      <c r="D494" s="104"/>
      <c r="E494" s="144"/>
      <c r="F494" s="243" t="s">
        <v>49</v>
      </c>
      <c r="G494" s="103"/>
      <c r="H494" s="103"/>
      <c r="I494" s="243" t="s">
        <v>49</v>
      </c>
      <c r="J494" s="243" t="s">
        <v>49</v>
      </c>
      <c r="K494" s="243" t="s">
        <v>49</v>
      </c>
      <c r="L494" s="133">
        <f>SUM(L492:L493)</f>
        <v>0</v>
      </c>
      <c r="M494" s="133">
        <f>SUM(M492:M493)</f>
        <v>0</v>
      </c>
      <c r="N494" s="133">
        <f>SUM(N492:N493)</f>
        <v>0</v>
      </c>
      <c r="O494" s="133">
        <f>SUM(O492:O493)</f>
        <v>0</v>
      </c>
      <c r="P494" s="243" t="s">
        <v>49</v>
      </c>
      <c r="Q494" s="243" t="s">
        <v>49</v>
      </c>
      <c r="R494" s="243" t="s">
        <v>49</v>
      </c>
      <c r="S494" s="132"/>
      <c r="T494" s="108"/>
      <c r="U494" s="104"/>
      <c r="V494" s="233">
        <f>$AB$11-((N494*24))</f>
        <v>744</v>
      </c>
      <c r="W494" s="234">
        <v>132</v>
      </c>
      <c r="X494" s="99">
        <v>0.92</v>
      </c>
      <c r="Y494" s="235">
        <f>W494*X494</f>
        <v>121.44000000000001</v>
      </c>
      <c r="Z494" s="233">
        <f>(Y494*(V494-L494*24))/V494</f>
        <v>121.44000000000003</v>
      </c>
      <c r="AA494" s="109">
        <f>(Z494/Y494)*100</f>
        <v>100.00000000000003</v>
      </c>
      <c r="AB494" s="248"/>
    </row>
    <row r="495" spans="1:44" s="248" customFormat="1" ht="30" customHeight="1">
      <c r="A495" s="143">
        <v>58</v>
      </c>
      <c r="B495" s="231" t="s">
        <v>243</v>
      </c>
      <c r="C495" s="247" t="s">
        <v>244</v>
      </c>
      <c r="D495" s="99">
        <v>0.92</v>
      </c>
      <c r="E495" s="116" t="s">
        <v>565</v>
      </c>
      <c r="F495" s="155" t="s">
        <v>49</v>
      </c>
      <c r="G495" s="12"/>
      <c r="H495" s="12"/>
      <c r="I495" s="155" t="s">
        <v>49</v>
      </c>
      <c r="J495" s="155" t="s">
        <v>49</v>
      </c>
      <c r="K495" s="118"/>
      <c r="L495" s="232">
        <f>IF(RIGHT(S497)="T",(+H497-G497),0)</f>
        <v>0</v>
      </c>
      <c r="M495" s="232">
        <f>IF(RIGHT(S497)="U",(+H497-G497),0)</f>
        <v>0</v>
      </c>
      <c r="N495" s="232">
        <f>IF(RIGHT(S497)="C",(+H497-G497),0)</f>
        <v>0</v>
      </c>
      <c r="O495" s="232">
        <f>IF(RIGHT(S497)="D",(+H497-G497),0)</f>
        <v>0</v>
      </c>
      <c r="P495" s="155" t="s">
        <v>49</v>
      </c>
      <c r="Q495" s="155" t="s">
        <v>49</v>
      </c>
      <c r="R495" s="155" t="s">
        <v>49</v>
      </c>
      <c r="S495" s="12"/>
      <c r="T495" s="53"/>
      <c r="U495" s="105"/>
      <c r="V495" s="136"/>
      <c r="W495" s="136"/>
      <c r="X495" s="136"/>
      <c r="Y495" s="136"/>
      <c r="Z495" s="233"/>
      <c r="AA495" s="136"/>
    </row>
    <row r="496" spans="1:44" s="246" customFormat="1" ht="30" customHeight="1">
      <c r="A496" s="241"/>
      <c r="B496" s="104"/>
      <c r="C496" s="242" t="s">
        <v>53</v>
      </c>
      <c r="D496" s="104"/>
      <c r="E496" s="144"/>
      <c r="F496" s="243" t="s">
        <v>49</v>
      </c>
      <c r="G496" s="103"/>
      <c r="H496" s="103"/>
      <c r="I496" s="243" t="s">
        <v>49</v>
      </c>
      <c r="J496" s="243" t="s">
        <v>49</v>
      </c>
      <c r="K496" s="297"/>
      <c r="L496" s="133">
        <f>SUM(L495:L495)</f>
        <v>0</v>
      </c>
      <c r="M496" s="133">
        <f>SUM(M495:M495)</f>
        <v>0</v>
      </c>
      <c r="N496" s="133">
        <f>SUM(N495:N495)</f>
        <v>0</v>
      </c>
      <c r="O496" s="133">
        <f>SUM(O495:O495)</f>
        <v>0</v>
      </c>
      <c r="P496" s="243" t="s">
        <v>49</v>
      </c>
      <c r="Q496" s="243" t="s">
        <v>49</v>
      </c>
      <c r="R496" s="243" t="s">
        <v>49</v>
      </c>
      <c r="S496" s="132"/>
      <c r="T496" s="108"/>
      <c r="U496" s="104"/>
      <c r="V496" s="233">
        <f>$AB$11-((N496*24))</f>
        <v>744</v>
      </c>
      <c r="W496" s="234">
        <v>132</v>
      </c>
      <c r="X496" s="99">
        <v>0.92</v>
      </c>
      <c r="Y496" s="235">
        <f>W496*X496</f>
        <v>121.44000000000001</v>
      </c>
      <c r="Z496" s="233">
        <f>(Y496*(V496-L496*24))/V496</f>
        <v>121.44000000000003</v>
      </c>
      <c r="AA496" s="109">
        <f>(Z496/Y496)*100</f>
        <v>100.00000000000003</v>
      </c>
      <c r="AB496" s="248"/>
    </row>
    <row r="497" spans="1:44" s="248" customFormat="1" ht="30" customHeight="1">
      <c r="A497" s="143">
        <v>59</v>
      </c>
      <c r="B497" s="231" t="s">
        <v>245</v>
      </c>
      <c r="C497" s="247" t="s">
        <v>246</v>
      </c>
      <c r="D497" s="99">
        <v>42.5</v>
      </c>
      <c r="E497" s="116" t="s">
        <v>565</v>
      </c>
      <c r="F497" s="155" t="s">
        <v>49</v>
      </c>
      <c r="G497" s="12"/>
      <c r="H497" s="12"/>
      <c r="I497" s="155" t="s">
        <v>49</v>
      </c>
      <c r="J497" s="155" t="s">
        <v>49</v>
      </c>
      <c r="K497" s="118"/>
      <c r="L497" s="232">
        <f>IF(RIGHT(S497)="T",(+H497-G497),0)</f>
        <v>0</v>
      </c>
      <c r="M497" s="232">
        <f>IF(RIGHT(S497)="U",(+H497-G497),0)</f>
        <v>0</v>
      </c>
      <c r="N497" s="232">
        <f>IF(RIGHT(S497)="C",(+H497-G497),0)</f>
        <v>0</v>
      </c>
      <c r="O497" s="232">
        <f>IF(RIGHT(S497)="D",(+H497-G497),0)</f>
        <v>0</v>
      </c>
      <c r="P497" s="155" t="s">
        <v>49</v>
      </c>
      <c r="Q497" s="155" t="s">
        <v>49</v>
      </c>
      <c r="R497" s="155" t="s">
        <v>49</v>
      </c>
      <c r="S497" s="12"/>
      <c r="T497" s="53"/>
      <c r="U497" s="105"/>
      <c r="V497" s="136"/>
      <c r="W497" s="136"/>
      <c r="X497" s="136"/>
      <c r="Y497" s="136"/>
      <c r="Z497" s="233"/>
      <c r="AA497" s="136"/>
    </row>
    <row r="498" spans="1:44" s="248" customFormat="1" ht="30" customHeight="1">
      <c r="A498" s="143"/>
      <c r="B498" s="231"/>
      <c r="C498" s="247"/>
      <c r="D498" s="99"/>
      <c r="E498" s="294"/>
      <c r="F498" s="155" t="s">
        <v>49</v>
      </c>
      <c r="G498" s="12"/>
      <c r="H498" s="52"/>
      <c r="I498" s="155" t="s">
        <v>49</v>
      </c>
      <c r="J498" s="155" t="s">
        <v>49</v>
      </c>
      <c r="K498" s="118"/>
      <c r="L498" s="232">
        <f>IF(RIGHT(S498)="T",(+H498-G498),0)</f>
        <v>0</v>
      </c>
      <c r="M498" s="232">
        <f>IF(RIGHT(S498)="U",(+H498-G498),0)</f>
        <v>0</v>
      </c>
      <c r="N498" s="232">
        <f>IF(RIGHT(S498)="C",(+H498-G498),0)</f>
        <v>0</v>
      </c>
      <c r="O498" s="232">
        <f>IF(RIGHT(S498)="D",(+H498-G498),0)</f>
        <v>0</v>
      </c>
      <c r="P498" s="155" t="s">
        <v>49</v>
      </c>
      <c r="Q498" s="155" t="s">
        <v>49</v>
      </c>
      <c r="R498" s="155" t="s">
        <v>49</v>
      </c>
      <c r="S498" s="12"/>
      <c r="T498" s="53"/>
      <c r="U498" s="105"/>
      <c r="V498" s="136"/>
      <c r="W498" s="136"/>
      <c r="X498" s="136"/>
      <c r="Y498" s="136"/>
      <c r="Z498" s="233"/>
      <c r="AA498" s="136"/>
    </row>
    <row r="499" spans="1:44" s="246" customFormat="1" ht="30" customHeight="1">
      <c r="A499" s="241"/>
      <c r="B499" s="104"/>
      <c r="C499" s="242" t="s">
        <v>53</v>
      </c>
      <c r="D499" s="104"/>
      <c r="E499" s="144"/>
      <c r="F499" s="243" t="s">
        <v>49</v>
      </c>
      <c r="G499" s="103"/>
      <c r="H499" s="103"/>
      <c r="I499" s="243" t="s">
        <v>49</v>
      </c>
      <c r="J499" s="243" t="s">
        <v>49</v>
      </c>
      <c r="K499" s="243" t="s">
        <v>49</v>
      </c>
      <c r="L499" s="133">
        <f>SUM(L497:L498)</f>
        <v>0</v>
      </c>
      <c r="M499" s="133">
        <f>SUM(M497:M498)</f>
        <v>0</v>
      </c>
      <c r="N499" s="133">
        <f>SUM(N497:N498)</f>
        <v>0</v>
      </c>
      <c r="O499" s="133">
        <f>SUM(O497:O498)</f>
        <v>0</v>
      </c>
      <c r="P499" s="243" t="s">
        <v>49</v>
      </c>
      <c r="Q499" s="243" t="s">
        <v>49</v>
      </c>
      <c r="R499" s="243" t="s">
        <v>49</v>
      </c>
      <c r="S499" s="132"/>
      <c r="T499" s="108"/>
      <c r="U499" s="104"/>
      <c r="V499" s="233">
        <f>$AB$11-((N499*24))</f>
        <v>744</v>
      </c>
      <c r="W499" s="234">
        <v>132</v>
      </c>
      <c r="X499" s="99">
        <v>42.5</v>
      </c>
      <c r="Y499" s="235">
        <f>W499*X499</f>
        <v>5610</v>
      </c>
      <c r="Z499" s="233">
        <f>(Y499*(V499-L499*24))/V499</f>
        <v>5610</v>
      </c>
      <c r="AA499" s="109">
        <f>(Z499/Y499)*100</f>
        <v>100</v>
      </c>
      <c r="AB499" s="248"/>
    </row>
    <row r="500" spans="1:44" s="239" customFormat="1" ht="30" customHeight="1">
      <c r="A500" s="338"/>
      <c r="B500" s="338"/>
      <c r="C500" s="339"/>
      <c r="D500" s="224"/>
      <c r="E500" s="154"/>
      <c r="F500" s="155" t="s">
        <v>49</v>
      </c>
      <c r="G500" s="224"/>
      <c r="H500" s="224"/>
      <c r="I500" s="339"/>
      <c r="J500" s="339"/>
      <c r="K500" s="339"/>
      <c r="L500" s="42"/>
      <c r="M500" s="42"/>
      <c r="N500" s="42"/>
      <c r="O500" s="42"/>
      <c r="P500" s="42"/>
      <c r="Q500" s="42"/>
      <c r="R500" s="42"/>
      <c r="S500" s="42"/>
      <c r="T500" s="43"/>
      <c r="U500" s="42"/>
      <c r="V500" s="233"/>
      <c r="W500" s="234"/>
      <c r="X500" s="153">
        <f>SUM(X403:X499)</f>
        <v>1831.3890000000006</v>
      </c>
      <c r="Y500" s="235"/>
      <c r="Z500" s="233"/>
      <c r="AA500" s="233"/>
      <c r="AB500" s="238"/>
      <c r="AC500" s="238"/>
      <c r="AD500" s="238"/>
      <c r="AE500" s="238"/>
      <c r="AF500" s="238"/>
      <c r="AG500" s="238"/>
      <c r="AH500" s="238"/>
      <c r="AI500" s="238"/>
      <c r="AJ500" s="238"/>
      <c r="AK500" s="238"/>
      <c r="AL500" s="238"/>
      <c r="AM500" s="238"/>
      <c r="AN500" s="238"/>
      <c r="AO500" s="238"/>
      <c r="AP500" s="238"/>
      <c r="AQ500" s="238"/>
      <c r="AR500" s="238"/>
    </row>
    <row r="501" spans="1:44" s="239" customFormat="1" ht="30" customHeight="1">
      <c r="A501" s="340" t="s">
        <v>247</v>
      </c>
      <c r="B501" s="340"/>
      <c r="C501" s="341" t="s">
        <v>248</v>
      </c>
      <c r="D501" s="224"/>
      <c r="E501" s="144"/>
      <c r="F501" s="155" t="s">
        <v>49</v>
      </c>
      <c r="G501" s="224"/>
      <c r="H501" s="224"/>
      <c r="I501" s="339"/>
      <c r="J501" s="339"/>
      <c r="K501" s="339"/>
      <c r="L501" s="163"/>
      <c r="M501" s="163"/>
      <c r="N501" s="151"/>
      <c r="O501" s="151"/>
      <c r="P501" s="151"/>
      <c r="Q501" s="151"/>
      <c r="R501" s="151"/>
      <c r="S501" s="151"/>
      <c r="T501" s="118"/>
      <c r="U501" s="151"/>
      <c r="V501" s="233"/>
      <c r="W501" s="234"/>
      <c r="X501" s="153"/>
      <c r="Y501" s="235"/>
      <c r="Z501" s="233"/>
      <c r="AA501" s="233"/>
      <c r="AB501" s="238"/>
      <c r="AC501" s="238"/>
      <c r="AD501" s="238"/>
      <c r="AE501" s="238"/>
      <c r="AF501" s="238"/>
      <c r="AG501" s="238"/>
      <c r="AH501" s="238"/>
      <c r="AI501" s="238"/>
      <c r="AJ501" s="238"/>
      <c r="AK501" s="238"/>
      <c r="AL501" s="238"/>
      <c r="AM501" s="238"/>
      <c r="AN501" s="238"/>
      <c r="AO501" s="238"/>
      <c r="AP501" s="238"/>
      <c r="AQ501" s="238"/>
      <c r="AR501" s="238"/>
    </row>
    <row r="502" spans="1:44" s="239" customFormat="1" ht="30" customHeight="1">
      <c r="A502" s="3">
        <v>1</v>
      </c>
      <c r="B502" s="115" t="s">
        <v>249</v>
      </c>
      <c r="C502" s="152" t="s">
        <v>250</v>
      </c>
      <c r="D502" s="153">
        <v>58</v>
      </c>
      <c r="E502" s="154" t="s">
        <v>565</v>
      </c>
      <c r="F502" s="155" t="s">
        <v>49</v>
      </c>
      <c r="G502" s="156"/>
      <c r="H502" s="156"/>
      <c r="I502" s="157"/>
      <c r="J502" s="157"/>
      <c r="K502" s="157"/>
      <c r="L502" s="342">
        <v>0</v>
      </c>
      <c r="M502" s="342">
        <v>0</v>
      </c>
      <c r="N502" s="342">
        <v>0</v>
      </c>
      <c r="O502" s="342">
        <v>0</v>
      </c>
      <c r="P502" s="151"/>
      <c r="Q502" s="151"/>
      <c r="R502" s="151"/>
      <c r="S502" s="151"/>
      <c r="T502" s="118"/>
      <c r="U502" s="151"/>
      <c r="V502" s="233">
        <f>$AB$11-((N502*24))</f>
        <v>744</v>
      </c>
      <c r="W502" s="234">
        <v>50</v>
      </c>
      <c r="X502" s="153">
        <v>58</v>
      </c>
      <c r="Y502" s="235">
        <f>W502*X502</f>
        <v>2900</v>
      </c>
      <c r="Z502" s="233">
        <f>(Y502*(V502-L502*24))/V502</f>
        <v>2900</v>
      </c>
      <c r="AA502" s="109">
        <f>(Z502/Y502)*100</f>
        <v>100</v>
      </c>
      <c r="AB502" s="238"/>
      <c r="AC502" s="238"/>
      <c r="AD502" s="238"/>
      <c r="AE502" s="238"/>
      <c r="AF502" s="238"/>
      <c r="AG502" s="238"/>
      <c r="AH502" s="238"/>
      <c r="AI502" s="238"/>
      <c r="AJ502" s="238"/>
      <c r="AK502" s="238"/>
      <c r="AL502" s="238"/>
      <c r="AM502" s="238"/>
      <c r="AN502" s="238"/>
      <c r="AO502" s="238"/>
      <c r="AP502" s="238"/>
      <c r="AQ502" s="238"/>
      <c r="AR502" s="238"/>
    </row>
    <row r="503" spans="1:44" s="239" customFormat="1" ht="30" customHeight="1">
      <c r="A503" s="3"/>
      <c r="B503" s="3"/>
      <c r="C503" s="339"/>
      <c r="D503" s="224"/>
      <c r="E503" s="144"/>
      <c r="F503" s="155"/>
      <c r="G503" s="224"/>
      <c r="H503" s="224"/>
      <c r="I503" s="339"/>
      <c r="J503" s="339"/>
      <c r="K503" s="339"/>
      <c r="L503" s="163"/>
      <c r="M503" s="163"/>
      <c r="N503" s="151"/>
      <c r="O503" s="151"/>
      <c r="P503" s="151"/>
      <c r="Q503" s="151"/>
      <c r="R503" s="151"/>
      <c r="S503" s="151"/>
      <c r="T503" s="118"/>
      <c r="U503" s="151"/>
      <c r="V503" s="233"/>
      <c r="W503" s="234"/>
      <c r="X503" s="153"/>
      <c r="Y503" s="235"/>
      <c r="Z503" s="233"/>
      <c r="AA503" s="233"/>
      <c r="AB503" s="238"/>
      <c r="AC503" s="238"/>
      <c r="AD503" s="238"/>
      <c r="AE503" s="238"/>
      <c r="AF503" s="238"/>
      <c r="AG503" s="238"/>
      <c r="AH503" s="238"/>
      <c r="AI503" s="238"/>
      <c r="AJ503" s="238"/>
      <c r="AK503" s="238"/>
      <c r="AL503" s="238"/>
      <c r="AM503" s="238"/>
      <c r="AN503" s="238"/>
      <c r="AO503" s="238"/>
      <c r="AP503" s="238"/>
      <c r="AQ503" s="238"/>
      <c r="AR503" s="238"/>
    </row>
    <row r="504" spans="1:44" s="239" customFormat="1" ht="30" customHeight="1">
      <c r="A504" s="3"/>
      <c r="B504" s="343" t="s">
        <v>251</v>
      </c>
      <c r="C504" s="224" t="s">
        <v>252</v>
      </c>
      <c r="D504" s="224"/>
      <c r="E504" s="154"/>
      <c r="F504" s="155"/>
      <c r="G504" s="224"/>
      <c r="H504" s="224"/>
      <c r="I504" s="224"/>
      <c r="J504" s="224"/>
      <c r="K504" s="224"/>
      <c r="L504" s="42">
        <f>SUM(L11:L503)/2</f>
        <v>4.085416666654055</v>
      </c>
      <c r="M504" s="42">
        <f>SUM(M11:M503)/2</f>
        <v>1.9340277777737356</v>
      </c>
      <c r="N504" s="42">
        <f>SUM(N11:N503)/2</f>
        <v>0</v>
      </c>
      <c r="O504" s="42">
        <f>SUM(O11:O503)/2</f>
        <v>81.406250000007276</v>
      </c>
      <c r="P504" s="42"/>
      <c r="Q504" s="42"/>
      <c r="R504" s="42"/>
      <c r="S504" s="42"/>
      <c r="T504" s="43"/>
      <c r="U504" s="42"/>
      <c r="V504" s="233"/>
      <c r="W504" s="42"/>
      <c r="X504" s="153">
        <f>SUM(X11:X502)</f>
        <v>19666.446999999996</v>
      </c>
      <c r="Y504" s="344">
        <f>SUM(Y11:Y502)</f>
        <v>10751535.600000005</v>
      </c>
      <c r="Z504" s="233">
        <f>SUM(Z11:Z502)</f>
        <v>10743764.882111734</v>
      </c>
      <c r="AA504" s="109">
        <f>(Z504/Y504)*100</f>
        <v>99.927724576494242</v>
      </c>
      <c r="AB504" s="345" t="s">
        <v>566</v>
      </c>
      <c r="AC504" s="238"/>
      <c r="AD504" s="238"/>
      <c r="AE504" s="238"/>
      <c r="AF504" s="238"/>
      <c r="AG504" s="238"/>
      <c r="AH504" s="238"/>
      <c r="AI504" s="238"/>
      <c r="AJ504" s="238"/>
      <c r="AK504" s="238"/>
      <c r="AL504" s="238"/>
      <c r="AM504" s="238"/>
      <c r="AN504" s="238"/>
      <c r="AO504" s="238"/>
      <c r="AP504" s="238"/>
      <c r="AQ504" s="238"/>
      <c r="AR504" s="238"/>
    </row>
    <row r="505" spans="1:44" s="239" customFormat="1" ht="30" customHeight="1">
      <c r="A505" s="3"/>
      <c r="B505" s="3"/>
      <c r="C505" s="346" t="s">
        <v>254</v>
      </c>
      <c r="D505" s="346"/>
      <c r="E505" s="346"/>
      <c r="F505" s="346"/>
      <c r="G505" s="346"/>
      <c r="H505" s="346"/>
      <c r="I505" s="346"/>
      <c r="J505" s="346"/>
      <c r="K505" s="346"/>
      <c r="L505" s="346"/>
      <c r="M505" s="347">
        <f>(126*AA504+41*AA593+2*AA653+56*AA756)/(126+41+2+56)</f>
        <v>99.954971830856863</v>
      </c>
      <c r="N505" s="348" t="s">
        <v>255</v>
      </c>
      <c r="O505" s="347">
        <f>(6*AA629+2*AA639)/(6+2)</f>
        <v>93.122595769766107</v>
      </c>
      <c r="P505" s="349" t="s">
        <v>256</v>
      </c>
      <c r="Q505" s="349"/>
      <c r="R505" s="349"/>
      <c r="S505" s="349"/>
      <c r="T505" s="44"/>
      <c r="U505" s="350"/>
      <c r="V505" s="351"/>
      <c r="W505" s="235"/>
      <c r="X505" s="351"/>
      <c r="Y505" s="340"/>
      <c r="Z505" s="233"/>
      <c r="AA505" s="235"/>
      <c r="AB505" s="238"/>
      <c r="AC505" s="238"/>
      <c r="AD505" s="238"/>
      <c r="AE505" s="238"/>
      <c r="AF505" s="238"/>
      <c r="AG505" s="238"/>
      <c r="AH505" s="238"/>
      <c r="AI505" s="238"/>
      <c r="AJ505" s="238"/>
      <c r="AK505" s="238"/>
      <c r="AL505" s="238"/>
      <c r="AM505" s="238"/>
      <c r="AN505" s="238"/>
      <c r="AO505" s="238"/>
      <c r="AP505" s="238"/>
      <c r="AQ505" s="238"/>
      <c r="AR505" s="238"/>
    </row>
    <row r="506" spans="1:44" s="239" customFormat="1" ht="30" customHeight="1">
      <c r="A506" s="340" t="s">
        <v>43</v>
      </c>
      <c r="B506" s="340"/>
      <c r="C506" s="341" t="s">
        <v>257</v>
      </c>
      <c r="D506" s="224"/>
      <c r="E506" s="154"/>
      <c r="F506" s="155" t="s">
        <v>49</v>
      </c>
      <c r="G506" s="224"/>
      <c r="H506" s="224"/>
      <c r="I506" s="339"/>
      <c r="J506" s="339"/>
      <c r="K506" s="339"/>
      <c r="L506" s="158"/>
      <c r="M506" s="158"/>
      <c r="N506" s="158"/>
      <c r="O506" s="158"/>
      <c r="P506" s="158"/>
      <c r="Q506" s="158"/>
      <c r="R506" s="158"/>
      <c r="S506" s="158"/>
      <c r="T506" s="159"/>
      <c r="U506" s="158"/>
      <c r="V506" s="233"/>
      <c r="W506" s="115" t="s">
        <v>258</v>
      </c>
      <c r="X506" s="115"/>
      <c r="Y506" s="352" t="s">
        <v>259</v>
      </c>
      <c r="Z506" s="233"/>
      <c r="AA506" s="158"/>
      <c r="AB506" s="238"/>
      <c r="AC506" s="238"/>
      <c r="AD506" s="238"/>
      <c r="AE506" s="238"/>
      <c r="AF506" s="238"/>
      <c r="AG506" s="238"/>
      <c r="AH506" s="238"/>
      <c r="AI506" s="238"/>
      <c r="AJ506" s="238"/>
      <c r="AK506" s="238"/>
      <c r="AL506" s="238"/>
      <c r="AM506" s="238"/>
      <c r="AN506" s="238"/>
      <c r="AO506" s="238"/>
      <c r="AP506" s="238"/>
      <c r="AQ506" s="238"/>
      <c r="AR506" s="238"/>
    </row>
    <row r="507" spans="1:44" s="239" customFormat="1" ht="30" customHeight="1">
      <c r="A507" s="3">
        <v>1</v>
      </c>
      <c r="B507" s="115" t="s">
        <v>260</v>
      </c>
      <c r="C507" s="314" t="s">
        <v>520</v>
      </c>
      <c r="D507" s="3">
        <v>1500</v>
      </c>
      <c r="E507" s="154" t="s">
        <v>565</v>
      </c>
      <c r="F507" s="155" t="s">
        <v>49</v>
      </c>
      <c r="G507" s="12"/>
      <c r="H507" s="13"/>
      <c r="I507" s="319"/>
      <c r="J507" s="319"/>
      <c r="K507" s="319"/>
      <c r="L507" s="284">
        <f>IF(RIGHT(S507)="T",(+H507-G507),0)</f>
        <v>0</v>
      </c>
      <c r="M507" s="284">
        <f>IF(RIGHT(S507)="U",(+H507-G507),0)</f>
        <v>0</v>
      </c>
      <c r="N507" s="284">
        <f>IF(RIGHT(S507)="C",(+H507-G507),0)</f>
        <v>0</v>
      </c>
      <c r="O507" s="284">
        <f>IF(RIGHT(S507)="D",(+H507-G507),0)</f>
        <v>0</v>
      </c>
      <c r="P507" s="141"/>
      <c r="Q507" s="141"/>
      <c r="R507" s="141"/>
      <c r="S507" s="13"/>
      <c r="T507" s="14"/>
      <c r="U507" s="141"/>
      <c r="V507" s="233"/>
      <c r="W507" s="3"/>
      <c r="X507" s="99"/>
      <c r="Y507" s="235"/>
      <c r="Z507" s="233"/>
      <c r="AA507" s="109"/>
      <c r="AB507" s="238"/>
      <c r="AC507" s="238"/>
      <c r="AD507" s="238"/>
      <c r="AE507" s="238"/>
      <c r="AF507" s="238"/>
      <c r="AG507" s="238"/>
      <c r="AH507" s="238"/>
      <c r="AI507" s="238"/>
      <c r="AJ507" s="238"/>
      <c r="AK507" s="238"/>
      <c r="AL507" s="238"/>
      <c r="AM507" s="238"/>
      <c r="AN507" s="238"/>
      <c r="AO507" s="238"/>
      <c r="AP507" s="238"/>
      <c r="AQ507" s="238"/>
      <c r="AR507" s="238"/>
    </row>
    <row r="508" spans="1:44" s="246" customFormat="1" ht="30" customHeight="1">
      <c r="A508" s="279"/>
      <c r="B508" s="104"/>
      <c r="C508" s="280" t="s">
        <v>53</v>
      </c>
      <c r="D508" s="129"/>
      <c r="E508" s="154"/>
      <c r="F508" s="277" t="s">
        <v>49</v>
      </c>
      <c r="G508" s="126"/>
      <c r="H508" s="126"/>
      <c r="I508" s="277" t="s">
        <v>49</v>
      </c>
      <c r="J508" s="277" t="s">
        <v>49</v>
      </c>
      <c r="K508" s="277" t="s">
        <v>49</v>
      </c>
      <c r="L508" s="281">
        <f>SUM(L507:L507)</f>
        <v>0</v>
      </c>
      <c r="M508" s="281">
        <f>SUM(M507:M507)</f>
        <v>0</v>
      </c>
      <c r="N508" s="281">
        <f>SUM(N507:N507)</f>
        <v>0</v>
      </c>
      <c r="O508" s="281">
        <f>SUM(O507:O507)</f>
        <v>0</v>
      </c>
      <c r="P508" s="277" t="s">
        <v>49</v>
      </c>
      <c r="Q508" s="277" t="s">
        <v>49</v>
      </c>
      <c r="R508" s="277" t="s">
        <v>49</v>
      </c>
      <c r="S508" s="129"/>
      <c r="T508" s="130"/>
      <c r="U508" s="129"/>
      <c r="V508" s="233">
        <f t="shared" ref="V508" si="577">$AB$11-((N508*24))</f>
        <v>744</v>
      </c>
      <c r="W508" s="3">
        <v>1500</v>
      </c>
      <c r="X508" s="99"/>
      <c r="Y508" s="235">
        <f>W508</f>
        <v>1500</v>
      </c>
      <c r="Z508" s="233">
        <f t="shared" ref="Z508" si="578">(Y508*(V508-L508*24))/V508</f>
        <v>1500</v>
      </c>
      <c r="AA508" s="109">
        <f t="shared" ref="AA508" si="579">(Z508/Y508)*100</f>
        <v>100</v>
      </c>
    </row>
    <row r="509" spans="1:44" s="239" customFormat="1" ht="30" customHeight="1">
      <c r="A509" s="3">
        <v>2</v>
      </c>
      <c r="B509" s="115" t="s">
        <v>261</v>
      </c>
      <c r="C509" s="318" t="s">
        <v>262</v>
      </c>
      <c r="D509" s="3">
        <v>1500</v>
      </c>
      <c r="E509" s="154" t="s">
        <v>565</v>
      </c>
      <c r="F509" s="155" t="s">
        <v>49</v>
      </c>
      <c r="G509" s="12"/>
      <c r="H509" s="12"/>
      <c r="I509" s="319"/>
      <c r="J509" s="319"/>
      <c r="K509" s="319"/>
      <c r="L509" s="284">
        <f>IF(RIGHT(S509)="T",(+H509-G509),0)</f>
        <v>0</v>
      </c>
      <c r="M509" s="284">
        <f>IF(RIGHT(S509)="U",(+H509-G509),0)</f>
        <v>0</v>
      </c>
      <c r="N509" s="284">
        <f>IF(RIGHT(S509)="C",(+H509-G509),0)</f>
        <v>0</v>
      </c>
      <c r="O509" s="284">
        <f>IF(RIGHT(S509)="D",(+H509-G509),0)</f>
        <v>0</v>
      </c>
      <c r="P509" s="141"/>
      <c r="Q509" s="141"/>
      <c r="R509" s="141"/>
      <c r="S509" s="13"/>
      <c r="T509" s="14"/>
      <c r="U509" s="141"/>
      <c r="V509" s="233"/>
      <c r="W509" s="3"/>
      <c r="X509" s="99"/>
      <c r="Y509" s="235"/>
      <c r="Z509" s="233"/>
      <c r="AA509" s="109"/>
      <c r="AB509" s="238"/>
      <c r="AC509" s="238"/>
      <c r="AD509" s="238"/>
      <c r="AE509" s="238"/>
      <c r="AF509" s="238"/>
      <c r="AG509" s="238"/>
      <c r="AH509" s="238"/>
      <c r="AI509" s="238"/>
      <c r="AJ509" s="238"/>
      <c r="AK509" s="238"/>
      <c r="AL509" s="238"/>
      <c r="AM509" s="238"/>
      <c r="AN509" s="238"/>
      <c r="AO509" s="238"/>
      <c r="AP509" s="238"/>
      <c r="AQ509" s="238"/>
      <c r="AR509" s="238"/>
    </row>
    <row r="510" spans="1:44" s="246" customFormat="1" ht="30" customHeight="1">
      <c r="A510" s="279"/>
      <c r="B510" s="104"/>
      <c r="C510" s="280" t="s">
        <v>53</v>
      </c>
      <c r="D510" s="129"/>
      <c r="E510" s="154"/>
      <c r="F510" s="277" t="s">
        <v>49</v>
      </c>
      <c r="G510" s="126"/>
      <c r="H510" s="126"/>
      <c r="I510" s="277" t="s">
        <v>49</v>
      </c>
      <c r="J510" s="277" t="s">
        <v>49</v>
      </c>
      <c r="K510" s="277" t="s">
        <v>49</v>
      </c>
      <c r="L510" s="281">
        <f>SUM(L509:L509)</f>
        <v>0</v>
      </c>
      <c r="M510" s="281">
        <f>SUM(M509:M509)</f>
        <v>0</v>
      </c>
      <c r="N510" s="281">
        <f>SUM(N509:N509)</f>
        <v>0</v>
      </c>
      <c r="O510" s="281">
        <f>SUM(O509:O509)</f>
        <v>0</v>
      </c>
      <c r="P510" s="277" t="s">
        <v>49</v>
      </c>
      <c r="Q510" s="277" t="s">
        <v>49</v>
      </c>
      <c r="R510" s="277" t="s">
        <v>49</v>
      </c>
      <c r="S510" s="129"/>
      <c r="T510" s="130"/>
      <c r="U510" s="129"/>
      <c r="V510" s="233">
        <f t="shared" ref="V510" si="580">$AB$11-((N510*24))</f>
        <v>744</v>
      </c>
      <c r="W510" s="3">
        <v>1500</v>
      </c>
      <c r="X510" s="99"/>
      <c r="Y510" s="235">
        <f t="shared" ref="Y510" si="581">W510</f>
        <v>1500</v>
      </c>
      <c r="Z510" s="233">
        <f t="shared" ref="Z510" si="582">(Y510*(V510-L510*24))/V510</f>
        <v>1500</v>
      </c>
      <c r="AA510" s="109">
        <f t="shared" ref="AA510" si="583">(Z510/Y510)*100</f>
        <v>100</v>
      </c>
    </row>
    <row r="511" spans="1:44" s="239" customFormat="1" ht="30" customHeight="1">
      <c r="A511" s="3">
        <v>3</v>
      </c>
      <c r="B511" s="115" t="s">
        <v>263</v>
      </c>
      <c r="C511" s="318" t="s">
        <v>264</v>
      </c>
      <c r="D511" s="3">
        <v>1500</v>
      </c>
      <c r="E511" s="154" t="s">
        <v>565</v>
      </c>
      <c r="F511" s="155" t="s">
        <v>49</v>
      </c>
      <c r="G511" s="12"/>
      <c r="H511" s="52"/>
      <c r="I511" s="319"/>
      <c r="J511" s="319"/>
      <c r="K511" s="319"/>
      <c r="L511" s="284">
        <f>IF(RIGHT(S511)="T",(+H511-G511),0)</f>
        <v>0</v>
      </c>
      <c r="M511" s="284">
        <f>IF(RIGHT(S511)="U",(+H511-G511),0)</f>
        <v>0</v>
      </c>
      <c r="N511" s="284">
        <f>IF(RIGHT(S511)="C",(+H511-G511),0)</f>
        <v>0</v>
      </c>
      <c r="O511" s="284">
        <f>IF(RIGHT(S511)="D",(+H511-G511),0)</f>
        <v>0</v>
      </c>
      <c r="P511" s="42"/>
      <c r="Q511" s="42"/>
      <c r="R511" s="42"/>
      <c r="S511" s="12"/>
      <c r="T511" s="53"/>
      <c r="U511" s="42"/>
      <c r="V511" s="233"/>
      <c r="W511" s="3"/>
      <c r="X511" s="99"/>
      <c r="Y511" s="235"/>
      <c r="Z511" s="233"/>
      <c r="AA511" s="109"/>
      <c r="AB511" s="238"/>
      <c r="AC511" s="238"/>
      <c r="AD511" s="238"/>
      <c r="AE511" s="238"/>
      <c r="AF511" s="238"/>
      <c r="AG511" s="238"/>
      <c r="AH511" s="238"/>
      <c r="AI511" s="238"/>
      <c r="AJ511" s="238"/>
      <c r="AK511" s="238"/>
      <c r="AL511" s="238"/>
      <c r="AM511" s="238"/>
      <c r="AN511" s="238"/>
      <c r="AO511" s="238"/>
      <c r="AP511" s="238"/>
      <c r="AQ511" s="238"/>
      <c r="AR511" s="238"/>
    </row>
    <row r="512" spans="1:44" s="239" customFormat="1" ht="30" customHeight="1">
      <c r="A512" s="3"/>
      <c r="B512" s="115"/>
      <c r="C512" s="318"/>
      <c r="D512" s="3"/>
      <c r="E512" s="154"/>
      <c r="F512" s="155"/>
      <c r="G512" s="12"/>
      <c r="H512" s="52"/>
      <c r="I512" s="319"/>
      <c r="J512" s="319"/>
      <c r="K512" s="319"/>
      <c r="L512" s="284">
        <f>IF(RIGHT(S512)="T",(+H512-G512),0)</f>
        <v>0</v>
      </c>
      <c r="M512" s="284">
        <f>IF(RIGHT(S512)="U",(+H512-G512),0)</f>
        <v>0</v>
      </c>
      <c r="N512" s="284">
        <f>IF(RIGHT(S512)="C",(+H512-G512),0)</f>
        <v>0</v>
      </c>
      <c r="O512" s="284">
        <f>IF(RIGHT(S512)="D",(+H512-G512),0)</f>
        <v>0</v>
      </c>
      <c r="P512" s="42"/>
      <c r="Q512" s="42"/>
      <c r="R512" s="42"/>
      <c r="S512" s="12"/>
      <c r="T512" s="53"/>
      <c r="U512" s="42"/>
      <c r="V512" s="233"/>
      <c r="W512" s="3"/>
      <c r="X512" s="99"/>
      <c r="Y512" s="235"/>
      <c r="Z512" s="233"/>
      <c r="AA512" s="109"/>
      <c r="AB512" s="238"/>
      <c r="AC512" s="238"/>
      <c r="AD512" s="238"/>
      <c r="AE512" s="238"/>
      <c r="AF512" s="238"/>
      <c r="AG512" s="238"/>
      <c r="AH512" s="238"/>
      <c r="AI512" s="238"/>
      <c r="AJ512" s="238"/>
      <c r="AK512" s="238"/>
      <c r="AL512" s="238"/>
      <c r="AM512" s="238"/>
      <c r="AN512" s="238"/>
      <c r="AO512" s="238"/>
      <c r="AP512" s="238"/>
      <c r="AQ512" s="238"/>
      <c r="AR512" s="238"/>
    </row>
    <row r="513" spans="1:44" s="246" customFormat="1" ht="30" customHeight="1">
      <c r="A513" s="279"/>
      <c r="B513" s="104"/>
      <c r="C513" s="280" t="s">
        <v>53</v>
      </c>
      <c r="D513" s="129"/>
      <c r="E513" s="154"/>
      <c r="F513" s="277" t="s">
        <v>49</v>
      </c>
      <c r="G513" s="122"/>
      <c r="H513" s="122"/>
      <c r="I513" s="277" t="s">
        <v>49</v>
      </c>
      <c r="J513" s="277" t="s">
        <v>49</v>
      </c>
      <c r="K513" s="277" t="s">
        <v>49</v>
      </c>
      <c r="L513" s="281">
        <f>SUM(L511:L512)</f>
        <v>0</v>
      </c>
      <c r="M513" s="281">
        <f t="shared" ref="M513:O513" si="584">SUM(M511:M512)</f>
        <v>0</v>
      </c>
      <c r="N513" s="281">
        <f t="shared" si="584"/>
        <v>0</v>
      </c>
      <c r="O513" s="281">
        <f t="shared" si="584"/>
        <v>0</v>
      </c>
      <c r="P513" s="277" t="s">
        <v>49</v>
      </c>
      <c r="Q513" s="277" t="s">
        <v>49</v>
      </c>
      <c r="R513" s="277" t="s">
        <v>49</v>
      </c>
      <c r="S513" s="129"/>
      <c r="T513" s="130"/>
      <c r="U513" s="129"/>
      <c r="V513" s="233">
        <f t="shared" ref="V513" si="585">$AB$11-((N513*24))</f>
        <v>744</v>
      </c>
      <c r="W513" s="3">
        <v>1500</v>
      </c>
      <c r="X513" s="99"/>
      <c r="Y513" s="235">
        <f t="shared" ref="Y513" si="586">W513</f>
        <v>1500</v>
      </c>
      <c r="Z513" s="233">
        <f t="shared" ref="Z513" si="587">(Y513*(V513-L513*24))/V513</f>
        <v>1500</v>
      </c>
      <c r="AA513" s="109">
        <f t="shared" ref="AA513" si="588">(Z513/Y513)*100</f>
        <v>100</v>
      </c>
    </row>
    <row r="514" spans="1:44" s="239" customFormat="1" ht="30" customHeight="1">
      <c r="A514" s="3">
        <v>4</v>
      </c>
      <c r="B514" s="115" t="s">
        <v>265</v>
      </c>
      <c r="C514" s="318" t="s">
        <v>266</v>
      </c>
      <c r="D514" s="3">
        <v>1500</v>
      </c>
      <c r="E514" s="154" t="s">
        <v>565</v>
      </c>
      <c r="F514" s="155" t="s">
        <v>49</v>
      </c>
      <c r="G514" s="12"/>
      <c r="H514" s="52"/>
      <c r="I514" s="319"/>
      <c r="J514" s="319"/>
      <c r="K514" s="319"/>
      <c r="L514" s="284">
        <f>IF(RIGHT(S514)="T",(+H514-G514),0)</f>
        <v>0</v>
      </c>
      <c r="M514" s="284">
        <f>IF(RIGHT(S514)="U",(+H514-G514),0)</f>
        <v>0</v>
      </c>
      <c r="N514" s="284">
        <f>IF(RIGHT(S514)="C",(+H514-G514),0)</f>
        <v>0</v>
      </c>
      <c r="O514" s="284">
        <f>IF(RIGHT(S514)="D",(+H514-G514),0)</f>
        <v>0</v>
      </c>
      <c r="P514" s="42"/>
      <c r="Q514" s="42"/>
      <c r="R514" s="42"/>
      <c r="S514" s="12"/>
      <c r="T514" s="53"/>
      <c r="U514" s="42"/>
      <c r="V514" s="233">
        <f t="shared" ref="V514:V531" si="589">$AB$11-((N514*24))</f>
        <v>744</v>
      </c>
      <c r="W514" s="3">
        <v>1500</v>
      </c>
      <c r="X514" s="99"/>
      <c r="Y514" s="235">
        <f t="shared" ref="Y514:Y555" si="590">W514</f>
        <v>1500</v>
      </c>
      <c r="Z514" s="233">
        <f t="shared" ref="Z514:Z531" si="591">(Y514*(V514-L514*24))/V514</f>
        <v>1500</v>
      </c>
      <c r="AA514" s="109">
        <f t="shared" ref="AA514:AA531" si="592">(Z514/Y514)*100</f>
        <v>100</v>
      </c>
      <c r="AB514" s="238"/>
      <c r="AC514" s="238"/>
      <c r="AD514" s="238"/>
      <c r="AE514" s="238"/>
      <c r="AF514" s="238"/>
      <c r="AG514" s="238"/>
      <c r="AH514" s="238"/>
      <c r="AI514" s="238"/>
      <c r="AJ514" s="238"/>
      <c r="AK514" s="238"/>
      <c r="AL514" s="238"/>
      <c r="AM514" s="238"/>
      <c r="AN514" s="238"/>
      <c r="AO514" s="238"/>
      <c r="AP514" s="238"/>
      <c r="AQ514" s="238"/>
      <c r="AR514" s="238"/>
    </row>
    <row r="515" spans="1:44" s="239" customFormat="1" ht="30" customHeight="1">
      <c r="A515" s="3">
        <v>5</v>
      </c>
      <c r="B515" s="115" t="s">
        <v>267</v>
      </c>
      <c r="C515" s="318" t="s">
        <v>268</v>
      </c>
      <c r="D515" s="3">
        <v>1500</v>
      </c>
      <c r="E515" s="154" t="s">
        <v>565</v>
      </c>
      <c r="F515" s="155" t="s">
        <v>49</v>
      </c>
      <c r="G515" s="110"/>
      <c r="H515" s="110"/>
      <c r="I515" s="319"/>
      <c r="J515" s="319"/>
      <c r="K515" s="319"/>
      <c r="L515" s="284">
        <f>IF(RIGHT(S515)="T",(+H515-G515),0)</f>
        <v>0</v>
      </c>
      <c r="M515" s="284">
        <f>IF(RIGHT(S515)="U",(+H515-G515),0)</f>
        <v>0</v>
      </c>
      <c r="N515" s="284">
        <f>IF(RIGHT(S515)="C",(+H515-G515),0)</f>
        <v>0</v>
      </c>
      <c r="O515" s="284">
        <f>IF(RIGHT(S515)="D",(+H515-G515),0)</f>
        <v>0</v>
      </c>
      <c r="P515" s="42"/>
      <c r="Q515" s="42"/>
      <c r="R515" s="42"/>
      <c r="S515" s="119"/>
      <c r="T515" s="120"/>
      <c r="U515" s="42"/>
      <c r="V515" s="233"/>
      <c r="W515" s="3"/>
      <c r="X515" s="99"/>
      <c r="Y515" s="235"/>
      <c r="Z515" s="233"/>
      <c r="AA515" s="109"/>
      <c r="AB515" s="238"/>
      <c r="AC515" s="238"/>
      <c r="AD515" s="238"/>
      <c r="AE515" s="238"/>
      <c r="AF515" s="238"/>
      <c r="AG515" s="238"/>
      <c r="AH515" s="238"/>
      <c r="AI515" s="238"/>
      <c r="AJ515" s="238"/>
      <c r="AK515" s="238"/>
      <c r="AL515" s="238"/>
      <c r="AM515" s="238"/>
      <c r="AN515" s="238"/>
      <c r="AO515" s="238"/>
      <c r="AP515" s="238"/>
      <c r="AQ515" s="238"/>
      <c r="AR515" s="238"/>
    </row>
    <row r="516" spans="1:44" s="246" customFormat="1" ht="30" customHeight="1">
      <c r="A516" s="279"/>
      <c r="B516" s="104"/>
      <c r="C516" s="280" t="s">
        <v>53</v>
      </c>
      <c r="D516" s="129"/>
      <c r="E516" s="154"/>
      <c r="F516" s="277" t="s">
        <v>49</v>
      </c>
      <c r="G516" s="126"/>
      <c r="H516" s="126"/>
      <c r="I516" s="277" t="s">
        <v>49</v>
      </c>
      <c r="J516" s="277" t="s">
        <v>49</v>
      </c>
      <c r="K516" s="277" t="s">
        <v>49</v>
      </c>
      <c r="L516" s="281">
        <f>SUM(L515:L515)</f>
        <v>0</v>
      </c>
      <c r="M516" s="281">
        <f>SUM(M515:M515)</f>
        <v>0</v>
      </c>
      <c r="N516" s="281">
        <f>SUM(N515:N515)</f>
        <v>0</v>
      </c>
      <c r="O516" s="281">
        <f>SUM(O515:O515)</f>
        <v>0</v>
      </c>
      <c r="P516" s="277" t="s">
        <v>49</v>
      </c>
      <c r="Q516" s="277" t="s">
        <v>49</v>
      </c>
      <c r="R516" s="277" t="s">
        <v>49</v>
      </c>
      <c r="S516" s="129"/>
      <c r="T516" s="130"/>
      <c r="U516" s="129"/>
      <c r="V516" s="233">
        <f t="shared" ref="V516" si="593">$AB$11-((N516*24))</f>
        <v>744</v>
      </c>
      <c r="W516" s="3">
        <v>1500</v>
      </c>
      <c r="X516" s="99"/>
      <c r="Y516" s="235">
        <f t="shared" ref="Y516" si="594">W516</f>
        <v>1500</v>
      </c>
      <c r="Z516" s="233">
        <f t="shared" ref="Z516" si="595">(Y516*(V516-L516*24))/V516</f>
        <v>1500</v>
      </c>
      <c r="AA516" s="109">
        <f t="shared" ref="AA516" si="596">(Z516/Y516)*100</f>
        <v>100</v>
      </c>
    </row>
    <row r="517" spans="1:44" s="239" customFormat="1" ht="30" customHeight="1">
      <c r="A517" s="3">
        <v>6</v>
      </c>
      <c r="B517" s="115" t="s">
        <v>269</v>
      </c>
      <c r="C517" s="318" t="s">
        <v>270</v>
      </c>
      <c r="D517" s="3">
        <v>1500</v>
      </c>
      <c r="E517" s="154" t="s">
        <v>565</v>
      </c>
      <c r="F517" s="155" t="s">
        <v>49</v>
      </c>
      <c r="G517" s="110"/>
      <c r="H517" s="110"/>
      <c r="I517" s="319"/>
      <c r="J517" s="319"/>
      <c r="K517" s="319"/>
      <c r="L517" s="284">
        <f>IF(RIGHT(S517)="T",(+H517-G517),0)</f>
        <v>0</v>
      </c>
      <c r="M517" s="284">
        <f>IF(RIGHT(S517)="U",(+H517-G517),0)</f>
        <v>0</v>
      </c>
      <c r="N517" s="284">
        <f>IF(RIGHT(S517)="C",(+H517-G517),0)</f>
        <v>0</v>
      </c>
      <c r="O517" s="284">
        <f>IF(RIGHT(S517)="D",(+H517-G517),0)</f>
        <v>0</v>
      </c>
      <c r="P517" s="42"/>
      <c r="Q517" s="42"/>
      <c r="R517" s="42"/>
      <c r="S517" s="119"/>
      <c r="T517" s="120"/>
      <c r="U517" s="42"/>
      <c r="V517" s="233"/>
      <c r="W517" s="3"/>
      <c r="X517" s="99"/>
      <c r="Y517" s="235"/>
      <c r="Z517" s="233"/>
      <c r="AA517" s="109"/>
      <c r="AB517" s="238"/>
      <c r="AC517" s="238"/>
      <c r="AD517" s="238"/>
      <c r="AE517" s="238"/>
      <c r="AF517" s="238"/>
      <c r="AG517" s="238"/>
      <c r="AH517" s="238"/>
      <c r="AI517" s="238"/>
      <c r="AJ517" s="238"/>
      <c r="AK517" s="238"/>
      <c r="AL517" s="238"/>
      <c r="AM517" s="238"/>
      <c r="AN517" s="238"/>
      <c r="AO517" s="238"/>
      <c r="AP517" s="238"/>
      <c r="AQ517" s="238"/>
      <c r="AR517" s="238"/>
    </row>
    <row r="518" spans="1:44" s="246" customFormat="1" ht="30" customHeight="1">
      <c r="A518" s="279"/>
      <c r="B518" s="104"/>
      <c r="C518" s="280" t="s">
        <v>53</v>
      </c>
      <c r="D518" s="129"/>
      <c r="E518" s="154"/>
      <c r="F518" s="277" t="s">
        <v>49</v>
      </c>
      <c r="G518" s="126"/>
      <c r="H518" s="126"/>
      <c r="I518" s="277" t="s">
        <v>49</v>
      </c>
      <c r="J518" s="277" t="s">
        <v>49</v>
      </c>
      <c r="K518" s="277" t="s">
        <v>49</v>
      </c>
      <c r="L518" s="281">
        <f>SUM(L517:L517)</f>
        <v>0</v>
      </c>
      <c r="M518" s="281">
        <f>SUM(M517:M517)</f>
        <v>0</v>
      </c>
      <c r="N518" s="281">
        <f>SUM(N517:N517)</f>
        <v>0</v>
      </c>
      <c r="O518" s="281">
        <f>SUM(O517:O517)</f>
        <v>0</v>
      </c>
      <c r="P518" s="277" t="s">
        <v>49</v>
      </c>
      <c r="Q518" s="277" t="s">
        <v>49</v>
      </c>
      <c r="R518" s="277" t="s">
        <v>49</v>
      </c>
      <c r="S518" s="129"/>
      <c r="T518" s="130"/>
      <c r="U518" s="129"/>
      <c r="V518" s="233">
        <f t="shared" ref="V518" si="597">$AB$11-((N518*24))</f>
        <v>744</v>
      </c>
      <c r="W518" s="3">
        <v>1500</v>
      </c>
      <c r="X518" s="99"/>
      <c r="Y518" s="235">
        <f t="shared" ref="Y518" si="598">W518</f>
        <v>1500</v>
      </c>
      <c r="Z518" s="233">
        <f t="shared" ref="Z518" si="599">(Y518*(V518-L518*24))/V518</f>
        <v>1500</v>
      </c>
      <c r="AA518" s="109">
        <f t="shared" ref="AA518" si="600">(Z518/Y518)*100</f>
        <v>100</v>
      </c>
    </row>
    <row r="519" spans="1:44" s="239" customFormat="1" ht="30" customHeight="1">
      <c r="A519" s="3">
        <v>7</v>
      </c>
      <c r="B519" s="115" t="s">
        <v>604</v>
      </c>
      <c r="C519" s="318" t="s">
        <v>606</v>
      </c>
      <c r="D519" s="3">
        <v>1500</v>
      </c>
      <c r="E519" s="116" t="s">
        <v>565</v>
      </c>
      <c r="F519" s="155" t="s">
        <v>49</v>
      </c>
      <c r="G519" s="311"/>
      <c r="H519" s="311"/>
      <c r="I519" s="319"/>
      <c r="J519" s="319"/>
      <c r="K519" s="319"/>
      <c r="L519" s="284">
        <f>IF(RIGHT(S519)="T",(+H522-G522),0)</f>
        <v>0</v>
      </c>
      <c r="M519" s="284">
        <f>IF(RIGHT(S519)="U",(+H522-G522),0)</f>
        <v>0</v>
      </c>
      <c r="N519" s="284">
        <f>IF(RIGHT(S519)="C",(+H522-G522),0)</f>
        <v>0</v>
      </c>
      <c r="O519" s="284">
        <f>IF(RIGHT(S519)="D",(+H522-G522),0)</f>
        <v>0</v>
      </c>
      <c r="P519" s="155" t="s">
        <v>49</v>
      </c>
      <c r="Q519" s="155" t="s">
        <v>49</v>
      </c>
      <c r="R519" s="155" t="s">
        <v>49</v>
      </c>
      <c r="S519" s="12"/>
      <c r="T519" s="53"/>
      <c r="U519" s="42"/>
      <c r="V519" s="233"/>
      <c r="W519" s="3"/>
      <c r="X519" s="99"/>
      <c r="Y519" s="235"/>
      <c r="Z519" s="233"/>
      <c r="AA519" s="109"/>
      <c r="AB519" s="238"/>
      <c r="AC519" s="238"/>
      <c r="AD519" s="238"/>
      <c r="AE519" s="238"/>
      <c r="AF519" s="238"/>
      <c r="AG519" s="238"/>
      <c r="AH519" s="238"/>
      <c r="AI519" s="238"/>
      <c r="AJ519" s="238"/>
      <c r="AK519" s="238"/>
      <c r="AL519" s="238"/>
      <c r="AM519" s="238"/>
      <c r="AN519" s="238"/>
      <c r="AO519" s="238"/>
      <c r="AP519" s="238"/>
      <c r="AQ519" s="238"/>
      <c r="AR519" s="238"/>
    </row>
    <row r="520" spans="1:44" s="239" customFormat="1" ht="30" customHeight="1">
      <c r="A520" s="3"/>
      <c r="B520" s="115"/>
      <c r="C520" s="318"/>
      <c r="D520" s="3"/>
      <c r="E520" s="116"/>
      <c r="F520" s="155" t="s">
        <v>49</v>
      </c>
      <c r="G520" s="100"/>
      <c r="H520" s="100"/>
      <c r="I520" s="319"/>
      <c r="J520" s="319"/>
      <c r="K520" s="319"/>
      <c r="L520" s="284">
        <f>IF(RIGHT(S520)="T",(+H520-G520),0)</f>
        <v>0</v>
      </c>
      <c r="M520" s="284">
        <f>IF(RIGHT(S520)="U",(+H520-G520),0)</f>
        <v>0</v>
      </c>
      <c r="N520" s="284">
        <f>IF(RIGHT(S520)="C",(+H520-G520),0)</f>
        <v>0</v>
      </c>
      <c r="O520" s="284">
        <f>IF(RIGHT(S520)="D",(+H520-G520),0)</f>
        <v>0</v>
      </c>
      <c r="P520" s="155" t="s">
        <v>49</v>
      </c>
      <c r="Q520" s="155" t="s">
        <v>49</v>
      </c>
      <c r="R520" s="155" t="s">
        <v>49</v>
      </c>
      <c r="S520" s="41"/>
      <c r="T520" s="102"/>
      <c r="U520" s="42"/>
      <c r="V520" s="233"/>
      <c r="W520" s="3"/>
      <c r="X520" s="99"/>
      <c r="Y520" s="235"/>
      <c r="Z520" s="233"/>
      <c r="AA520" s="109"/>
      <c r="AB520" s="238"/>
      <c r="AC520" s="238"/>
      <c r="AD520" s="238"/>
      <c r="AE520" s="238"/>
      <c r="AF520" s="238"/>
      <c r="AG520" s="238"/>
      <c r="AH520" s="238"/>
      <c r="AI520" s="238"/>
      <c r="AJ520" s="238"/>
      <c r="AK520" s="238"/>
      <c r="AL520" s="238"/>
      <c r="AM520" s="238"/>
      <c r="AN520" s="238"/>
      <c r="AO520" s="238"/>
      <c r="AP520" s="238"/>
      <c r="AQ520" s="238"/>
      <c r="AR520" s="238"/>
    </row>
    <row r="521" spans="1:44" s="239" customFormat="1" ht="30" customHeight="1">
      <c r="A521" s="3"/>
      <c r="B521" s="115"/>
      <c r="C521" s="242" t="s">
        <v>53</v>
      </c>
      <c r="D521" s="104"/>
      <c r="E521" s="144"/>
      <c r="F521" s="243" t="s">
        <v>49</v>
      </c>
      <c r="G521" s="103"/>
      <c r="H521" s="103"/>
      <c r="I521" s="243" t="s">
        <v>49</v>
      </c>
      <c r="J521" s="243" t="s">
        <v>49</v>
      </c>
      <c r="K521" s="297"/>
      <c r="L521" s="133">
        <f t="shared" ref="L521:M521" si="601">SUM(L519:L520)</f>
        <v>0</v>
      </c>
      <c r="M521" s="133">
        <f t="shared" si="601"/>
        <v>0</v>
      </c>
      <c r="N521" s="133">
        <f>SUM(N519:N520)</f>
        <v>0</v>
      </c>
      <c r="O521" s="133">
        <f t="shared" ref="O521" si="602">SUM(O519:O520)</f>
        <v>0</v>
      </c>
      <c r="P521" s="243" t="s">
        <v>49</v>
      </c>
      <c r="Q521" s="243" t="s">
        <v>49</v>
      </c>
      <c r="R521" s="243" t="s">
        <v>49</v>
      </c>
      <c r="S521" s="42"/>
      <c r="T521" s="43"/>
      <c r="U521" s="42"/>
      <c r="V521" s="233">
        <f t="shared" ref="V521" si="603">$AB$11-((N521*24))</f>
        <v>744</v>
      </c>
      <c r="W521" s="3">
        <v>1500</v>
      </c>
      <c r="X521" s="99"/>
      <c r="Y521" s="235">
        <f t="shared" ref="Y521" si="604">W521</f>
        <v>1500</v>
      </c>
      <c r="Z521" s="233">
        <f t="shared" ref="Z521" si="605">(Y521*(V521-L521*24))/V521</f>
        <v>1500</v>
      </c>
      <c r="AA521" s="109">
        <f t="shared" ref="AA521" si="606">(Z521/Y521)*100</f>
        <v>100</v>
      </c>
      <c r="AB521" s="238"/>
      <c r="AC521" s="238"/>
      <c r="AD521" s="238"/>
      <c r="AE521" s="238"/>
      <c r="AF521" s="238"/>
      <c r="AG521" s="238"/>
      <c r="AH521" s="238"/>
      <c r="AI521" s="238"/>
      <c r="AJ521" s="238"/>
      <c r="AK521" s="238"/>
      <c r="AL521" s="238"/>
      <c r="AM521" s="238"/>
      <c r="AN521" s="238"/>
      <c r="AO521" s="238"/>
      <c r="AP521" s="238"/>
      <c r="AQ521" s="238"/>
      <c r="AR521" s="238"/>
    </row>
    <row r="522" spans="1:44" s="239" customFormat="1" ht="30" customHeight="1">
      <c r="A522" s="3">
        <v>8</v>
      </c>
      <c r="B522" s="115" t="s">
        <v>605</v>
      </c>
      <c r="C522" s="318" t="s">
        <v>607</v>
      </c>
      <c r="D522" s="3">
        <v>1500</v>
      </c>
      <c r="E522" s="294" t="s">
        <v>565</v>
      </c>
      <c r="F522" s="155" t="s">
        <v>49</v>
      </c>
      <c r="G522" s="100">
        <v>42646.782638888886</v>
      </c>
      <c r="H522" s="100">
        <v>42646.942361111112</v>
      </c>
      <c r="I522" s="319"/>
      <c r="J522" s="319"/>
      <c r="K522" s="319"/>
      <c r="L522" s="284">
        <f>IF(RIGHT(S522)="T",(+H522-G522),0)</f>
        <v>0.15972222222626442</v>
      </c>
      <c r="M522" s="284">
        <f>IF(RIGHT(S522)="U",(+H522-G522),0)</f>
        <v>0</v>
      </c>
      <c r="N522" s="284">
        <f>IF(RIGHT(S522)="C",(+H522-G522),0)</f>
        <v>0</v>
      </c>
      <c r="O522" s="284">
        <f>IF(RIGHT(S522)="D",(+H522-G522),0)</f>
        <v>0</v>
      </c>
      <c r="P522" s="155" t="s">
        <v>49</v>
      </c>
      <c r="Q522" s="155" t="s">
        <v>49</v>
      </c>
      <c r="R522" s="155" t="s">
        <v>49</v>
      </c>
      <c r="S522" s="101" t="s">
        <v>488</v>
      </c>
      <c r="T522" s="102" t="s">
        <v>1057</v>
      </c>
      <c r="U522" s="42"/>
      <c r="V522" s="233"/>
      <c r="W522" s="3"/>
      <c r="X522" s="99"/>
      <c r="Y522" s="235"/>
      <c r="Z522" s="233"/>
      <c r="AA522" s="109"/>
      <c r="AB522" s="238"/>
      <c r="AC522" s="238"/>
      <c r="AD522" s="238"/>
      <c r="AE522" s="238"/>
      <c r="AF522" s="238"/>
      <c r="AG522" s="238"/>
      <c r="AH522" s="238"/>
      <c r="AI522" s="238"/>
      <c r="AJ522" s="238"/>
      <c r="AK522" s="238"/>
      <c r="AL522" s="238"/>
      <c r="AM522" s="238"/>
      <c r="AN522" s="238"/>
      <c r="AO522" s="238"/>
      <c r="AP522" s="238"/>
      <c r="AQ522" s="238"/>
      <c r="AR522" s="238"/>
    </row>
    <row r="523" spans="1:44" s="239" customFormat="1" ht="30" customHeight="1">
      <c r="A523" s="3"/>
      <c r="B523" s="115"/>
      <c r="C523" s="318"/>
      <c r="D523" s="3"/>
      <c r="E523" s="294"/>
      <c r="F523" s="155" t="s">
        <v>49</v>
      </c>
      <c r="G523" s="100"/>
      <c r="H523" s="100"/>
      <c r="I523" s="319"/>
      <c r="J523" s="319"/>
      <c r="K523" s="319"/>
      <c r="L523" s="284">
        <f>IF(RIGHT(S523)="T",(+H523-G523),0)</f>
        <v>0</v>
      </c>
      <c r="M523" s="284">
        <f>IF(RIGHT(S523)="U",(+H523-G523),0)</f>
        <v>0</v>
      </c>
      <c r="N523" s="284">
        <f>IF(RIGHT(S523)="C",(+H523-G523),0)</f>
        <v>0</v>
      </c>
      <c r="O523" s="284">
        <f>IF(RIGHT(S523)="D",(+H523-G523),0)</f>
        <v>0</v>
      </c>
      <c r="P523" s="155" t="s">
        <v>49</v>
      </c>
      <c r="Q523" s="155" t="s">
        <v>49</v>
      </c>
      <c r="R523" s="155" t="s">
        <v>49</v>
      </c>
      <c r="S523" s="41"/>
      <c r="T523" s="102"/>
      <c r="U523" s="42"/>
      <c r="V523" s="233"/>
      <c r="W523" s="3"/>
      <c r="X523" s="99"/>
      <c r="Y523" s="235"/>
      <c r="Z523" s="233"/>
      <c r="AA523" s="109"/>
      <c r="AB523" s="238"/>
      <c r="AC523" s="238"/>
      <c r="AD523" s="238"/>
      <c r="AE523" s="238"/>
      <c r="AF523" s="238"/>
      <c r="AG523" s="238"/>
      <c r="AH523" s="238"/>
      <c r="AI523" s="238"/>
      <c r="AJ523" s="238"/>
      <c r="AK523" s="238"/>
      <c r="AL523" s="238"/>
      <c r="AM523" s="238"/>
      <c r="AN523" s="238"/>
      <c r="AO523" s="238"/>
      <c r="AP523" s="238"/>
      <c r="AQ523" s="238"/>
      <c r="AR523" s="238"/>
    </row>
    <row r="524" spans="1:44" s="239" customFormat="1" ht="30" customHeight="1">
      <c r="A524" s="3"/>
      <c r="B524" s="115"/>
      <c r="C524" s="242" t="s">
        <v>53</v>
      </c>
      <c r="D524" s="104"/>
      <c r="E524" s="144"/>
      <c r="F524" s="243" t="s">
        <v>49</v>
      </c>
      <c r="G524" s="103"/>
      <c r="H524" s="103"/>
      <c r="I524" s="243" t="s">
        <v>49</v>
      </c>
      <c r="J524" s="243" t="s">
        <v>49</v>
      </c>
      <c r="K524" s="297"/>
      <c r="L524" s="133">
        <f t="shared" ref="L524:M524" si="607">SUM(L522:L523)</f>
        <v>0.15972222222626442</v>
      </c>
      <c r="M524" s="133">
        <f t="shared" si="607"/>
        <v>0</v>
      </c>
      <c r="N524" s="133">
        <f>SUM(N522:N523)</f>
        <v>0</v>
      </c>
      <c r="O524" s="133">
        <f t="shared" ref="O524" si="608">SUM(O522:O523)</f>
        <v>0</v>
      </c>
      <c r="P524" s="243" t="s">
        <v>49</v>
      </c>
      <c r="Q524" s="243" t="s">
        <v>49</v>
      </c>
      <c r="R524" s="243" t="s">
        <v>49</v>
      </c>
      <c r="S524" s="42"/>
      <c r="T524" s="43"/>
      <c r="U524" s="42"/>
      <c r="V524" s="233">
        <f t="shared" ref="V524" si="609">$AB$11-((N524*24))</f>
        <v>744</v>
      </c>
      <c r="W524" s="3">
        <v>1500</v>
      </c>
      <c r="X524" s="99"/>
      <c r="Y524" s="235">
        <f t="shared" ref="Y524" si="610">W524</f>
        <v>1500</v>
      </c>
      <c r="Z524" s="233">
        <f t="shared" ref="Z524" si="611">(Y524*(V524-L524*24))/V524</f>
        <v>1492.2715053761485</v>
      </c>
      <c r="AA524" s="109">
        <f t="shared" ref="AA524" si="612">(Z524/Y524)*100</f>
        <v>99.484767025076565</v>
      </c>
      <c r="AB524" s="238"/>
      <c r="AC524" s="238"/>
      <c r="AD524" s="238"/>
      <c r="AE524" s="238"/>
      <c r="AF524" s="238"/>
      <c r="AG524" s="238"/>
      <c r="AH524" s="238"/>
      <c r="AI524" s="238"/>
      <c r="AJ524" s="238"/>
      <c r="AK524" s="238"/>
      <c r="AL524" s="238"/>
      <c r="AM524" s="238"/>
      <c r="AN524" s="238"/>
      <c r="AO524" s="238"/>
      <c r="AP524" s="238"/>
      <c r="AQ524" s="238"/>
      <c r="AR524" s="238"/>
    </row>
    <row r="525" spans="1:44" s="239" customFormat="1" ht="30" customHeight="1">
      <c r="A525" s="3">
        <v>9</v>
      </c>
      <c r="B525" s="115" t="s">
        <v>271</v>
      </c>
      <c r="C525" s="318" t="s">
        <v>272</v>
      </c>
      <c r="D525" s="3">
        <v>1500</v>
      </c>
      <c r="E525" s="144" t="s">
        <v>565</v>
      </c>
      <c r="F525" s="155" t="s">
        <v>49</v>
      </c>
      <c r="G525" s="100"/>
      <c r="H525" s="100"/>
      <c r="I525" s="319"/>
      <c r="J525" s="319"/>
      <c r="K525" s="319"/>
      <c r="L525" s="232">
        <f>IF(RIGHT(S525)="T",(+H525-G525),0)</f>
        <v>0</v>
      </c>
      <c r="M525" s="232">
        <f>IF(RIGHT(S525)="U",(+H525-G525),0)</f>
        <v>0</v>
      </c>
      <c r="N525" s="232">
        <f>IF(RIGHT(S525)="C",(+H525-G525),0)</f>
        <v>0</v>
      </c>
      <c r="O525" s="232">
        <f>IF(RIGHT(S525)="D",(+H525-G525),0)</f>
        <v>0</v>
      </c>
      <c r="P525" s="155" t="s">
        <v>49</v>
      </c>
      <c r="Q525" s="155" t="s">
        <v>49</v>
      </c>
      <c r="R525" s="155" t="s">
        <v>49</v>
      </c>
      <c r="S525" s="41"/>
      <c r="T525" s="102"/>
      <c r="U525" s="42"/>
      <c r="V525" s="233"/>
      <c r="W525" s="3"/>
      <c r="X525" s="99"/>
      <c r="Y525" s="235"/>
      <c r="Z525" s="233"/>
      <c r="AA525" s="109"/>
      <c r="AB525" s="238"/>
      <c r="AC525" s="238"/>
      <c r="AD525" s="238"/>
      <c r="AE525" s="238"/>
      <c r="AF525" s="238"/>
      <c r="AG525" s="238"/>
      <c r="AH525" s="238"/>
      <c r="AI525" s="238"/>
      <c r="AJ525" s="238"/>
      <c r="AK525" s="238"/>
      <c r="AL525" s="238"/>
      <c r="AM525" s="238"/>
      <c r="AN525" s="238"/>
      <c r="AO525" s="238"/>
      <c r="AP525" s="238"/>
      <c r="AQ525" s="238"/>
      <c r="AR525" s="238"/>
    </row>
    <row r="526" spans="1:44" s="239" customFormat="1" ht="30" customHeight="1">
      <c r="A526" s="3"/>
      <c r="B526" s="115"/>
      <c r="C526" s="242" t="s">
        <v>53</v>
      </c>
      <c r="D526" s="104"/>
      <c r="E526" s="144"/>
      <c r="F526" s="243" t="s">
        <v>49</v>
      </c>
      <c r="G526" s="103"/>
      <c r="H526" s="103"/>
      <c r="I526" s="243" t="s">
        <v>49</v>
      </c>
      <c r="J526" s="243" t="s">
        <v>49</v>
      </c>
      <c r="K526" s="297"/>
      <c r="L526" s="133">
        <f>SUM(L525:L525)</f>
        <v>0</v>
      </c>
      <c r="M526" s="133">
        <f>SUM(M525:M525)</f>
        <v>0</v>
      </c>
      <c r="N526" s="133">
        <f>SUM(N525:N525)</f>
        <v>0</v>
      </c>
      <c r="O526" s="133">
        <f>SUM(O525:O525)</f>
        <v>0</v>
      </c>
      <c r="P526" s="243" t="s">
        <v>49</v>
      </c>
      <c r="Q526" s="243" t="s">
        <v>49</v>
      </c>
      <c r="R526" s="243" t="s">
        <v>49</v>
      </c>
      <c r="S526" s="42"/>
      <c r="T526" s="43"/>
      <c r="U526" s="42"/>
      <c r="V526" s="233">
        <f t="shared" ref="V526" si="613">$AB$11-((N526*24))</f>
        <v>744</v>
      </c>
      <c r="W526" s="3">
        <v>1500</v>
      </c>
      <c r="X526" s="99"/>
      <c r="Y526" s="235">
        <f t="shared" ref="Y526" si="614">W526</f>
        <v>1500</v>
      </c>
      <c r="Z526" s="233">
        <f t="shared" ref="Z526" si="615">(Y526*(V526-L526*24))/V526</f>
        <v>1500</v>
      </c>
      <c r="AA526" s="109">
        <f t="shared" ref="AA526" si="616">(Z526/Y526)*100</f>
        <v>100</v>
      </c>
      <c r="AB526" s="238"/>
      <c r="AC526" s="238"/>
      <c r="AD526" s="238"/>
      <c r="AE526" s="238"/>
      <c r="AF526" s="238"/>
      <c r="AG526" s="238"/>
      <c r="AH526" s="238"/>
      <c r="AI526" s="238"/>
      <c r="AJ526" s="238"/>
      <c r="AK526" s="238"/>
      <c r="AL526" s="238"/>
      <c r="AM526" s="238"/>
      <c r="AN526" s="238"/>
      <c r="AO526" s="238"/>
      <c r="AP526" s="238"/>
      <c r="AQ526" s="238"/>
      <c r="AR526" s="238"/>
    </row>
    <row r="527" spans="1:44" s="239" customFormat="1" ht="30" customHeight="1">
      <c r="A527" s="3">
        <v>10</v>
      </c>
      <c r="B527" s="115" t="s">
        <v>273</v>
      </c>
      <c r="C527" s="318" t="s">
        <v>274</v>
      </c>
      <c r="D527" s="3">
        <v>1500</v>
      </c>
      <c r="E527" s="144" t="s">
        <v>565</v>
      </c>
      <c r="F527" s="155" t="s">
        <v>49</v>
      </c>
      <c r="G527" s="100"/>
      <c r="H527" s="100"/>
      <c r="I527" s="155" t="s">
        <v>49</v>
      </c>
      <c r="J527" s="155" t="s">
        <v>49</v>
      </c>
      <c r="K527" s="319"/>
      <c r="L527" s="232">
        <f>IF(RIGHT(S527)="T",(+H527-G527),0)</f>
        <v>0</v>
      </c>
      <c r="M527" s="232">
        <f>IF(RIGHT(S527)="U",(+H527-G527),0)</f>
        <v>0</v>
      </c>
      <c r="N527" s="232">
        <f>IF(RIGHT(S527)="C",(+H527-G527),0)</f>
        <v>0</v>
      </c>
      <c r="O527" s="232">
        <f>IF(RIGHT(S527)="D",(+H527-G527),0)</f>
        <v>0</v>
      </c>
      <c r="P527" s="155" t="s">
        <v>49</v>
      </c>
      <c r="Q527" s="155" t="s">
        <v>49</v>
      </c>
      <c r="R527" s="155" t="s">
        <v>49</v>
      </c>
      <c r="S527" s="101"/>
      <c r="T527" s="102"/>
      <c r="U527" s="42"/>
      <c r="V527" s="233"/>
      <c r="W527" s="3"/>
      <c r="X527" s="99"/>
      <c r="Y527" s="235"/>
      <c r="Z527" s="233"/>
      <c r="AA527" s="109"/>
      <c r="AB527" s="238"/>
      <c r="AC527" s="238"/>
      <c r="AD527" s="238"/>
      <c r="AE527" s="238"/>
      <c r="AF527" s="238"/>
      <c r="AG527" s="238"/>
      <c r="AH527" s="238"/>
      <c r="AI527" s="238"/>
      <c r="AJ527" s="238"/>
      <c r="AK527" s="238"/>
      <c r="AL527" s="238"/>
      <c r="AM527" s="238"/>
      <c r="AN527" s="238"/>
      <c r="AO527" s="238"/>
      <c r="AP527" s="238"/>
      <c r="AQ527" s="238"/>
      <c r="AR527" s="238"/>
    </row>
    <row r="528" spans="1:44" s="239" customFormat="1" ht="30" customHeight="1">
      <c r="A528" s="3"/>
      <c r="B528" s="115"/>
      <c r="C528" s="242" t="s">
        <v>53</v>
      </c>
      <c r="D528" s="104"/>
      <c r="E528" s="144"/>
      <c r="F528" s="243" t="s">
        <v>49</v>
      </c>
      <c r="G528" s="103"/>
      <c r="H528" s="103"/>
      <c r="I528" s="243" t="s">
        <v>49</v>
      </c>
      <c r="J528" s="243" t="s">
        <v>49</v>
      </c>
      <c r="K528" s="297"/>
      <c r="L528" s="133">
        <f>SUM(L527:L527)</f>
        <v>0</v>
      </c>
      <c r="M528" s="133">
        <f>SUM(M527:M527)</f>
        <v>0</v>
      </c>
      <c r="N528" s="133">
        <f>SUM(N527:N527)</f>
        <v>0</v>
      </c>
      <c r="O528" s="133">
        <f>SUM(O527:O527)</f>
        <v>0</v>
      </c>
      <c r="P528" s="243" t="s">
        <v>49</v>
      </c>
      <c r="Q528" s="243" t="s">
        <v>49</v>
      </c>
      <c r="R528" s="243" t="s">
        <v>49</v>
      </c>
      <c r="S528" s="42"/>
      <c r="T528" s="43"/>
      <c r="U528" s="42"/>
      <c r="V528" s="233">
        <f t="shared" ref="V528" si="617">$AB$11-((N528*24))</f>
        <v>744</v>
      </c>
      <c r="W528" s="3">
        <v>1500</v>
      </c>
      <c r="X528" s="99"/>
      <c r="Y528" s="235">
        <f t="shared" ref="Y528" si="618">W528</f>
        <v>1500</v>
      </c>
      <c r="Z528" s="233">
        <f t="shared" ref="Z528" si="619">(Y528*(V528-L528*24))/V528</f>
        <v>1500</v>
      </c>
      <c r="AA528" s="109">
        <f t="shared" ref="AA528" si="620">(Z528/Y528)*100</f>
        <v>100</v>
      </c>
      <c r="AB528" s="238"/>
      <c r="AC528" s="238"/>
      <c r="AD528" s="238"/>
      <c r="AE528" s="238"/>
      <c r="AF528" s="238"/>
      <c r="AG528" s="238"/>
      <c r="AH528" s="238"/>
      <c r="AI528" s="238"/>
      <c r="AJ528" s="238"/>
      <c r="AK528" s="238"/>
      <c r="AL528" s="238"/>
      <c r="AM528" s="238"/>
      <c r="AN528" s="238"/>
      <c r="AO528" s="238"/>
      <c r="AP528" s="238"/>
      <c r="AQ528" s="238"/>
      <c r="AR528" s="238"/>
    </row>
    <row r="529" spans="1:44" s="239" customFormat="1" ht="30" customHeight="1">
      <c r="A529" s="3">
        <v>11</v>
      </c>
      <c r="B529" s="115" t="s">
        <v>275</v>
      </c>
      <c r="C529" s="318" t="s">
        <v>276</v>
      </c>
      <c r="D529" s="3">
        <v>1500</v>
      </c>
      <c r="E529" s="144" t="s">
        <v>565</v>
      </c>
      <c r="F529" s="155" t="s">
        <v>49</v>
      </c>
      <c r="G529" s="100"/>
      <c r="H529" s="100"/>
      <c r="I529" s="319"/>
      <c r="J529" s="319"/>
      <c r="K529" s="319"/>
      <c r="L529" s="232">
        <f>IF(RIGHT(S529)="T",(+H529-G529),0)</f>
        <v>0</v>
      </c>
      <c r="M529" s="232">
        <f>IF(RIGHT(S529)="U",(+H529-G529),0)</f>
        <v>0</v>
      </c>
      <c r="N529" s="232">
        <f>IF(RIGHT(S529)="C",(+H529-G529),0)</f>
        <v>0</v>
      </c>
      <c r="O529" s="232">
        <f>IF(RIGHT(S529)="D",(+H529-G529),0)</f>
        <v>0</v>
      </c>
      <c r="P529" s="155" t="s">
        <v>49</v>
      </c>
      <c r="Q529" s="155" t="s">
        <v>49</v>
      </c>
      <c r="R529" s="155" t="s">
        <v>49</v>
      </c>
      <c r="S529" s="41"/>
      <c r="T529" s="102"/>
      <c r="U529" s="42"/>
      <c r="V529" s="233"/>
      <c r="W529" s="3"/>
      <c r="X529" s="99"/>
      <c r="Y529" s="235"/>
      <c r="Z529" s="233"/>
      <c r="AA529" s="109"/>
      <c r="AB529" s="238"/>
      <c r="AC529" s="238"/>
      <c r="AD529" s="238"/>
      <c r="AE529" s="238"/>
      <c r="AF529" s="238"/>
      <c r="AG529" s="238"/>
      <c r="AH529" s="238"/>
      <c r="AI529" s="238"/>
      <c r="AJ529" s="238"/>
      <c r="AK529" s="238"/>
      <c r="AL529" s="238"/>
      <c r="AM529" s="238"/>
      <c r="AN529" s="238"/>
      <c r="AO529" s="238"/>
      <c r="AP529" s="238"/>
      <c r="AQ529" s="238"/>
      <c r="AR529" s="238"/>
    </row>
    <row r="530" spans="1:44" s="239" customFormat="1" ht="30" customHeight="1">
      <c r="A530" s="3"/>
      <c r="B530" s="115"/>
      <c r="C530" s="242" t="s">
        <v>53</v>
      </c>
      <c r="D530" s="104"/>
      <c r="E530" s="144"/>
      <c r="F530" s="243" t="s">
        <v>49</v>
      </c>
      <c r="G530" s="103"/>
      <c r="H530" s="103"/>
      <c r="I530" s="243" t="s">
        <v>49</v>
      </c>
      <c r="J530" s="243" t="s">
        <v>49</v>
      </c>
      <c r="K530" s="297"/>
      <c r="L530" s="133">
        <f>SUM(L529:L529)</f>
        <v>0</v>
      </c>
      <c r="M530" s="133">
        <f>SUM(M529:M529)</f>
        <v>0</v>
      </c>
      <c r="N530" s="133">
        <f>SUM(N529:N529)</f>
        <v>0</v>
      </c>
      <c r="O530" s="133">
        <f>SUM(O529:O529)</f>
        <v>0</v>
      </c>
      <c r="P530" s="243" t="s">
        <v>49</v>
      </c>
      <c r="Q530" s="243" t="s">
        <v>49</v>
      </c>
      <c r="R530" s="243" t="s">
        <v>49</v>
      </c>
      <c r="S530" s="42"/>
      <c r="T530" s="43"/>
      <c r="U530" s="42"/>
      <c r="V530" s="233">
        <f t="shared" ref="V530" si="621">$AB$11-((N530*24))</f>
        <v>744</v>
      </c>
      <c r="W530" s="3">
        <v>1500</v>
      </c>
      <c r="X530" s="99"/>
      <c r="Y530" s="235">
        <f t="shared" ref="Y530" si="622">W530</f>
        <v>1500</v>
      </c>
      <c r="Z530" s="233">
        <f t="shared" ref="Z530" si="623">(Y530*(V530-L530*24))/V530</f>
        <v>1500</v>
      </c>
      <c r="AA530" s="109">
        <f t="shared" ref="AA530" si="624">(Z530/Y530)*100</f>
        <v>100</v>
      </c>
      <c r="AB530" s="238"/>
      <c r="AC530" s="238"/>
      <c r="AD530" s="238"/>
      <c r="AE530" s="238"/>
      <c r="AF530" s="238"/>
      <c r="AG530" s="238"/>
      <c r="AH530" s="238"/>
      <c r="AI530" s="238"/>
      <c r="AJ530" s="238"/>
      <c r="AK530" s="238"/>
      <c r="AL530" s="238"/>
      <c r="AM530" s="238"/>
      <c r="AN530" s="238"/>
      <c r="AO530" s="238"/>
      <c r="AP530" s="238"/>
      <c r="AQ530" s="238"/>
      <c r="AR530" s="238"/>
    </row>
    <row r="531" spans="1:44" s="239" customFormat="1" ht="30" customHeight="1">
      <c r="A531" s="3">
        <v>12</v>
      </c>
      <c r="B531" s="115" t="s">
        <v>277</v>
      </c>
      <c r="C531" s="318" t="s">
        <v>278</v>
      </c>
      <c r="D531" s="3">
        <v>1500</v>
      </c>
      <c r="E531" s="144" t="s">
        <v>565</v>
      </c>
      <c r="F531" s="155" t="s">
        <v>49</v>
      </c>
      <c r="G531" s="301"/>
      <c r="H531" s="301"/>
      <c r="I531" s="319"/>
      <c r="J531" s="319"/>
      <c r="K531" s="319"/>
      <c r="L531" s="232">
        <f>IF(RIGHT(S531)="T",(+H531-G531),0)</f>
        <v>0</v>
      </c>
      <c r="M531" s="232">
        <f>IF(RIGHT(S531)="U",(+H531-G531),0)</f>
        <v>0</v>
      </c>
      <c r="N531" s="232">
        <f>IF(RIGHT(S531)="C",(+H531-G531),0)</f>
        <v>0</v>
      </c>
      <c r="O531" s="232">
        <f>IF(RIGHT(S531)="D",(+H531-G531),0)</f>
        <v>0</v>
      </c>
      <c r="P531" s="42"/>
      <c r="Q531" s="42"/>
      <c r="R531" s="42"/>
      <c r="S531" s="42"/>
      <c r="T531" s="43"/>
      <c r="U531" s="42"/>
      <c r="V531" s="233">
        <f t="shared" si="589"/>
        <v>744</v>
      </c>
      <c r="W531" s="3">
        <v>1500</v>
      </c>
      <c r="X531" s="99"/>
      <c r="Y531" s="235">
        <f t="shared" si="590"/>
        <v>1500</v>
      </c>
      <c r="Z531" s="233">
        <f t="shared" si="591"/>
        <v>1500</v>
      </c>
      <c r="AA531" s="109">
        <f t="shared" si="592"/>
        <v>100</v>
      </c>
      <c r="AB531" s="238"/>
      <c r="AC531" s="238"/>
      <c r="AD531" s="238"/>
      <c r="AE531" s="238"/>
      <c r="AF531" s="238"/>
      <c r="AG531" s="238"/>
      <c r="AH531" s="238"/>
      <c r="AI531" s="238"/>
      <c r="AJ531" s="238"/>
      <c r="AK531" s="238"/>
      <c r="AL531" s="238"/>
      <c r="AM531" s="238"/>
      <c r="AN531" s="238"/>
      <c r="AO531" s="238"/>
      <c r="AP531" s="238"/>
      <c r="AQ531" s="238"/>
      <c r="AR531" s="238"/>
    </row>
    <row r="532" spans="1:44" s="239" customFormat="1" ht="35.25" customHeight="1">
      <c r="A532" s="3">
        <v>13</v>
      </c>
      <c r="B532" s="115" t="s">
        <v>457</v>
      </c>
      <c r="C532" s="318" t="s">
        <v>458</v>
      </c>
      <c r="D532" s="3">
        <v>1500</v>
      </c>
      <c r="E532" s="144" t="s">
        <v>565</v>
      </c>
      <c r="F532" s="155" t="s">
        <v>49</v>
      </c>
      <c r="G532" s="100"/>
      <c r="H532" s="100"/>
      <c r="I532" s="155" t="s">
        <v>49</v>
      </c>
      <c r="J532" s="155" t="s">
        <v>49</v>
      </c>
      <c r="K532" s="118"/>
      <c r="L532" s="232">
        <f>IF(RIGHT(S532)="T",(+H532-G532),0)</f>
        <v>0</v>
      </c>
      <c r="M532" s="232">
        <f>IF(RIGHT(S532)="U",(+H532-G532),0)</f>
        <v>0</v>
      </c>
      <c r="N532" s="232">
        <f>IF(RIGHT(S532)="C",(+H532-G532),0)</f>
        <v>0</v>
      </c>
      <c r="O532" s="232">
        <f>IF(RIGHT(S532)="D",(+H532-G532),0)</f>
        <v>0</v>
      </c>
      <c r="P532" s="155" t="s">
        <v>49</v>
      </c>
      <c r="Q532" s="155" t="s">
        <v>49</v>
      </c>
      <c r="R532" s="155" t="s">
        <v>49</v>
      </c>
      <c r="S532" s="101"/>
      <c r="T532" s="102"/>
      <c r="U532" s="105"/>
      <c r="V532" s="136"/>
      <c r="W532" s="136"/>
      <c r="X532" s="136"/>
      <c r="Y532" s="136"/>
      <c r="Z532" s="233"/>
      <c r="AA532" s="136"/>
      <c r="AB532" s="238"/>
      <c r="AC532" s="238"/>
      <c r="AD532" s="238"/>
      <c r="AE532" s="238"/>
      <c r="AF532" s="238"/>
      <c r="AG532" s="238"/>
      <c r="AH532" s="238"/>
      <c r="AI532" s="238"/>
      <c r="AJ532" s="238"/>
      <c r="AK532" s="238"/>
      <c r="AL532" s="238"/>
      <c r="AM532" s="238"/>
      <c r="AN532" s="238"/>
      <c r="AO532" s="238"/>
      <c r="AP532" s="238"/>
      <c r="AQ532" s="238"/>
      <c r="AR532" s="238"/>
    </row>
    <row r="533" spans="1:44" s="239" customFormat="1" ht="35.25" customHeight="1">
      <c r="A533" s="3"/>
      <c r="B533" s="115"/>
      <c r="C533" s="318"/>
      <c r="D533" s="3"/>
      <c r="E533" s="154"/>
      <c r="F533" s="155" t="s">
        <v>49</v>
      </c>
      <c r="G533" s="100"/>
      <c r="H533" s="100"/>
      <c r="I533" s="155" t="s">
        <v>49</v>
      </c>
      <c r="J533" s="155" t="s">
        <v>49</v>
      </c>
      <c r="K533" s="118"/>
      <c r="L533" s="232">
        <f>IF(RIGHT(S533)="T",(+H533-G533),0)</f>
        <v>0</v>
      </c>
      <c r="M533" s="232">
        <f>IF(RIGHT(S533)="U",(+H533-G533),0)</f>
        <v>0</v>
      </c>
      <c r="N533" s="232">
        <f>IF(RIGHT(S533)="C",(+H533-G533),0)</f>
        <v>0</v>
      </c>
      <c r="O533" s="232">
        <f>IF(RIGHT(S533)="D",(+H533-G533),0)</f>
        <v>0</v>
      </c>
      <c r="P533" s="155" t="s">
        <v>49</v>
      </c>
      <c r="Q533" s="155" t="s">
        <v>49</v>
      </c>
      <c r="R533" s="155" t="s">
        <v>49</v>
      </c>
      <c r="S533" s="41"/>
      <c r="T533" s="102"/>
      <c r="U533" s="105"/>
      <c r="V533" s="136"/>
      <c r="W533" s="136"/>
      <c r="X533" s="136"/>
      <c r="Y533" s="136"/>
      <c r="Z533" s="233"/>
      <c r="AA533" s="136"/>
      <c r="AB533" s="238"/>
      <c r="AC533" s="238"/>
      <c r="AD533" s="238"/>
      <c r="AE533" s="238"/>
      <c r="AF533" s="238"/>
      <c r="AG533" s="238"/>
      <c r="AH533" s="238"/>
      <c r="AI533" s="238"/>
      <c r="AJ533" s="238"/>
      <c r="AK533" s="238"/>
      <c r="AL533" s="238"/>
      <c r="AM533" s="238"/>
      <c r="AN533" s="238"/>
      <c r="AO533" s="238"/>
      <c r="AP533" s="238"/>
      <c r="AQ533" s="238"/>
      <c r="AR533" s="238"/>
    </row>
    <row r="534" spans="1:44" s="239" customFormat="1" ht="30" customHeight="1">
      <c r="A534" s="3"/>
      <c r="B534" s="115"/>
      <c r="C534" s="242" t="s">
        <v>53</v>
      </c>
      <c r="D534" s="104"/>
      <c r="E534" s="144"/>
      <c r="F534" s="243" t="s">
        <v>49</v>
      </c>
      <c r="G534" s="103"/>
      <c r="H534" s="103"/>
      <c r="I534" s="243" t="s">
        <v>49</v>
      </c>
      <c r="J534" s="243" t="s">
        <v>49</v>
      </c>
      <c r="K534" s="297"/>
      <c r="L534" s="133">
        <f>SUM(L532:L533)</f>
        <v>0</v>
      </c>
      <c r="M534" s="133">
        <f>SUM(M532:M533)</f>
        <v>0</v>
      </c>
      <c r="N534" s="133">
        <f>SUM(N532:N533)</f>
        <v>0</v>
      </c>
      <c r="O534" s="133">
        <f>SUM(O532:O533)</f>
        <v>0</v>
      </c>
      <c r="P534" s="243" t="s">
        <v>49</v>
      </c>
      <c r="Q534" s="243" t="s">
        <v>49</v>
      </c>
      <c r="R534" s="243" t="s">
        <v>49</v>
      </c>
      <c r="S534" s="132"/>
      <c r="T534" s="108"/>
      <c r="U534" s="104"/>
      <c r="V534" s="233">
        <f t="shared" ref="V534" si="625">$AB$11-((N534*24))</f>
        <v>744</v>
      </c>
      <c r="W534" s="3">
        <v>1500</v>
      </c>
      <c r="X534" s="99"/>
      <c r="Y534" s="235">
        <f>W534</f>
        <v>1500</v>
      </c>
      <c r="Z534" s="233">
        <f>(Y534*(V534-L534*24))/V534</f>
        <v>1500</v>
      </c>
      <c r="AA534" s="109">
        <f>(Z534/Y534)*100</f>
        <v>100</v>
      </c>
      <c r="AB534" s="238"/>
      <c r="AC534" s="238"/>
      <c r="AD534" s="238"/>
      <c r="AE534" s="238"/>
      <c r="AF534" s="238"/>
      <c r="AG534" s="238"/>
      <c r="AH534" s="238"/>
      <c r="AI534" s="238"/>
      <c r="AJ534" s="238"/>
      <c r="AK534" s="238"/>
      <c r="AL534" s="238"/>
      <c r="AM534" s="238"/>
      <c r="AN534" s="238"/>
      <c r="AO534" s="238"/>
      <c r="AP534" s="238"/>
      <c r="AQ534" s="238"/>
      <c r="AR534" s="238"/>
    </row>
    <row r="535" spans="1:44" s="239" customFormat="1" ht="30" customHeight="1">
      <c r="A535" s="3">
        <v>14</v>
      </c>
      <c r="B535" s="115" t="s">
        <v>471</v>
      </c>
      <c r="C535" s="318" t="s">
        <v>472</v>
      </c>
      <c r="D535" s="3">
        <v>1500</v>
      </c>
      <c r="E535" s="144" t="s">
        <v>565</v>
      </c>
      <c r="F535" s="155" t="s">
        <v>49</v>
      </c>
      <c r="G535" s="100"/>
      <c r="H535" s="100"/>
      <c r="I535" s="155" t="s">
        <v>49</v>
      </c>
      <c r="J535" s="155" t="s">
        <v>49</v>
      </c>
      <c r="K535" s="118"/>
      <c r="L535" s="232">
        <f>IF(RIGHT(S535)="T",(+H535-G535),0)</f>
        <v>0</v>
      </c>
      <c r="M535" s="232">
        <f>IF(RIGHT(S535)="U",(+H535-G535),0)</f>
        <v>0</v>
      </c>
      <c r="N535" s="232">
        <f>IF(RIGHT(S535)="C",(+H535-G535),0)</f>
        <v>0</v>
      </c>
      <c r="O535" s="232">
        <f>IF(RIGHT(S535)="D",(+H535-G535),0)</f>
        <v>0</v>
      </c>
      <c r="P535" s="155" t="s">
        <v>49</v>
      </c>
      <c r="Q535" s="155" t="s">
        <v>49</v>
      </c>
      <c r="R535" s="155" t="s">
        <v>49</v>
      </c>
      <c r="S535" s="101"/>
      <c r="T535" s="102"/>
      <c r="U535" s="105"/>
      <c r="V535" s="136"/>
      <c r="W535" s="136"/>
      <c r="X535" s="136"/>
      <c r="Y535" s="136"/>
      <c r="Z535" s="233"/>
      <c r="AA535" s="136"/>
      <c r="AB535" s="238"/>
      <c r="AC535" s="238"/>
      <c r="AD535" s="238"/>
      <c r="AE535" s="238"/>
      <c r="AF535" s="238"/>
      <c r="AG535" s="238"/>
      <c r="AH535" s="238"/>
      <c r="AI535" s="238"/>
      <c r="AJ535" s="238"/>
      <c r="AK535" s="238"/>
      <c r="AL535" s="238"/>
      <c r="AM535" s="238"/>
      <c r="AN535" s="238"/>
      <c r="AO535" s="238"/>
      <c r="AP535" s="238"/>
      <c r="AQ535" s="238"/>
      <c r="AR535" s="238"/>
    </row>
    <row r="536" spans="1:44" s="239" customFormat="1" ht="30" customHeight="1">
      <c r="A536" s="3"/>
      <c r="B536" s="115"/>
      <c r="C536" s="318"/>
      <c r="D536" s="3"/>
      <c r="E536" s="154"/>
      <c r="F536" s="155" t="s">
        <v>49</v>
      </c>
      <c r="G536" s="100"/>
      <c r="H536" s="100"/>
      <c r="I536" s="155" t="s">
        <v>49</v>
      </c>
      <c r="J536" s="155" t="s">
        <v>49</v>
      </c>
      <c r="K536" s="118"/>
      <c r="L536" s="232">
        <f>IF(RIGHT(S536)="T",(+H536-G536),0)</f>
        <v>0</v>
      </c>
      <c r="M536" s="232">
        <f>IF(RIGHT(S536)="U",(+H536-G536),0)</f>
        <v>0</v>
      </c>
      <c r="N536" s="232">
        <f>IF(RIGHT(S536)="C",(+H536-G536),0)</f>
        <v>0</v>
      </c>
      <c r="O536" s="232">
        <f>IF(RIGHT(S536)="D",(+H536-G536),0)</f>
        <v>0</v>
      </c>
      <c r="P536" s="155" t="s">
        <v>49</v>
      </c>
      <c r="Q536" s="155" t="s">
        <v>49</v>
      </c>
      <c r="R536" s="155" t="s">
        <v>49</v>
      </c>
      <c r="S536" s="41"/>
      <c r="T536" s="102"/>
      <c r="U536" s="105"/>
      <c r="V536" s="136"/>
      <c r="W536" s="136"/>
      <c r="X536" s="136"/>
      <c r="Y536" s="136"/>
      <c r="Z536" s="233"/>
      <c r="AA536" s="136"/>
      <c r="AB536" s="238"/>
      <c r="AC536" s="238"/>
      <c r="AD536" s="238"/>
      <c r="AE536" s="238"/>
      <c r="AF536" s="238"/>
      <c r="AG536" s="238"/>
      <c r="AH536" s="238"/>
      <c r="AI536" s="238"/>
      <c r="AJ536" s="238"/>
      <c r="AK536" s="238"/>
      <c r="AL536" s="238"/>
      <c r="AM536" s="238"/>
      <c r="AN536" s="238"/>
      <c r="AO536" s="238"/>
      <c r="AP536" s="238"/>
      <c r="AQ536" s="238"/>
      <c r="AR536" s="238"/>
    </row>
    <row r="537" spans="1:44" s="239" customFormat="1" ht="30" customHeight="1">
      <c r="A537" s="3"/>
      <c r="B537" s="115"/>
      <c r="C537" s="242" t="s">
        <v>53</v>
      </c>
      <c r="D537" s="104"/>
      <c r="E537" s="144"/>
      <c r="F537" s="243" t="s">
        <v>49</v>
      </c>
      <c r="G537" s="103"/>
      <c r="H537" s="103"/>
      <c r="I537" s="243" t="s">
        <v>49</v>
      </c>
      <c r="J537" s="243" t="s">
        <v>49</v>
      </c>
      <c r="K537" s="297"/>
      <c r="L537" s="133">
        <f>SUM(L535:L536)</f>
        <v>0</v>
      </c>
      <c r="M537" s="133">
        <f>SUM(M535:M536)</f>
        <v>0</v>
      </c>
      <c r="N537" s="133">
        <f>SUM(N535:N536)</f>
        <v>0</v>
      </c>
      <c r="O537" s="133">
        <f>SUM(O535:O536)</f>
        <v>0</v>
      </c>
      <c r="P537" s="243" t="s">
        <v>49</v>
      </c>
      <c r="Q537" s="243" t="s">
        <v>49</v>
      </c>
      <c r="R537" s="243" t="s">
        <v>49</v>
      </c>
      <c r="S537" s="132"/>
      <c r="T537" s="108"/>
      <c r="U537" s="104"/>
      <c r="V537" s="233">
        <f t="shared" ref="V537" si="626">$AB$11-((N537*24))</f>
        <v>744</v>
      </c>
      <c r="W537" s="3">
        <v>1500</v>
      </c>
      <c r="X537" s="99"/>
      <c r="Y537" s="235">
        <f>W537</f>
        <v>1500</v>
      </c>
      <c r="Z537" s="233">
        <f>(Y537*(V537-L537*24))/V537</f>
        <v>1500</v>
      </c>
      <c r="AA537" s="109">
        <f>(Z537/Y537)*100</f>
        <v>100</v>
      </c>
      <c r="AB537" s="238"/>
      <c r="AC537" s="238"/>
      <c r="AD537" s="238"/>
      <c r="AE537" s="238"/>
      <c r="AF537" s="238"/>
      <c r="AG537" s="238"/>
      <c r="AH537" s="238"/>
      <c r="AI537" s="238"/>
      <c r="AJ537" s="238"/>
      <c r="AK537" s="238"/>
      <c r="AL537" s="238"/>
      <c r="AM537" s="238"/>
      <c r="AN537" s="238"/>
      <c r="AO537" s="238"/>
      <c r="AP537" s="238"/>
      <c r="AQ537" s="238"/>
      <c r="AR537" s="238"/>
    </row>
    <row r="538" spans="1:44" s="239" customFormat="1" ht="30" customHeight="1">
      <c r="A538" s="3">
        <v>15</v>
      </c>
      <c r="B538" s="353" t="s">
        <v>507</v>
      </c>
      <c r="C538" s="354" t="s">
        <v>508</v>
      </c>
      <c r="D538" s="286">
        <v>1500</v>
      </c>
      <c r="E538" s="144" t="s">
        <v>565</v>
      </c>
      <c r="F538" s="243"/>
      <c r="G538" s="100"/>
      <c r="H538" s="100"/>
      <c r="I538" s="243"/>
      <c r="J538" s="243"/>
      <c r="K538" s="297"/>
      <c r="L538" s="232">
        <f>IF(RIGHT(S538)="T",(+H538-G538),0)</f>
        <v>0</v>
      </c>
      <c r="M538" s="232">
        <f>IF(RIGHT(S538)="U",(+H538-G538),0)</f>
        <v>0</v>
      </c>
      <c r="N538" s="232">
        <f>IF(RIGHT(S538)="C",(+H538-G538),0)</f>
        <v>0</v>
      </c>
      <c r="O538" s="232">
        <f>IF(RIGHT(S538)="D",(+H538-G538),0)</f>
        <v>0</v>
      </c>
      <c r="P538" s="155" t="s">
        <v>49</v>
      </c>
      <c r="Q538" s="155" t="s">
        <v>49</v>
      </c>
      <c r="R538" s="155" t="s">
        <v>49</v>
      </c>
      <c r="S538" s="101"/>
      <c r="T538" s="102"/>
      <c r="U538" s="105"/>
      <c r="V538" s="136"/>
      <c r="W538" s="136"/>
      <c r="X538" s="136"/>
      <c r="Y538" s="136"/>
      <c r="Z538" s="233"/>
      <c r="AA538" s="136"/>
      <c r="AB538" s="238"/>
      <c r="AC538" s="238"/>
      <c r="AD538" s="238"/>
      <c r="AE538" s="238"/>
      <c r="AF538" s="238"/>
      <c r="AG538" s="238"/>
      <c r="AH538" s="238"/>
      <c r="AI538" s="238"/>
      <c r="AJ538" s="238"/>
      <c r="AK538" s="238"/>
      <c r="AL538" s="238"/>
      <c r="AM538" s="238"/>
      <c r="AN538" s="238"/>
      <c r="AO538" s="238"/>
      <c r="AP538" s="238"/>
      <c r="AQ538" s="238"/>
      <c r="AR538" s="238"/>
    </row>
    <row r="539" spans="1:44" s="239" customFormat="1" ht="30" customHeight="1">
      <c r="A539" s="3"/>
      <c r="B539" s="353"/>
      <c r="C539" s="354"/>
      <c r="D539" s="286"/>
      <c r="E539" s="154"/>
      <c r="F539" s="243"/>
      <c r="G539" s="100"/>
      <c r="H539" s="100"/>
      <c r="I539" s="243"/>
      <c r="J539" s="243"/>
      <c r="K539" s="297"/>
      <c r="L539" s="232">
        <f>IF(RIGHT(S539)="T",(+H539-G539),0)</f>
        <v>0</v>
      </c>
      <c r="M539" s="232">
        <f>IF(RIGHT(S539)="U",(+H539-G539),0)</f>
        <v>0</v>
      </c>
      <c r="N539" s="232">
        <f>IF(RIGHT(S539)="C",(+H539-G539),0)</f>
        <v>0</v>
      </c>
      <c r="O539" s="232">
        <f>IF(RIGHT(S539)="D",(+H539-G539),0)</f>
        <v>0</v>
      </c>
      <c r="P539" s="155"/>
      <c r="Q539" s="155"/>
      <c r="R539" s="155"/>
      <c r="S539" s="41"/>
      <c r="T539" s="102"/>
      <c r="U539" s="105"/>
      <c r="V539" s="136"/>
      <c r="W539" s="136"/>
      <c r="X539" s="136"/>
      <c r="Y539" s="136"/>
      <c r="Z539" s="233"/>
      <c r="AA539" s="136"/>
      <c r="AB539" s="238"/>
      <c r="AC539" s="238"/>
      <c r="AD539" s="238"/>
      <c r="AE539" s="238"/>
      <c r="AF539" s="238"/>
      <c r="AG539" s="238"/>
      <c r="AH539" s="238"/>
      <c r="AI539" s="238"/>
      <c r="AJ539" s="238"/>
      <c r="AK539" s="238"/>
      <c r="AL539" s="238"/>
      <c r="AM539" s="238"/>
      <c r="AN539" s="238"/>
      <c r="AO539" s="238"/>
      <c r="AP539" s="238"/>
      <c r="AQ539" s="238"/>
      <c r="AR539" s="238"/>
    </row>
    <row r="540" spans="1:44" s="239" customFormat="1" ht="30" customHeight="1">
      <c r="A540" s="3"/>
      <c r="B540" s="115"/>
      <c r="C540" s="242" t="s">
        <v>53</v>
      </c>
      <c r="D540" s="104"/>
      <c r="E540" s="144"/>
      <c r="F540" s="243" t="s">
        <v>49</v>
      </c>
      <c r="G540" s="103"/>
      <c r="H540" s="103"/>
      <c r="I540" s="243" t="s">
        <v>49</v>
      </c>
      <c r="J540" s="243" t="s">
        <v>49</v>
      </c>
      <c r="K540" s="297"/>
      <c r="L540" s="133">
        <f>SUM(L538:L538)</f>
        <v>0</v>
      </c>
      <c r="M540" s="133">
        <f t="shared" ref="M540:O540" si="627">SUM(M538:M538)</f>
        <v>0</v>
      </c>
      <c r="N540" s="133">
        <f t="shared" si="627"/>
        <v>0</v>
      </c>
      <c r="O540" s="133">
        <f t="shared" si="627"/>
        <v>0</v>
      </c>
      <c r="P540" s="243" t="s">
        <v>49</v>
      </c>
      <c r="Q540" s="243" t="s">
        <v>49</v>
      </c>
      <c r="R540" s="243" t="s">
        <v>49</v>
      </c>
      <c r="S540" s="132"/>
      <c r="T540" s="108"/>
      <c r="U540" s="104"/>
      <c r="V540" s="233">
        <f t="shared" ref="V540" si="628">$AB$11-((N540*24))</f>
        <v>744</v>
      </c>
      <c r="W540" s="3">
        <v>1500</v>
      </c>
      <c r="X540" s="99"/>
      <c r="Y540" s="235">
        <f>W540</f>
        <v>1500</v>
      </c>
      <c r="Z540" s="233">
        <f>(Y540*(V540-L540*24))/V540</f>
        <v>1500</v>
      </c>
      <c r="AA540" s="109">
        <f>(Z540/Y540)*100</f>
        <v>100</v>
      </c>
      <c r="AB540" s="238"/>
      <c r="AC540" s="238"/>
      <c r="AD540" s="238"/>
      <c r="AE540" s="238"/>
      <c r="AF540" s="238"/>
      <c r="AG540" s="238"/>
      <c r="AH540" s="238"/>
      <c r="AI540" s="238"/>
      <c r="AJ540" s="238"/>
      <c r="AK540" s="238"/>
      <c r="AL540" s="238"/>
      <c r="AM540" s="238"/>
      <c r="AN540" s="238"/>
      <c r="AO540" s="238"/>
      <c r="AP540" s="238"/>
      <c r="AQ540" s="238"/>
      <c r="AR540" s="238"/>
    </row>
    <row r="541" spans="1:44" s="239" customFormat="1" ht="30" customHeight="1">
      <c r="A541" s="3">
        <v>16</v>
      </c>
      <c r="B541" s="353" t="s">
        <v>507</v>
      </c>
      <c r="C541" s="354" t="s">
        <v>509</v>
      </c>
      <c r="D541" s="286">
        <v>1500</v>
      </c>
      <c r="E541" s="144" t="s">
        <v>565</v>
      </c>
      <c r="F541" s="243"/>
      <c r="G541" s="100"/>
      <c r="H541" s="100"/>
      <c r="I541" s="243"/>
      <c r="J541" s="243"/>
      <c r="K541" s="297"/>
      <c r="L541" s="232">
        <f>IF(RIGHT(S541)="T",(+H541-G541),0)</f>
        <v>0</v>
      </c>
      <c r="M541" s="232">
        <f>IF(RIGHT(S541)="U",(+H541-G541),0)</f>
        <v>0</v>
      </c>
      <c r="N541" s="232">
        <f>IF(RIGHT(S541)="C",(+H541-G541),0)</f>
        <v>0</v>
      </c>
      <c r="O541" s="232">
        <f>IF(RIGHT(S541)="D",(+H541-G541),0)</f>
        <v>0</v>
      </c>
      <c r="P541" s="155" t="s">
        <v>49</v>
      </c>
      <c r="Q541" s="155" t="s">
        <v>49</v>
      </c>
      <c r="R541" s="155" t="s">
        <v>49</v>
      </c>
      <c r="S541" s="101"/>
      <c r="T541" s="102"/>
      <c r="U541" s="105"/>
      <c r="V541" s="136"/>
      <c r="W541" s="136"/>
      <c r="X541" s="136"/>
      <c r="Y541" s="136"/>
      <c r="Z541" s="233"/>
      <c r="AA541" s="136"/>
      <c r="AB541" s="238"/>
      <c r="AC541" s="238"/>
      <c r="AD541" s="238"/>
      <c r="AE541" s="238"/>
      <c r="AF541" s="238"/>
      <c r="AG541" s="238"/>
      <c r="AH541" s="238"/>
      <c r="AI541" s="238"/>
      <c r="AJ541" s="238"/>
      <c r="AK541" s="238"/>
      <c r="AL541" s="238"/>
      <c r="AM541" s="238"/>
      <c r="AN541" s="238"/>
      <c r="AO541" s="238"/>
      <c r="AP541" s="238"/>
      <c r="AQ541" s="238"/>
      <c r="AR541" s="238"/>
    </row>
    <row r="542" spans="1:44" s="239" customFormat="1" ht="30" customHeight="1">
      <c r="A542" s="3"/>
      <c r="B542" s="353"/>
      <c r="C542" s="354"/>
      <c r="D542" s="286"/>
      <c r="E542" s="154"/>
      <c r="F542" s="243"/>
      <c r="G542" s="100"/>
      <c r="H542" s="100"/>
      <c r="I542" s="243"/>
      <c r="J542" s="243"/>
      <c r="K542" s="297"/>
      <c r="L542" s="232">
        <f>IF(RIGHT(S542)="T",(+H542-G542),0)</f>
        <v>0</v>
      </c>
      <c r="M542" s="232">
        <f>IF(RIGHT(S542)="U",(+H542-G542),0)</f>
        <v>0</v>
      </c>
      <c r="N542" s="232">
        <f>IF(RIGHT(S542)="C",(+H542-G542),0)</f>
        <v>0</v>
      </c>
      <c r="O542" s="232">
        <f>IF(RIGHT(S542)="D",(+H542-G542),0)</f>
        <v>0</v>
      </c>
      <c r="P542" s="155"/>
      <c r="Q542" s="155"/>
      <c r="R542" s="155"/>
      <c r="S542" s="41"/>
      <c r="T542" s="102"/>
      <c r="U542" s="105"/>
      <c r="V542" s="136"/>
      <c r="W542" s="136"/>
      <c r="X542" s="136"/>
      <c r="Y542" s="136"/>
      <c r="Z542" s="233"/>
      <c r="AA542" s="136"/>
      <c r="AB542" s="238"/>
      <c r="AC542" s="238"/>
      <c r="AD542" s="238"/>
      <c r="AE542" s="238"/>
      <c r="AF542" s="238"/>
      <c r="AG542" s="238"/>
      <c r="AH542" s="238"/>
      <c r="AI542" s="238"/>
      <c r="AJ542" s="238"/>
      <c r="AK542" s="238"/>
      <c r="AL542" s="238"/>
      <c r="AM542" s="238"/>
      <c r="AN542" s="238"/>
      <c r="AO542" s="238"/>
      <c r="AP542" s="238"/>
      <c r="AQ542" s="238"/>
      <c r="AR542" s="238"/>
    </row>
    <row r="543" spans="1:44" s="239" customFormat="1" ht="30" customHeight="1">
      <c r="A543" s="3"/>
      <c r="B543" s="115"/>
      <c r="C543" s="242" t="s">
        <v>53</v>
      </c>
      <c r="D543" s="104"/>
      <c r="E543" s="144"/>
      <c r="F543" s="243" t="s">
        <v>49</v>
      </c>
      <c r="G543" s="103"/>
      <c r="H543" s="103"/>
      <c r="I543" s="243" t="s">
        <v>49</v>
      </c>
      <c r="J543" s="243" t="s">
        <v>49</v>
      </c>
      <c r="K543" s="297"/>
      <c r="L543" s="133">
        <f>SUM(L541:L541)</f>
        <v>0</v>
      </c>
      <c r="M543" s="133">
        <f t="shared" ref="M543:O543" si="629">SUM(M541:M541)</f>
        <v>0</v>
      </c>
      <c r="N543" s="133">
        <f t="shared" si="629"/>
        <v>0</v>
      </c>
      <c r="O543" s="133">
        <f t="shared" si="629"/>
        <v>0</v>
      </c>
      <c r="P543" s="243" t="s">
        <v>49</v>
      </c>
      <c r="Q543" s="243" t="s">
        <v>49</v>
      </c>
      <c r="R543" s="243" t="s">
        <v>49</v>
      </c>
      <c r="S543" s="132"/>
      <c r="T543" s="108"/>
      <c r="U543" s="104"/>
      <c r="V543" s="233">
        <f t="shared" ref="V543" si="630">$AB$11-((N543*24))</f>
        <v>744</v>
      </c>
      <c r="W543" s="3">
        <v>1500</v>
      </c>
      <c r="X543" s="99"/>
      <c r="Y543" s="235">
        <f>W543</f>
        <v>1500</v>
      </c>
      <c r="Z543" s="233">
        <f>(Y543*(V543-L543*24))/V543</f>
        <v>1500</v>
      </c>
      <c r="AA543" s="109">
        <f>(Z543/Y543)*100</f>
        <v>100</v>
      </c>
      <c r="AB543" s="238"/>
      <c r="AC543" s="238"/>
      <c r="AD543" s="238"/>
      <c r="AE543" s="238"/>
      <c r="AF543" s="238"/>
      <c r="AG543" s="238"/>
      <c r="AH543" s="238"/>
      <c r="AI543" s="238"/>
      <c r="AJ543" s="238"/>
      <c r="AK543" s="238"/>
      <c r="AL543" s="238"/>
      <c r="AM543" s="238"/>
      <c r="AN543" s="238"/>
      <c r="AO543" s="238"/>
      <c r="AP543" s="238"/>
      <c r="AQ543" s="238"/>
      <c r="AR543" s="238"/>
    </row>
    <row r="544" spans="1:44" s="239" customFormat="1" ht="30" customHeight="1">
      <c r="A544" s="340" t="s">
        <v>44</v>
      </c>
      <c r="B544" s="340"/>
      <c r="C544" s="341" t="s">
        <v>279</v>
      </c>
      <c r="D544" s="355"/>
      <c r="E544" s="144" t="s">
        <v>565</v>
      </c>
      <c r="F544" s="155" t="s">
        <v>49</v>
      </c>
      <c r="G544" s="224"/>
      <c r="H544" s="224"/>
      <c r="I544" s="339"/>
      <c r="J544" s="339"/>
      <c r="K544" s="339"/>
      <c r="L544" s="158"/>
      <c r="M544" s="158"/>
      <c r="N544" s="158"/>
      <c r="O544" s="158"/>
      <c r="P544" s="158"/>
      <c r="Q544" s="158"/>
      <c r="R544" s="158"/>
      <c r="S544" s="158"/>
      <c r="T544" s="159"/>
      <c r="U544" s="158"/>
      <c r="V544" s="233"/>
      <c r="W544" s="355"/>
      <c r="X544" s="115"/>
      <c r="Y544" s="235"/>
      <c r="Z544" s="233"/>
      <c r="AA544" s="158"/>
      <c r="AB544" s="238"/>
      <c r="AC544" s="238"/>
      <c r="AD544" s="238"/>
      <c r="AE544" s="238"/>
      <c r="AF544" s="238"/>
      <c r="AG544" s="238"/>
      <c r="AH544" s="238"/>
      <c r="AI544" s="238"/>
      <c r="AJ544" s="238"/>
      <c r="AK544" s="238"/>
      <c r="AL544" s="238"/>
      <c r="AM544" s="238"/>
      <c r="AN544" s="238"/>
      <c r="AO544" s="238"/>
      <c r="AP544" s="238"/>
      <c r="AQ544" s="238"/>
      <c r="AR544" s="238"/>
    </row>
    <row r="545" spans="1:44" s="239" customFormat="1" ht="30" customHeight="1">
      <c r="A545" s="3">
        <v>1</v>
      </c>
      <c r="B545" s="115" t="s">
        <v>284</v>
      </c>
      <c r="C545" s="296" t="s">
        <v>510</v>
      </c>
      <c r="D545" s="3">
        <v>315</v>
      </c>
      <c r="E545" s="144" t="s">
        <v>565</v>
      </c>
      <c r="F545" s="155" t="s">
        <v>49</v>
      </c>
      <c r="G545" s="100">
        <v>42665.456944444442</v>
      </c>
      <c r="H545" s="100">
        <v>42666.199305555558</v>
      </c>
      <c r="I545" s="319"/>
      <c r="J545" s="319"/>
      <c r="K545" s="319"/>
      <c r="L545" s="232">
        <f>IF(RIGHT(S545)="T",(+H545-G545),0)</f>
        <v>0</v>
      </c>
      <c r="M545" s="232">
        <f>IF(RIGHT(S545)="U",(+H545-G545),0)</f>
        <v>0</v>
      </c>
      <c r="N545" s="232">
        <f>IF(RIGHT(S545)="C",(+H545-G545),0)</f>
        <v>0</v>
      </c>
      <c r="O545" s="232">
        <f>IF(RIGHT(S545)="D",(+H545-G545),0)</f>
        <v>0.742361111115315</v>
      </c>
      <c r="P545" s="141"/>
      <c r="Q545" s="141"/>
      <c r="R545" s="141"/>
      <c r="S545" s="101" t="s">
        <v>487</v>
      </c>
      <c r="T545" s="102" t="s">
        <v>1053</v>
      </c>
      <c r="U545" s="141"/>
      <c r="V545" s="233"/>
      <c r="W545" s="3"/>
      <c r="X545" s="99"/>
      <c r="Y545" s="235"/>
      <c r="Z545" s="233"/>
      <c r="AA545" s="109"/>
      <c r="AB545" s="238"/>
      <c r="AC545" s="238"/>
      <c r="AD545" s="238"/>
      <c r="AE545" s="238"/>
      <c r="AF545" s="238"/>
      <c r="AG545" s="238"/>
      <c r="AH545" s="238"/>
      <c r="AI545" s="238"/>
      <c r="AJ545" s="238"/>
      <c r="AK545" s="238"/>
      <c r="AL545" s="238"/>
      <c r="AM545" s="238"/>
      <c r="AN545" s="238"/>
      <c r="AO545" s="238"/>
      <c r="AP545" s="238"/>
      <c r="AQ545" s="238"/>
      <c r="AR545" s="238"/>
    </row>
    <row r="546" spans="1:44" s="239" customFormat="1" ht="30" customHeight="1">
      <c r="A546" s="3"/>
      <c r="B546" s="115"/>
      <c r="C546" s="296"/>
      <c r="D546" s="3"/>
      <c r="E546" s="154"/>
      <c r="F546" s="155"/>
      <c r="G546" s="100"/>
      <c r="H546" s="100"/>
      <c r="I546" s="319"/>
      <c r="J546" s="319"/>
      <c r="K546" s="319"/>
      <c r="L546" s="232">
        <f>IF(RIGHT(S546)="T",(+H546-G546),0)</f>
        <v>0</v>
      </c>
      <c r="M546" s="232">
        <f>IF(RIGHT(S546)="U",(+H546-G546),0)</f>
        <v>0</v>
      </c>
      <c r="N546" s="232">
        <f>IF(RIGHT(S546)="C",(+H546-G546),0)</f>
        <v>0</v>
      </c>
      <c r="O546" s="232">
        <f>IF(RIGHT(S546)="D",(+H546-G546),0)</f>
        <v>0</v>
      </c>
      <c r="P546" s="141"/>
      <c r="Q546" s="141"/>
      <c r="R546" s="141"/>
      <c r="S546" s="101"/>
      <c r="T546" s="102"/>
      <c r="U546" s="141"/>
      <c r="V546" s="233"/>
      <c r="W546" s="3"/>
      <c r="X546" s="99"/>
      <c r="Y546" s="235"/>
      <c r="Z546" s="233"/>
      <c r="AA546" s="109"/>
      <c r="AB546" s="238"/>
      <c r="AC546" s="238"/>
      <c r="AD546" s="238"/>
      <c r="AE546" s="238"/>
      <c r="AF546" s="238"/>
      <c r="AG546" s="238"/>
      <c r="AH546" s="238"/>
      <c r="AI546" s="238"/>
      <c r="AJ546" s="238"/>
      <c r="AK546" s="238"/>
      <c r="AL546" s="238"/>
      <c r="AM546" s="238"/>
      <c r="AN546" s="238"/>
      <c r="AO546" s="238"/>
      <c r="AP546" s="238"/>
      <c r="AQ546" s="238"/>
      <c r="AR546" s="238"/>
    </row>
    <row r="547" spans="1:44" s="246" customFormat="1" ht="30" customHeight="1">
      <c r="A547" s="279"/>
      <c r="B547" s="104"/>
      <c r="C547" s="280" t="s">
        <v>53</v>
      </c>
      <c r="D547" s="129"/>
      <c r="E547" s="154"/>
      <c r="F547" s="277" t="s">
        <v>49</v>
      </c>
      <c r="G547" s="126"/>
      <c r="H547" s="126"/>
      <c r="I547" s="277" t="s">
        <v>49</v>
      </c>
      <c r="J547" s="277" t="s">
        <v>49</v>
      </c>
      <c r="K547" s="277" t="s">
        <v>49</v>
      </c>
      <c r="L547" s="281">
        <f>SUM(L545:L546)</f>
        <v>0</v>
      </c>
      <c r="M547" s="281">
        <f t="shared" ref="M547:O547" si="631">SUM(M545:M546)</f>
        <v>0</v>
      </c>
      <c r="N547" s="281">
        <f t="shared" si="631"/>
        <v>0</v>
      </c>
      <c r="O547" s="281">
        <f t="shared" si="631"/>
        <v>0.742361111115315</v>
      </c>
      <c r="P547" s="277" t="s">
        <v>49</v>
      </c>
      <c r="Q547" s="277" t="s">
        <v>49</v>
      </c>
      <c r="R547" s="277" t="s">
        <v>49</v>
      </c>
      <c r="S547" s="129"/>
      <c r="T547" s="130"/>
      <c r="U547" s="129"/>
      <c r="V547" s="233">
        <f t="shared" ref="V547" si="632">$AB$11-((N547*24))</f>
        <v>744</v>
      </c>
      <c r="W547" s="3">
        <v>315</v>
      </c>
      <c r="X547" s="99"/>
      <c r="Y547" s="235">
        <f t="shared" ref="Y547" si="633">W547</f>
        <v>315</v>
      </c>
      <c r="Z547" s="233">
        <f t="shared" ref="Z547" si="634">(Y547*(V547-L547*24))/V547</f>
        <v>315</v>
      </c>
      <c r="AA547" s="109">
        <f t="shared" ref="AA547" si="635">(Z547/Y547)*100</f>
        <v>100</v>
      </c>
    </row>
    <row r="548" spans="1:44" s="239" customFormat="1" ht="30" customHeight="1">
      <c r="A548" s="3">
        <v>2</v>
      </c>
      <c r="B548" s="115" t="s">
        <v>280</v>
      </c>
      <c r="C548" s="318" t="s">
        <v>281</v>
      </c>
      <c r="D548" s="3">
        <v>315</v>
      </c>
      <c r="E548" s="144" t="s">
        <v>565</v>
      </c>
      <c r="F548" s="155" t="s">
        <v>49</v>
      </c>
      <c r="G548" s="100"/>
      <c r="H548" s="100"/>
      <c r="I548" s="319"/>
      <c r="J548" s="319"/>
      <c r="K548" s="319"/>
      <c r="L548" s="232">
        <f>IF(RIGHT(S548)="T",(+H548-G548),0)</f>
        <v>0</v>
      </c>
      <c r="M548" s="232">
        <f>IF(RIGHT(S548)="U",(+H548-G548),0)</f>
        <v>0</v>
      </c>
      <c r="N548" s="232">
        <f>IF(RIGHT(S548)="C",(+H548-G548),0)</f>
        <v>0</v>
      </c>
      <c r="O548" s="232">
        <f>IF(RIGHT(S548)="D",(+H548-G548),0)</f>
        <v>0</v>
      </c>
      <c r="P548" s="42"/>
      <c r="Q548" s="42"/>
      <c r="R548" s="42"/>
      <c r="S548" s="101"/>
      <c r="T548" s="102"/>
      <c r="U548" s="42"/>
      <c r="V548" s="233">
        <f t="shared" ref="V548:V550" si="636">$AB$11-((N548*24))</f>
        <v>744</v>
      </c>
      <c r="W548" s="3">
        <v>315</v>
      </c>
      <c r="X548" s="99"/>
      <c r="Y548" s="235">
        <f t="shared" si="590"/>
        <v>315</v>
      </c>
      <c r="Z548" s="233">
        <f t="shared" ref="Z548:Z549" si="637">(Y548*(V548-L548*24))/V548</f>
        <v>315</v>
      </c>
      <c r="AA548" s="109">
        <f t="shared" ref="AA548:AA571" si="638">(Z548/Y548)*100</f>
        <v>100</v>
      </c>
      <c r="AB548" s="238"/>
      <c r="AC548" s="238"/>
      <c r="AD548" s="238"/>
      <c r="AE548" s="238"/>
      <c r="AF548" s="238"/>
      <c r="AG548" s="238"/>
      <c r="AH548" s="238"/>
      <c r="AI548" s="238"/>
      <c r="AJ548" s="238"/>
      <c r="AK548" s="238"/>
      <c r="AL548" s="238"/>
      <c r="AM548" s="238"/>
      <c r="AN548" s="238"/>
      <c r="AO548" s="238"/>
      <c r="AP548" s="238"/>
      <c r="AQ548" s="238"/>
      <c r="AR548" s="238"/>
    </row>
    <row r="549" spans="1:44" s="239" customFormat="1" ht="30" customHeight="1">
      <c r="A549" s="3">
        <v>3</v>
      </c>
      <c r="B549" s="115" t="s">
        <v>282</v>
      </c>
      <c r="C549" s="318" t="s">
        <v>283</v>
      </c>
      <c r="D549" s="3">
        <v>315</v>
      </c>
      <c r="E549" s="144" t="s">
        <v>565</v>
      </c>
      <c r="F549" s="155" t="s">
        <v>49</v>
      </c>
      <c r="G549" s="100"/>
      <c r="H549" s="100"/>
      <c r="I549" s="319"/>
      <c r="J549" s="319"/>
      <c r="K549" s="319"/>
      <c r="L549" s="232">
        <f t="shared" ref="L549:L552" si="639">IF(RIGHT(S549)="T",(+H549-G549),0)</f>
        <v>0</v>
      </c>
      <c r="M549" s="232">
        <f t="shared" ref="M549:M552" si="640">IF(RIGHT(S549)="U",(+H549-G549),0)</f>
        <v>0</v>
      </c>
      <c r="N549" s="232">
        <f t="shared" ref="N549:N552" si="641">IF(RIGHT(S549)="C",(+H549-G549),0)</f>
        <v>0</v>
      </c>
      <c r="O549" s="232">
        <f t="shared" ref="O549:O552" si="642">IF(RIGHT(S549)="D",(+H549-G549),0)</f>
        <v>0</v>
      </c>
      <c r="P549" s="42"/>
      <c r="Q549" s="42"/>
      <c r="R549" s="42"/>
      <c r="S549" s="101"/>
      <c r="T549" s="102"/>
      <c r="U549" s="42"/>
      <c r="V549" s="233">
        <f t="shared" si="636"/>
        <v>744</v>
      </c>
      <c r="W549" s="3">
        <v>315</v>
      </c>
      <c r="X549" s="99"/>
      <c r="Y549" s="235">
        <f t="shared" si="590"/>
        <v>315</v>
      </c>
      <c r="Z549" s="233">
        <f t="shared" si="637"/>
        <v>315</v>
      </c>
      <c r="AA549" s="109">
        <f t="shared" si="638"/>
        <v>100</v>
      </c>
      <c r="AB549" s="238"/>
      <c r="AC549" s="238"/>
      <c r="AD549" s="238"/>
      <c r="AE549" s="238"/>
      <c r="AF549" s="238"/>
      <c r="AG549" s="238"/>
      <c r="AH549" s="238"/>
      <c r="AI549" s="238"/>
      <c r="AJ549" s="238"/>
      <c r="AK549" s="238"/>
      <c r="AL549" s="238"/>
      <c r="AM549" s="238"/>
      <c r="AN549" s="238"/>
      <c r="AO549" s="238"/>
      <c r="AP549" s="238"/>
      <c r="AQ549" s="238"/>
      <c r="AR549" s="238"/>
    </row>
    <row r="550" spans="1:44" s="239" customFormat="1" ht="30" customHeight="1">
      <c r="A550" s="3">
        <v>4</v>
      </c>
      <c r="B550" s="115" t="s">
        <v>465</v>
      </c>
      <c r="C550" s="318" t="s">
        <v>466</v>
      </c>
      <c r="D550" s="3">
        <v>315</v>
      </c>
      <c r="E550" s="144" t="s">
        <v>565</v>
      </c>
      <c r="F550" s="155"/>
      <c r="G550" s="100"/>
      <c r="H550" s="100"/>
      <c r="I550" s="319"/>
      <c r="J550" s="319"/>
      <c r="K550" s="319"/>
      <c r="L550" s="232">
        <f t="shared" si="639"/>
        <v>0</v>
      </c>
      <c r="M550" s="232">
        <f t="shared" si="640"/>
        <v>0</v>
      </c>
      <c r="N550" s="232">
        <f t="shared" si="641"/>
        <v>0</v>
      </c>
      <c r="O550" s="232">
        <f t="shared" si="642"/>
        <v>0</v>
      </c>
      <c r="P550" s="42"/>
      <c r="Q550" s="42"/>
      <c r="R550" s="42"/>
      <c r="S550" s="101"/>
      <c r="T550" s="102"/>
      <c r="U550" s="42"/>
      <c r="V550" s="233">
        <f t="shared" si="636"/>
        <v>744</v>
      </c>
      <c r="W550" s="3">
        <v>315</v>
      </c>
      <c r="X550" s="99"/>
      <c r="Y550" s="235">
        <f>W550</f>
        <v>315</v>
      </c>
      <c r="Z550" s="233">
        <f>(Y550*(V550-L550*24))/V550</f>
        <v>315</v>
      </c>
      <c r="AA550" s="109">
        <f>(Z550/Y550)*100</f>
        <v>100</v>
      </c>
      <c r="AB550" s="238"/>
      <c r="AC550" s="238"/>
      <c r="AD550" s="238"/>
      <c r="AE550" s="238"/>
      <c r="AF550" s="238"/>
      <c r="AG550" s="238"/>
      <c r="AH550" s="238"/>
      <c r="AI550" s="238"/>
      <c r="AJ550" s="238"/>
      <c r="AK550" s="238"/>
      <c r="AL550" s="238"/>
      <c r="AM550" s="238"/>
      <c r="AN550" s="238"/>
      <c r="AO550" s="238"/>
      <c r="AP550" s="238"/>
      <c r="AQ550" s="238"/>
      <c r="AR550" s="238"/>
    </row>
    <row r="551" spans="1:44" s="239" customFormat="1" ht="30" customHeight="1">
      <c r="A551" s="3">
        <v>5</v>
      </c>
      <c r="B551" s="115" t="s">
        <v>285</v>
      </c>
      <c r="C551" s="318" t="s">
        <v>286</v>
      </c>
      <c r="D551" s="3">
        <v>315</v>
      </c>
      <c r="E551" s="144" t="s">
        <v>565</v>
      </c>
      <c r="F551" s="155" t="s">
        <v>49</v>
      </c>
      <c r="G551" s="12"/>
      <c r="H551" s="12"/>
      <c r="I551" s="319"/>
      <c r="J551" s="319"/>
      <c r="K551" s="319"/>
      <c r="L551" s="232">
        <f t="shared" si="639"/>
        <v>0</v>
      </c>
      <c r="M551" s="232">
        <f t="shared" si="640"/>
        <v>0</v>
      </c>
      <c r="N551" s="232">
        <f t="shared" si="641"/>
        <v>0</v>
      </c>
      <c r="O551" s="232">
        <f t="shared" si="642"/>
        <v>0</v>
      </c>
      <c r="P551" s="141"/>
      <c r="Q551" s="141"/>
      <c r="R551" s="141"/>
      <c r="S551" s="12"/>
      <c r="T551" s="14"/>
      <c r="U551" s="141"/>
      <c r="V551" s="233">
        <f t="shared" ref="V551:V571" si="643">$AB$11-((N551*24))</f>
        <v>744</v>
      </c>
      <c r="W551" s="3">
        <v>315</v>
      </c>
      <c r="X551" s="99"/>
      <c r="Y551" s="235">
        <f t="shared" si="590"/>
        <v>315</v>
      </c>
      <c r="Z551" s="233">
        <f t="shared" ref="Z551:Z571" si="644">(Y551*(V551-L551*24))/V551</f>
        <v>315</v>
      </c>
      <c r="AA551" s="109">
        <f t="shared" si="638"/>
        <v>100</v>
      </c>
      <c r="AB551" s="238"/>
      <c r="AC551" s="238"/>
      <c r="AD551" s="238"/>
      <c r="AE551" s="238"/>
      <c r="AF551" s="238"/>
      <c r="AG551" s="238"/>
      <c r="AH551" s="238"/>
      <c r="AI551" s="238"/>
      <c r="AJ551" s="238"/>
      <c r="AK551" s="238"/>
      <c r="AL551" s="238"/>
      <c r="AM551" s="238"/>
      <c r="AN551" s="238"/>
      <c r="AO551" s="238"/>
      <c r="AP551" s="238"/>
      <c r="AQ551" s="238"/>
      <c r="AR551" s="238"/>
    </row>
    <row r="552" spans="1:44" s="239" customFormat="1" ht="30" customHeight="1">
      <c r="A552" s="3">
        <v>6</v>
      </c>
      <c r="B552" s="115" t="s">
        <v>287</v>
      </c>
      <c r="C552" s="318" t="s">
        <v>288</v>
      </c>
      <c r="D552" s="3">
        <v>315</v>
      </c>
      <c r="E552" s="144" t="s">
        <v>565</v>
      </c>
      <c r="F552" s="155" t="s">
        <v>49</v>
      </c>
      <c r="G552" s="100"/>
      <c r="H552" s="100"/>
      <c r="I552" s="319"/>
      <c r="J552" s="319"/>
      <c r="K552" s="319"/>
      <c r="L552" s="232">
        <f t="shared" si="639"/>
        <v>0</v>
      </c>
      <c r="M552" s="232">
        <f t="shared" si="640"/>
        <v>0</v>
      </c>
      <c r="N552" s="232">
        <f t="shared" si="641"/>
        <v>0</v>
      </c>
      <c r="O552" s="232">
        <f t="shared" si="642"/>
        <v>0</v>
      </c>
      <c r="P552" s="141"/>
      <c r="Q552" s="141"/>
      <c r="R552" s="141"/>
      <c r="S552" s="41"/>
      <c r="T552" s="102"/>
      <c r="U552" s="141"/>
      <c r="V552" s="233"/>
      <c r="W552" s="3"/>
      <c r="X552" s="99"/>
      <c r="Y552" s="235"/>
      <c r="Z552" s="233"/>
      <c r="AA552" s="109"/>
      <c r="AB552" s="238"/>
      <c r="AC552" s="238"/>
      <c r="AD552" s="238"/>
      <c r="AE552" s="238"/>
      <c r="AF552" s="238"/>
      <c r="AG552" s="238"/>
      <c r="AH552" s="238"/>
      <c r="AI552" s="238"/>
      <c r="AJ552" s="238"/>
      <c r="AK552" s="238"/>
      <c r="AL552" s="238"/>
      <c r="AM552" s="238"/>
      <c r="AN552" s="238"/>
      <c r="AO552" s="238"/>
      <c r="AP552" s="238"/>
      <c r="AQ552" s="238"/>
      <c r="AR552" s="238"/>
    </row>
    <row r="553" spans="1:44" s="246" customFormat="1" ht="30" customHeight="1">
      <c r="A553" s="241"/>
      <c r="B553" s="104"/>
      <c r="C553" s="242" t="s">
        <v>53</v>
      </c>
      <c r="D553" s="104"/>
      <c r="E553" s="154"/>
      <c r="F553" s="243" t="s">
        <v>49</v>
      </c>
      <c r="G553" s="103"/>
      <c r="H553" s="103"/>
      <c r="I553" s="243" t="s">
        <v>49</v>
      </c>
      <c r="J553" s="243" t="s">
        <v>49</v>
      </c>
      <c r="K553" s="243" t="s">
        <v>49</v>
      </c>
      <c r="L553" s="133">
        <f>SUM(L551:L552)</f>
        <v>0</v>
      </c>
      <c r="M553" s="133">
        <f>SUM(M551:M552)</f>
        <v>0</v>
      </c>
      <c r="N553" s="133">
        <f>SUM(N551:N552)</f>
        <v>0</v>
      </c>
      <c r="O553" s="133">
        <f>SUM(O551:O552)</f>
        <v>0</v>
      </c>
      <c r="P553" s="243" t="s">
        <v>49</v>
      </c>
      <c r="Q553" s="243" t="s">
        <v>49</v>
      </c>
      <c r="R553" s="243" t="s">
        <v>49</v>
      </c>
      <c r="S553" s="132"/>
      <c r="T553" s="108"/>
      <c r="U553" s="104"/>
      <c r="V553" s="233">
        <f t="shared" ref="V553" si="645">$AB$11-((N553*24))</f>
        <v>744</v>
      </c>
      <c r="W553" s="3">
        <v>315</v>
      </c>
      <c r="X553" s="99"/>
      <c r="Y553" s="235">
        <f t="shared" ref="Y553" si="646">W553</f>
        <v>315</v>
      </c>
      <c r="Z553" s="233">
        <f t="shared" ref="Z553" si="647">(Y553*(V553-L553*24))/V553</f>
        <v>315</v>
      </c>
      <c r="AA553" s="109">
        <f t="shared" ref="AA553" si="648">(Z553/Y553)*100</f>
        <v>100</v>
      </c>
      <c r="AB553" s="248"/>
    </row>
    <row r="554" spans="1:44" s="239" customFormat="1" ht="30" customHeight="1">
      <c r="A554" s="3">
        <v>7</v>
      </c>
      <c r="B554" s="115" t="s">
        <v>289</v>
      </c>
      <c r="C554" s="318" t="s">
        <v>290</v>
      </c>
      <c r="D554" s="3">
        <v>315</v>
      </c>
      <c r="E554" s="144" t="s">
        <v>565</v>
      </c>
      <c r="F554" s="155" t="s">
        <v>49</v>
      </c>
      <c r="G554" s="12"/>
      <c r="H554" s="13"/>
      <c r="I554" s="319"/>
      <c r="J554" s="319"/>
      <c r="K554" s="319"/>
      <c r="L554" s="232">
        <f t="shared" ref="L554" si="649">IF(RIGHT(S554)="T",(+H554-G554),0)</f>
        <v>0</v>
      </c>
      <c r="M554" s="232">
        <f t="shared" ref="M554" si="650">IF(RIGHT(S554)="U",(+H554-G554),0)</f>
        <v>0</v>
      </c>
      <c r="N554" s="232">
        <f t="shared" ref="N554" si="651">IF(RIGHT(S554)="C",(+H554-G554),0)</f>
        <v>0</v>
      </c>
      <c r="O554" s="232">
        <f t="shared" ref="O554" si="652">IF(RIGHT(S554)="D",(+H554-G554),0)</f>
        <v>0</v>
      </c>
      <c r="P554" s="141"/>
      <c r="Q554" s="141"/>
      <c r="R554" s="141"/>
      <c r="S554" s="13"/>
      <c r="T554" s="14"/>
      <c r="U554" s="141"/>
      <c r="V554" s="233">
        <f t="shared" si="643"/>
        <v>744</v>
      </c>
      <c r="W554" s="3">
        <v>315</v>
      </c>
      <c r="X554" s="99"/>
      <c r="Y554" s="235">
        <f t="shared" si="590"/>
        <v>315</v>
      </c>
      <c r="Z554" s="233">
        <f t="shared" si="644"/>
        <v>315</v>
      </c>
      <c r="AA554" s="109">
        <f t="shared" si="638"/>
        <v>100</v>
      </c>
      <c r="AB554" s="238"/>
      <c r="AC554" s="238"/>
      <c r="AD554" s="238"/>
      <c r="AE554" s="238"/>
      <c r="AF554" s="238"/>
      <c r="AG554" s="238"/>
      <c r="AH554" s="238"/>
      <c r="AI554" s="238"/>
      <c r="AJ554" s="238"/>
      <c r="AK554" s="238"/>
      <c r="AL554" s="238"/>
      <c r="AM554" s="238"/>
      <c r="AN554" s="238"/>
      <c r="AO554" s="238"/>
      <c r="AP554" s="238"/>
      <c r="AQ554" s="238"/>
      <c r="AR554" s="238"/>
    </row>
    <row r="555" spans="1:44" s="239" customFormat="1" ht="30" customHeight="1">
      <c r="A555" s="3">
        <v>8</v>
      </c>
      <c r="B555" s="115" t="s">
        <v>291</v>
      </c>
      <c r="C555" s="318" t="s">
        <v>292</v>
      </c>
      <c r="D555" s="3">
        <v>315</v>
      </c>
      <c r="E555" s="144" t="s">
        <v>565</v>
      </c>
      <c r="F555" s="155" t="s">
        <v>49</v>
      </c>
      <c r="G555" s="301"/>
      <c r="H555" s="301"/>
      <c r="I555" s="319"/>
      <c r="J555" s="319"/>
      <c r="K555" s="319"/>
      <c r="L555" s="232">
        <f t="shared" ref="L555:L556" si="653">IF(RIGHT(S555)="T",(+H555-G555),0)</f>
        <v>0</v>
      </c>
      <c r="M555" s="232">
        <f t="shared" ref="M555:M556" si="654">IF(RIGHT(S555)="U",(+H555-G555),0)</f>
        <v>0</v>
      </c>
      <c r="N555" s="232">
        <f t="shared" ref="N555:N556" si="655">IF(RIGHT(S555)="C",(+H555-G555),0)</f>
        <v>0</v>
      </c>
      <c r="O555" s="232">
        <f t="shared" ref="O555:O556" si="656">IF(RIGHT(S555)="D",(+H555-G555),0)</f>
        <v>0</v>
      </c>
      <c r="P555" s="141"/>
      <c r="Q555" s="141"/>
      <c r="R555" s="141"/>
      <c r="S555" s="141"/>
      <c r="T555" s="142"/>
      <c r="U555" s="141"/>
      <c r="V555" s="233">
        <f t="shared" si="643"/>
        <v>744</v>
      </c>
      <c r="W555" s="3">
        <v>315</v>
      </c>
      <c r="X555" s="99"/>
      <c r="Y555" s="235">
        <f t="shared" si="590"/>
        <v>315</v>
      </c>
      <c r="Z555" s="233">
        <f t="shared" si="644"/>
        <v>315</v>
      </c>
      <c r="AA555" s="109">
        <f t="shared" si="638"/>
        <v>100</v>
      </c>
      <c r="AB555" s="300"/>
      <c r="AC555" s="300"/>
      <c r="AD555" s="300"/>
      <c r="AE555" s="300"/>
      <c r="AF555" s="238"/>
      <c r="AG555" s="238"/>
      <c r="AH555" s="238"/>
      <c r="AI555" s="238"/>
      <c r="AJ555" s="238"/>
      <c r="AK555" s="238"/>
      <c r="AL555" s="238"/>
      <c r="AM555" s="238"/>
      <c r="AN555" s="238"/>
      <c r="AO555" s="238"/>
      <c r="AP555" s="238"/>
      <c r="AQ555" s="238"/>
      <c r="AR555" s="238"/>
    </row>
    <row r="556" spans="1:44" s="239" customFormat="1" ht="30" customHeight="1">
      <c r="A556" s="3">
        <v>9</v>
      </c>
      <c r="B556" s="115" t="s">
        <v>293</v>
      </c>
      <c r="C556" s="318" t="s">
        <v>294</v>
      </c>
      <c r="D556" s="3">
        <v>315</v>
      </c>
      <c r="E556" s="144" t="s">
        <v>565</v>
      </c>
      <c r="F556" s="155" t="s">
        <v>49</v>
      </c>
      <c r="G556" s="311"/>
      <c r="H556" s="311"/>
      <c r="I556" s="319"/>
      <c r="J556" s="319"/>
      <c r="K556" s="319"/>
      <c r="L556" s="232">
        <f t="shared" si="653"/>
        <v>0</v>
      </c>
      <c r="M556" s="232">
        <f t="shared" si="654"/>
        <v>0</v>
      </c>
      <c r="N556" s="232">
        <f t="shared" si="655"/>
        <v>0</v>
      </c>
      <c r="O556" s="232">
        <f t="shared" si="656"/>
        <v>0</v>
      </c>
      <c r="P556" s="141"/>
      <c r="Q556" s="141"/>
      <c r="R556" s="141"/>
      <c r="S556" s="160"/>
      <c r="T556" s="161"/>
      <c r="U556" s="141"/>
      <c r="V556" s="233"/>
      <c r="W556" s="3"/>
      <c r="X556" s="99"/>
      <c r="Y556" s="235"/>
      <c r="Z556" s="233"/>
      <c r="AA556" s="109"/>
      <c r="AB556" s="300"/>
      <c r="AC556" s="300"/>
      <c r="AD556" s="300"/>
      <c r="AE556" s="300"/>
      <c r="AF556" s="238"/>
      <c r="AG556" s="238"/>
      <c r="AH556" s="238"/>
      <c r="AI556" s="238"/>
      <c r="AJ556" s="238"/>
      <c r="AK556" s="238"/>
      <c r="AL556" s="238"/>
      <c r="AM556" s="238"/>
      <c r="AN556" s="238"/>
      <c r="AO556" s="238"/>
      <c r="AP556" s="238"/>
      <c r="AQ556" s="238"/>
      <c r="AR556" s="238"/>
    </row>
    <row r="557" spans="1:44" s="246" customFormat="1" ht="30" customHeight="1">
      <c r="A557" s="241"/>
      <c r="B557" s="104"/>
      <c r="C557" s="242" t="s">
        <v>53</v>
      </c>
      <c r="D557" s="104"/>
      <c r="E557" s="154"/>
      <c r="F557" s="243" t="s">
        <v>49</v>
      </c>
      <c r="G557" s="103"/>
      <c r="H557" s="103"/>
      <c r="I557" s="243" t="s">
        <v>49</v>
      </c>
      <c r="J557" s="243" t="s">
        <v>49</v>
      </c>
      <c r="K557" s="243" t="s">
        <v>49</v>
      </c>
      <c r="L557" s="133">
        <f>SUM(L556:L556)</f>
        <v>0</v>
      </c>
      <c r="M557" s="133">
        <f t="shared" ref="M557:O559" si="657">SUM(M556:M556)</f>
        <v>0</v>
      </c>
      <c r="N557" s="133">
        <f t="shared" si="657"/>
        <v>0</v>
      </c>
      <c r="O557" s="133">
        <f t="shared" si="657"/>
        <v>0</v>
      </c>
      <c r="P557" s="243" t="s">
        <v>49</v>
      </c>
      <c r="Q557" s="243" t="s">
        <v>49</v>
      </c>
      <c r="R557" s="243" t="s">
        <v>49</v>
      </c>
      <c r="S557" s="132"/>
      <c r="T557" s="108"/>
      <c r="U557" s="104"/>
      <c r="V557" s="233">
        <f t="shared" ref="V557" si="658">$AB$11-((N557*24))</f>
        <v>744</v>
      </c>
      <c r="W557" s="3">
        <v>315</v>
      </c>
      <c r="X557" s="99"/>
      <c r="Y557" s="235">
        <f t="shared" ref="Y557" si="659">W557</f>
        <v>315</v>
      </c>
      <c r="Z557" s="233">
        <f t="shared" ref="Z557" si="660">(Y557*(V557-L557*24))/V557</f>
        <v>315</v>
      </c>
      <c r="AA557" s="109">
        <f t="shared" ref="AA557" si="661">(Z557/Y557)*100</f>
        <v>100</v>
      </c>
      <c r="AB557" s="248"/>
    </row>
    <row r="558" spans="1:44" s="239" customFormat="1" ht="30" customHeight="1">
      <c r="A558" s="3">
        <v>10</v>
      </c>
      <c r="B558" s="115" t="s">
        <v>295</v>
      </c>
      <c r="C558" s="318" t="s">
        <v>296</v>
      </c>
      <c r="D558" s="3">
        <v>315</v>
      </c>
      <c r="E558" s="144" t="s">
        <v>565</v>
      </c>
      <c r="F558" s="155" t="s">
        <v>49</v>
      </c>
      <c r="G558" s="16"/>
      <c r="H558" s="16"/>
      <c r="I558" s="319"/>
      <c r="J558" s="319"/>
      <c r="K558" s="319"/>
      <c r="L558" s="232">
        <f t="shared" ref="L558" si="662">IF(RIGHT(S558)="T",(+H558-G558),0)</f>
        <v>0</v>
      </c>
      <c r="M558" s="232">
        <f t="shared" ref="M558" si="663">IF(RIGHT(S558)="U",(+H558-G558),0)</f>
        <v>0</v>
      </c>
      <c r="N558" s="232">
        <f t="shared" ref="N558" si="664">IF(RIGHT(S558)="C",(+H558-G558),0)</f>
        <v>0</v>
      </c>
      <c r="O558" s="232">
        <f t="shared" ref="O558" si="665">IF(RIGHT(S558)="D",(+H558-G558),0)</f>
        <v>0</v>
      </c>
      <c r="P558" s="141"/>
      <c r="Q558" s="141"/>
      <c r="R558" s="141"/>
      <c r="S558" s="19"/>
      <c r="T558" s="20"/>
      <c r="U558" s="141"/>
      <c r="V558" s="233"/>
      <c r="W558" s="3"/>
      <c r="X558" s="99"/>
      <c r="Y558" s="235"/>
      <c r="Z558" s="233"/>
      <c r="AA558" s="109"/>
      <c r="AB558" s="300"/>
      <c r="AC558" s="300"/>
      <c r="AD558" s="300"/>
      <c r="AE558" s="300"/>
      <c r="AF558" s="238"/>
      <c r="AG558" s="238"/>
      <c r="AH558" s="238"/>
      <c r="AI558" s="238"/>
      <c r="AJ558" s="238"/>
      <c r="AK558" s="238"/>
      <c r="AL558" s="238"/>
      <c r="AM558" s="238"/>
      <c r="AN558" s="238"/>
      <c r="AO558" s="238"/>
      <c r="AP558" s="238"/>
      <c r="AQ558" s="238"/>
      <c r="AR558" s="238"/>
    </row>
    <row r="559" spans="1:44" s="246" customFormat="1" ht="30" customHeight="1">
      <c r="A559" s="241"/>
      <c r="B559" s="104"/>
      <c r="C559" s="242" t="s">
        <v>53</v>
      </c>
      <c r="D559" s="104"/>
      <c r="E559" s="154"/>
      <c r="F559" s="243" t="s">
        <v>49</v>
      </c>
      <c r="G559" s="103"/>
      <c r="H559" s="103"/>
      <c r="I559" s="243" t="s">
        <v>49</v>
      </c>
      <c r="J559" s="243" t="s">
        <v>49</v>
      </c>
      <c r="K559" s="243" t="s">
        <v>49</v>
      </c>
      <c r="L559" s="133">
        <f>SUM(L558:L558)</f>
        <v>0</v>
      </c>
      <c r="M559" s="133">
        <f t="shared" si="657"/>
        <v>0</v>
      </c>
      <c r="N559" s="133">
        <f t="shared" si="657"/>
        <v>0</v>
      </c>
      <c r="O559" s="133">
        <f t="shared" si="657"/>
        <v>0</v>
      </c>
      <c r="P559" s="243" t="s">
        <v>49</v>
      </c>
      <c r="Q559" s="243" t="s">
        <v>49</v>
      </c>
      <c r="R559" s="243" t="s">
        <v>49</v>
      </c>
      <c r="S559" s="132"/>
      <c r="T559" s="108"/>
      <c r="U559" s="104"/>
      <c r="V559" s="233">
        <f t="shared" ref="V559" si="666">$AB$11-((N559*24))</f>
        <v>744</v>
      </c>
      <c r="W559" s="3">
        <v>315</v>
      </c>
      <c r="X559" s="99"/>
      <c r="Y559" s="235">
        <f t="shared" ref="Y559" si="667">W559</f>
        <v>315</v>
      </c>
      <c r="Z559" s="233">
        <f t="shared" ref="Z559" si="668">(Y559*(V559-L559*24))/V559</f>
        <v>315</v>
      </c>
      <c r="AA559" s="109">
        <f t="shared" ref="AA559" si="669">(Z559/Y559)*100</f>
        <v>100</v>
      </c>
      <c r="AB559" s="248"/>
    </row>
    <row r="560" spans="1:44" s="239" customFormat="1" ht="30" customHeight="1">
      <c r="A560" s="3">
        <v>11</v>
      </c>
      <c r="B560" s="115" t="s">
        <v>297</v>
      </c>
      <c r="C560" s="318" t="s">
        <v>298</v>
      </c>
      <c r="D560" s="3">
        <v>315</v>
      </c>
      <c r="E560" s="144" t="s">
        <v>565</v>
      </c>
      <c r="F560" s="155" t="s">
        <v>49</v>
      </c>
      <c r="G560" s="100"/>
      <c r="H560" s="100"/>
      <c r="I560" s="319"/>
      <c r="J560" s="319"/>
      <c r="K560" s="319"/>
      <c r="L560" s="232">
        <f>IF(RIGHT(S560)="T",(+H560-G560),0)</f>
        <v>0</v>
      </c>
      <c r="M560" s="232">
        <f>IF(RIGHT(S560)="U",(+H560-G560),0)</f>
        <v>0</v>
      </c>
      <c r="N560" s="232">
        <f>IF(RIGHT(S560)="C",(+H560-G560),0)</f>
        <v>0</v>
      </c>
      <c r="O560" s="232">
        <f>IF(RIGHT(S560)="D",(+H560-G560),0)</f>
        <v>0</v>
      </c>
      <c r="P560" s="141"/>
      <c r="Q560" s="141"/>
      <c r="R560" s="141"/>
      <c r="S560" s="41"/>
      <c r="T560" s="102"/>
      <c r="U560" s="141"/>
      <c r="V560" s="233"/>
      <c r="W560" s="3"/>
      <c r="X560" s="99"/>
      <c r="Y560" s="235"/>
      <c r="Z560" s="233"/>
      <c r="AA560" s="109"/>
      <c r="AB560" s="300"/>
      <c r="AC560" s="300"/>
      <c r="AD560" s="300"/>
      <c r="AE560" s="300"/>
      <c r="AF560" s="238"/>
      <c r="AG560" s="238"/>
      <c r="AH560" s="238"/>
      <c r="AI560" s="238"/>
      <c r="AJ560" s="238"/>
      <c r="AK560" s="238"/>
      <c r="AL560" s="238"/>
      <c r="AM560" s="238"/>
      <c r="AN560" s="238"/>
      <c r="AO560" s="238"/>
      <c r="AP560" s="238"/>
      <c r="AQ560" s="238"/>
      <c r="AR560" s="238"/>
    </row>
    <row r="561" spans="1:44" s="239" customFormat="1" ht="30" customHeight="1">
      <c r="A561" s="241"/>
      <c r="B561" s="104"/>
      <c r="C561" s="242" t="s">
        <v>53</v>
      </c>
      <c r="D561" s="104"/>
      <c r="E561" s="154"/>
      <c r="F561" s="243" t="s">
        <v>49</v>
      </c>
      <c r="G561" s="103"/>
      <c r="H561" s="103"/>
      <c r="I561" s="243" t="s">
        <v>49</v>
      </c>
      <c r="J561" s="243" t="s">
        <v>49</v>
      </c>
      <c r="K561" s="243" t="s">
        <v>49</v>
      </c>
      <c r="L561" s="133">
        <f>SUM(L560:L560)</f>
        <v>0</v>
      </c>
      <c r="M561" s="133">
        <f t="shared" ref="M561:O563" si="670">SUM(M560:M560)</f>
        <v>0</v>
      </c>
      <c r="N561" s="133">
        <f t="shared" si="670"/>
        <v>0</v>
      </c>
      <c r="O561" s="133">
        <f t="shared" si="670"/>
        <v>0</v>
      </c>
      <c r="P561" s="243" t="s">
        <v>49</v>
      </c>
      <c r="Q561" s="243" t="s">
        <v>49</v>
      </c>
      <c r="R561" s="243" t="s">
        <v>49</v>
      </c>
      <c r="S561" s="132"/>
      <c r="T561" s="108"/>
      <c r="U561" s="104"/>
      <c r="V561" s="233">
        <f t="shared" ref="V561" si="671">$AB$11-((N561*24))</f>
        <v>744</v>
      </c>
      <c r="W561" s="3">
        <v>315</v>
      </c>
      <c r="X561" s="99"/>
      <c r="Y561" s="235">
        <f t="shared" ref="Y561" si="672">W561</f>
        <v>315</v>
      </c>
      <c r="Z561" s="233">
        <f t="shared" ref="Z561" si="673">(Y561*(V561-L561*24))/V561</f>
        <v>315</v>
      </c>
      <c r="AA561" s="109">
        <f t="shared" ref="AA561" si="674">(Z561/Y561)*100</f>
        <v>100</v>
      </c>
      <c r="AB561" s="300"/>
      <c r="AC561" s="300"/>
      <c r="AD561" s="300"/>
      <c r="AE561" s="300"/>
      <c r="AF561" s="238"/>
      <c r="AG561" s="238"/>
      <c r="AH561" s="238"/>
      <c r="AI561" s="238"/>
      <c r="AJ561" s="238"/>
      <c r="AK561" s="238"/>
      <c r="AL561" s="238"/>
      <c r="AM561" s="238"/>
      <c r="AN561" s="238"/>
      <c r="AO561" s="238"/>
      <c r="AP561" s="238"/>
      <c r="AQ561" s="238"/>
      <c r="AR561" s="238"/>
    </row>
    <row r="562" spans="1:44" s="239" customFormat="1" ht="30" customHeight="1">
      <c r="A562" s="3">
        <v>12</v>
      </c>
      <c r="B562" s="115" t="s">
        <v>299</v>
      </c>
      <c r="C562" s="318" t="s">
        <v>300</v>
      </c>
      <c r="D562" s="3">
        <v>500</v>
      </c>
      <c r="E562" s="144" t="s">
        <v>565</v>
      </c>
      <c r="F562" s="155" t="s">
        <v>49</v>
      </c>
      <c r="G562" s="100"/>
      <c r="H562" s="100"/>
      <c r="I562" s="319"/>
      <c r="J562" s="319"/>
      <c r="K562" s="319"/>
      <c r="L562" s="232">
        <f>IF(RIGHT(S562)="T",(+H562-G562),0)</f>
        <v>0</v>
      </c>
      <c r="M562" s="232">
        <f>IF(RIGHT(S562)="U",(+H562-G562),0)</f>
        <v>0</v>
      </c>
      <c r="N562" s="232">
        <f>IF(RIGHT(S562)="C",(+H562-G562),0)</f>
        <v>0</v>
      </c>
      <c r="O562" s="232">
        <f>IF(RIGHT(S562)="D",(+H562-G562),0)</f>
        <v>0</v>
      </c>
      <c r="P562" s="141"/>
      <c r="Q562" s="141"/>
      <c r="R562" s="141"/>
      <c r="S562" s="41"/>
      <c r="T562" s="102"/>
      <c r="U562" s="141"/>
      <c r="V562" s="233"/>
      <c r="W562" s="3"/>
      <c r="X562" s="99"/>
      <c r="Y562" s="235"/>
      <c r="Z562" s="233"/>
      <c r="AA562" s="109"/>
      <c r="AB562" s="300"/>
      <c r="AC562" s="300"/>
      <c r="AD562" s="300"/>
      <c r="AE562" s="300"/>
      <c r="AF562" s="238"/>
      <c r="AG562" s="238"/>
      <c r="AH562" s="238"/>
      <c r="AI562" s="238"/>
      <c r="AJ562" s="238"/>
      <c r="AK562" s="238"/>
      <c r="AL562" s="238"/>
      <c r="AM562" s="238"/>
      <c r="AN562" s="238"/>
      <c r="AO562" s="238"/>
      <c r="AP562" s="238"/>
      <c r="AQ562" s="238"/>
      <c r="AR562" s="238"/>
    </row>
    <row r="563" spans="1:44" s="239" customFormat="1" ht="30" customHeight="1">
      <c r="A563" s="241"/>
      <c r="B563" s="104"/>
      <c r="C563" s="242" t="s">
        <v>53</v>
      </c>
      <c r="D563" s="104"/>
      <c r="E563" s="154"/>
      <c r="F563" s="243" t="s">
        <v>49</v>
      </c>
      <c r="G563" s="103"/>
      <c r="H563" s="103"/>
      <c r="I563" s="243" t="s">
        <v>49</v>
      </c>
      <c r="J563" s="243" t="s">
        <v>49</v>
      </c>
      <c r="K563" s="243" t="s">
        <v>49</v>
      </c>
      <c r="L563" s="133">
        <f>SUM(L562:L562)</f>
        <v>0</v>
      </c>
      <c r="M563" s="133">
        <f t="shared" si="670"/>
        <v>0</v>
      </c>
      <c r="N563" s="133">
        <f t="shared" si="670"/>
        <v>0</v>
      </c>
      <c r="O563" s="133">
        <f t="shared" si="670"/>
        <v>0</v>
      </c>
      <c r="P563" s="243" t="s">
        <v>49</v>
      </c>
      <c r="Q563" s="243" t="s">
        <v>49</v>
      </c>
      <c r="R563" s="243" t="s">
        <v>49</v>
      </c>
      <c r="S563" s="132"/>
      <c r="T563" s="108"/>
      <c r="U563" s="104"/>
      <c r="V563" s="233">
        <f t="shared" ref="V563" si="675">$AB$11-((N563*24))</f>
        <v>744</v>
      </c>
      <c r="W563" s="3">
        <v>500</v>
      </c>
      <c r="X563" s="99"/>
      <c r="Y563" s="235">
        <f t="shared" ref="Y563" si="676">W563</f>
        <v>500</v>
      </c>
      <c r="Z563" s="233">
        <f t="shared" ref="Z563" si="677">(Y563*(V563-L563*24))/V563</f>
        <v>500</v>
      </c>
      <c r="AA563" s="109">
        <f t="shared" ref="AA563" si="678">(Z563/Y563)*100</f>
        <v>100</v>
      </c>
      <c r="AB563" s="300"/>
      <c r="AC563" s="300"/>
      <c r="AD563" s="300"/>
      <c r="AE563" s="300"/>
      <c r="AF563" s="238"/>
      <c r="AG563" s="238"/>
      <c r="AH563" s="238"/>
      <c r="AI563" s="238"/>
      <c r="AJ563" s="238"/>
      <c r="AK563" s="238"/>
      <c r="AL563" s="238"/>
      <c r="AM563" s="238"/>
      <c r="AN563" s="238"/>
      <c r="AO563" s="238"/>
      <c r="AP563" s="238"/>
      <c r="AQ563" s="238"/>
      <c r="AR563" s="238"/>
    </row>
    <row r="564" spans="1:44" s="239" customFormat="1" ht="30" customHeight="1">
      <c r="A564" s="3">
        <v>13</v>
      </c>
      <c r="B564" s="115" t="s">
        <v>302</v>
      </c>
      <c r="C564" s="318" t="s">
        <v>303</v>
      </c>
      <c r="D564" s="3">
        <v>315</v>
      </c>
      <c r="E564" s="144" t="s">
        <v>565</v>
      </c>
      <c r="F564" s="155" t="s">
        <v>49</v>
      </c>
      <c r="G564" s="100"/>
      <c r="H564" s="100"/>
      <c r="I564" s="319"/>
      <c r="J564" s="319"/>
      <c r="K564" s="319"/>
      <c r="L564" s="232">
        <f t="shared" ref="L564" si="679">IF(RIGHT(S564)="T",(+H564-G564),0)</f>
        <v>0</v>
      </c>
      <c r="M564" s="232">
        <f t="shared" ref="M564" si="680">IF(RIGHT(S564)="U",(+H564-G564),0)</f>
        <v>0</v>
      </c>
      <c r="N564" s="232">
        <f t="shared" ref="N564" si="681">IF(RIGHT(S564)="C",(+H564-G564),0)</f>
        <v>0</v>
      </c>
      <c r="O564" s="232">
        <f t="shared" ref="O564" si="682">IF(RIGHT(S564)="D",(+H564-G564),0)</f>
        <v>0</v>
      </c>
      <c r="P564" s="141"/>
      <c r="Q564" s="141"/>
      <c r="R564" s="141"/>
      <c r="S564" s="101"/>
      <c r="T564" s="102"/>
      <c r="U564" s="141"/>
      <c r="V564" s="233"/>
      <c r="W564" s="3"/>
      <c r="X564" s="99"/>
      <c r="Y564" s="235"/>
      <c r="Z564" s="233"/>
      <c r="AA564" s="109"/>
      <c r="AB564" s="300"/>
      <c r="AC564" s="300"/>
      <c r="AD564" s="300"/>
      <c r="AE564" s="300"/>
      <c r="AF564" s="238"/>
      <c r="AG564" s="238"/>
      <c r="AH564" s="238"/>
      <c r="AI564" s="238"/>
      <c r="AJ564" s="238"/>
      <c r="AK564" s="238"/>
      <c r="AL564" s="238"/>
      <c r="AM564" s="238"/>
      <c r="AN564" s="238"/>
      <c r="AO564" s="238"/>
      <c r="AP564" s="238"/>
      <c r="AQ564" s="238"/>
      <c r="AR564" s="238"/>
    </row>
    <row r="565" spans="1:44" s="239" customFormat="1" ht="30" customHeight="1">
      <c r="A565" s="241"/>
      <c r="B565" s="104"/>
      <c r="C565" s="242" t="s">
        <v>53</v>
      </c>
      <c r="D565" s="104"/>
      <c r="E565" s="154"/>
      <c r="F565" s="243" t="s">
        <v>49</v>
      </c>
      <c r="G565" s="103"/>
      <c r="H565" s="103"/>
      <c r="I565" s="243" t="s">
        <v>49</v>
      </c>
      <c r="J565" s="243" t="s">
        <v>49</v>
      </c>
      <c r="K565" s="243" t="s">
        <v>49</v>
      </c>
      <c r="L565" s="133">
        <f>SUM(L564:L564)</f>
        <v>0</v>
      </c>
      <c r="M565" s="133">
        <f>SUM(M564:M564)</f>
        <v>0</v>
      </c>
      <c r="N565" s="133">
        <f>SUM(N564:N564)</f>
        <v>0</v>
      </c>
      <c r="O565" s="133">
        <f>SUM(O564:O564)</f>
        <v>0</v>
      </c>
      <c r="P565" s="243" t="s">
        <v>49</v>
      </c>
      <c r="Q565" s="243" t="s">
        <v>49</v>
      </c>
      <c r="R565" s="243" t="s">
        <v>49</v>
      </c>
      <c r="S565" s="132"/>
      <c r="T565" s="108"/>
      <c r="U565" s="141"/>
      <c r="V565" s="233">
        <f t="shared" ref="V565" si="683">$AB$11-((N565*24))</f>
        <v>744</v>
      </c>
      <c r="W565" s="3">
        <v>315</v>
      </c>
      <c r="X565" s="99"/>
      <c r="Y565" s="235">
        <f t="shared" ref="Y565" si="684">W565</f>
        <v>315</v>
      </c>
      <c r="Z565" s="233">
        <f t="shared" ref="Z565" si="685">(Y565*(V565-L565*24))/V565</f>
        <v>315</v>
      </c>
      <c r="AA565" s="109">
        <f t="shared" ref="AA565" si="686">(Z565/Y565)*100</f>
        <v>100</v>
      </c>
      <c r="AB565" s="300"/>
      <c r="AC565" s="300"/>
      <c r="AD565" s="300"/>
      <c r="AE565" s="300"/>
      <c r="AF565" s="238"/>
      <c r="AG565" s="238"/>
      <c r="AH565" s="238"/>
      <c r="AI565" s="238"/>
      <c r="AJ565" s="238"/>
      <c r="AK565" s="238"/>
      <c r="AL565" s="238"/>
      <c r="AM565" s="238"/>
      <c r="AN565" s="238"/>
      <c r="AO565" s="238"/>
      <c r="AP565" s="238"/>
      <c r="AQ565" s="238"/>
      <c r="AR565" s="238"/>
    </row>
    <row r="566" spans="1:44" s="239" customFormat="1" ht="30" customHeight="1">
      <c r="A566" s="3">
        <v>14</v>
      </c>
      <c r="B566" s="115" t="s">
        <v>304</v>
      </c>
      <c r="C566" s="318" t="s">
        <v>305</v>
      </c>
      <c r="D566" s="3">
        <v>315</v>
      </c>
      <c r="E566" s="144" t="s">
        <v>565</v>
      </c>
      <c r="F566" s="155" t="s">
        <v>49</v>
      </c>
      <c r="G566" s="100"/>
      <c r="H566" s="100"/>
      <c r="I566" s="319"/>
      <c r="J566" s="319"/>
      <c r="K566" s="319"/>
      <c r="L566" s="232">
        <f>IF(RIGHT(S566)="T",(+H566-G566),0)</f>
        <v>0</v>
      </c>
      <c r="M566" s="232">
        <f>IF(RIGHT(S566)="U",(+H566-G566),0)</f>
        <v>0</v>
      </c>
      <c r="N566" s="232">
        <f>IF(RIGHT(S566)="C",(+H566-G566),0)</f>
        <v>0</v>
      </c>
      <c r="O566" s="232">
        <f>IF(RIGHT(S566)="D",(+H566-G566),0)</f>
        <v>0</v>
      </c>
      <c r="P566" s="141"/>
      <c r="Q566" s="141"/>
      <c r="R566" s="141"/>
      <c r="S566" s="41"/>
      <c r="T566" s="102"/>
      <c r="U566" s="141"/>
      <c r="V566" s="233"/>
      <c r="W566" s="3"/>
      <c r="X566" s="99"/>
      <c r="Y566" s="235"/>
      <c r="Z566" s="233"/>
      <c r="AA566" s="109"/>
      <c r="AB566" s="300"/>
      <c r="AC566" s="300"/>
      <c r="AD566" s="300"/>
      <c r="AE566" s="300"/>
      <c r="AF566" s="238"/>
      <c r="AG566" s="238"/>
      <c r="AH566" s="238"/>
      <c r="AI566" s="238"/>
      <c r="AJ566" s="238"/>
      <c r="AK566" s="238"/>
      <c r="AL566" s="238"/>
      <c r="AM566" s="238"/>
      <c r="AN566" s="238"/>
      <c r="AO566" s="238"/>
      <c r="AP566" s="238"/>
      <c r="AQ566" s="238"/>
      <c r="AR566" s="238"/>
    </row>
    <row r="567" spans="1:44" s="239" customFormat="1" ht="30" customHeight="1">
      <c r="A567" s="241"/>
      <c r="B567" s="104"/>
      <c r="C567" s="242" t="s">
        <v>53</v>
      </c>
      <c r="D567" s="104"/>
      <c r="E567" s="154"/>
      <c r="F567" s="243" t="s">
        <v>49</v>
      </c>
      <c r="G567" s="103"/>
      <c r="H567" s="103"/>
      <c r="I567" s="243" t="s">
        <v>49</v>
      </c>
      <c r="J567" s="243" t="s">
        <v>49</v>
      </c>
      <c r="K567" s="243" t="s">
        <v>49</v>
      </c>
      <c r="L567" s="133">
        <f>SUM(L565:L566)</f>
        <v>0</v>
      </c>
      <c r="M567" s="133">
        <f>SUM(M565:M566)</f>
        <v>0</v>
      </c>
      <c r="N567" s="133">
        <f>SUM(N565:N566)</f>
        <v>0</v>
      </c>
      <c r="O567" s="133">
        <f>SUM(O565:O566)</f>
        <v>0</v>
      </c>
      <c r="P567" s="243" t="s">
        <v>49</v>
      </c>
      <c r="Q567" s="243" t="s">
        <v>49</v>
      </c>
      <c r="R567" s="243" t="s">
        <v>49</v>
      </c>
      <c r="S567" s="132"/>
      <c r="T567" s="142"/>
      <c r="U567" s="141"/>
      <c r="V567" s="233">
        <f t="shared" ref="V567" si="687">$AB$11-((N567*24))</f>
        <v>744</v>
      </c>
      <c r="W567" s="3">
        <v>315</v>
      </c>
      <c r="X567" s="99"/>
      <c r="Y567" s="235">
        <f t="shared" ref="Y567" si="688">W567</f>
        <v>315</v>
      </c>
      <c r="Z567" s="233">
        <f t="shared" ref="Z567" si="689">(Y567*(V567-L567*24))/V567</f>
        <v>315</v>
      </c>
      <c r="AA567" s="109">
        <f t="shared" ref="AA567" si="690">(Z567/Y567)*100</f>
        <v>100</v>
      </c>
      <c r="AB567" s="300"/>
      <c r="AC567" s="300"/>
      <c r="AD567" s="300"/>
      <c r="AE567" s="300"/>
      <c r="AF567" s="238"/>
      <c r="AG567" s="238"/>
      <c r="AH567" s="238"/>
      <c r="AI567" s="238"/>
      <c r="AJ567" s="238"/>
      <c r="AK567" s="238"/>
      <c r="AL567" s="238"/>
      <c r="AM567" s="238"/>
      <c r="AN567" s="238"/>
      <c r="AO567" s="238"/>
      <c r="AP567" s="238"/>
      <c r="AQ567" s="238"/>
      <c r="AR567" s="238"/>
    </row>
    <row r="568" spans="1:44" s="239" customFormat="1" ht="30" customHeight="1">
      <c r="A568" s="3">
        <v>15</v>
      </c>
      <c r="B568" s="115" t="s">
        <v>467</v>
      </c>
      <c r="C568" s="318" t="s">
        <v>468</v>
      </c>
      <c r="D568" s="3">
        <v>500</v>
      </c>
      <c r="E568" s="144" t="s">
        <v>565</v>
      </c>
      <c r="F568" s="155"/>
      <c r="G568" s="301"/>
      <c r="H568" s="301"/>
      <c r="I568" s="319"/>
      <c r="J568" s="319"/>
      <c r="K568" s="319"/>
      <c r="L568" s="342">
        <v>0</v>
      </c>
      <c r="M568" s="342">
        <v>0</v>
      </c>
      <c r="N568" s="342">
        <v>0</v>
      </c>
      <c r="O568" s="342">
        <v>0</v>
      </c>
      <c r="P568" s="141"/>
      <c r="Q568" s="141"/>
      <c r="R568" s="141"/>
      <c r="S568" s="141"/>
      <c r="T568" s="142"/>
      <c r="U568" s="141"/>
      <c r="V568" s="233">
        <f t="shared" si="643"/>
        <v>744</v>
      </c>
      <c r="W568" s="3">
        <v>500</v>
      </c>
      <c r="X568" s="99"/>
      <c r="Y568" s="235">
        <f t="shared" ref="Y568:Y576" si="691">W568</f>
        <v>500</v>
      </c>
      <c r="Z568" s="233">
        <f>(Y568*(V568-L568*24))/V568</f>
        <v>500</v>
      </c>
      <c r="AA568" s="109">
        <f t="shared" si="638"/>
        <v>100</v>
      </c>
      <c r="AB568" s="300"/>
      <c r="AC568" s="300"/>
      <c r="AD568" s="300"/>
      <c r="AE568" s="300"/>
      <c r="AF568" s="238"/>
      <c r="AG568" s="238"/>
      <c r="AH568" s="238"/>
      <c r="AI568" s="238"/>
      <c r="AJ568" s="238"/>
      <c r="AK568" s="238"/>
      <c r="AL568" s="238"/>
      <c r="AM568" s="238"/>
      <c r="AN568" s="238"/>
      <c r="AO568" s="238"/>
      <c r="AP568" s="238"/>
      <c r="AQ568" s="238"/>
      <c r="AR568" s="238"/>
    </row>
    <row r="569" spans="1:44" s="239" customFormat="1" ht="30" customHeight="1">
      <c r="A569" s="3">
        <v>16</v>
      </c>
      <c r="B569" s="115" t="s">
        <v>469</v>
      </c>
      <c r="C569" s="318" t="s">
        <v>470</v>
      </c>
      <c r="D569" s="3">
        <v>500</v>
      </c>
      <c r="E569" s="144" t="s">
        <v>565</v>
      </c>
      <c r="F569" s="155"/>
      <c r="G569" s="301"/>
      <c r="H569" s="301"/>
      <c r="I569" s="319"/>
      <c r="J569" s="319"/>
      <c r="K569" s="319"/>
      <c r="L569" s="342">
        <v>0</v>
      </c>
      <c r="M569" s="342">
        <v>0</v>
      </c>
      <c r="N569" s="342">
        <v>0</v>
      </c>
      <c r="O569" s="342">
        <v>0</v>
      </c>
      <c r="P569" s="141"/>
      <c r="Q569" s="141"/>
      <c r="R569" s="141"/>
      <c r="S569" s="141"/>
      <c r="T569" s="142"/>
      <c r="U569" s="141"/>
      <c r="V569" s="233">
        <f t="shared" si="643"/>
        <v>744</v>
      </c>
      <c r="W569" s="3">
        <v>500</v>
      </c>
      <c r="X569" s="99"/>
      <c r="Y569" s="235">
        <f t="shared" si="691"/>
        <v>500</v>
      </c>
      <c r="Z569" s="233">
        <f>(Y569*(V569-L569*24))/V569</f>
        <v>500</v>
      </c>
      <c r="AA569" s="109">
        <f t="shared" si="638"/>
        <v>100</v>
      </c>
      <c r="AB569" s="300"/>
      <c r="AC569" s="300"/>
      <c r="AD569" s="300"/>
      <c r="AE569" s="300"/>
      <c r="AF569" s="238"/>
      <c r="AG569" s="238"/>
      <c r="AH569" s="238"/>
      <c r="AI569" s="238"/>
      <c r="AJ569" s="238"/>
      <c r="AK569" s="238"/>
      <c r="AL569" s="238"/>
      <c r="AM569" s="238"/>
      <c r="AN569" s="238"/>
      <c r="AO569" s="238"/>
      <c r="AP569" s="238"/>
      <c r="AQ569" s="238"/>
      <c r="AR569" s="238"/>
    </row>
    <row r="570" spans="1:44" s="239" customFormat="1" ht="30" customHeight="1">
      <c r="A570" s="3">
        <v>17</v>
      </c>
      <c r="B570" s="115" t="s">
        <v>306</v>
      </c>
      <c r="C570" s="318" t="s">
        <v>307</v>
      </c>
      <c r="D570" s="3">
        <v>315</v>
      </c>
      <c r="E570" s="144" t="s">
        <v>565</v>
      </c>
      <c r="F570" s="155" t="s">
        <v>49</v>
      </c>
      <c r="G570" s="301"/>
      <c r="H570" s="301"/>
      <c r="I570" s="319"/>
      <c r="J570" s="319"/>
      <c r="K570" s="319"/>
      <c r="L570" s="342">
        <v>0</v>
      </c>
      <c r="M570" s="342">
        <v>0</v>
      </c>
      <c r="N570" s="342">
        <v>0</v>
      </c>
      <c r="O570" s="342">
        <v>0</v>
      </c>
      <c r="P570" s="141"/>
      <c r="Q570" s="141"/>
      <c r="R570" s="141"/>
      <c r="S570" s="141"/>
      <c r="T570" s="142"/>
      <c r="U570" s="141"/>
      <c r="V570" s="233">
        <f t="shared" si="643"/>
        <v>744</v>
      </c>
      <c r="W570" s="3">
        <v>315</v>
      </c>
      <c r="X570" s="99"/>
      <c r="Y570" s="235">
        <f t="shared" si="691"/>
        <v>315</v>
      </c>
      <c r="Z570" s="233">
        <f t="shared" si="644"/>
        <v>315</v>
      </c>
      <c r="AA570" s="109">
        <f t="shared" si="638"/>
        <v>100</v>
      </c>
      <c r="AB570" s="300"/>
      <c r="AC570" s="300"/>
      <c r="AD570" s="300"/>
      <c r="AE570" s="300"/>
      <c r="AF570" s="238"/>
      <c r="AG570" s="238"/>
      <c r="AH570" s="238"/>
      <c r="AI570" s="238"/>
      <c r="AJ570" s="238"/>
      <c r="AK570" s="238"/>
      <c r="AL570" s="238"/>
      <c r="AM570" s="238"/>
      <c r="AN570" s="238"/>
      <c r="AO570" s="238"/>
      <c r="AP570" s="238"/>
      <c r="AQ570" s="238"/>
      <c r="AR570" s="238"/>
    </row>
    <row r="571" spans="1:44" s="239" customFormat="1" ht="30" customHeight="1">
      <c r="A571" s="3">
        <v>18</v>
      </c>
      <c r="B571" s="115" t="s">
        <v>308</v>
      </c>
      <c r="C571" s="318" t="s">
        <v>309</v>
      </c>
      <c r="D571" s="3">
        <v>315</v>
      </c>
      <c r="E571" s="144" t="s">
        <v>565</v>
      </c>
      <c r="F571" s="155" t="s">
        <v>49</v>
      </c>
      <c r="G571" s="301"/>
      <c r="H571" s="301"/>
      <c r="I571" s="319"/>
      <c r="J571" s="319"/>
      <c r="K571" s="319"/>
      <c r="L571" s="342">
        <v>0</v>
      </c>
      <c r="M571" s="342">
        <v>0</v>
      </c>
      <c r="N571" s="342">
        <v>0</v>
      </c>
      <c r="O571" s="342">
        <v>0</v>
      </c>
      <c r="P571" s="141"/>
      <c r="Q571" s="141"/>
      <c r="R571" s="141"/>
      <c r="S571" s="141"/>
      <c r="T571" s="142"/>
      <c r="U571" s="141"/>
      <c r="V571" s="233">
        <f t="shared" si="643"/>
        <v>744</v>
      </c>
      <c r="W571" s="3">
        <v>315</v>
      </c>
      <c r="X571" s="99"/>
      <c r="Y571" s="235">
        <f t="shared" si="691"/>
        <v>315</v>
      </c>
      <c r="Z571" s="233">
        <f t="shared" si="644"/>
        <v>315</v>
      </c>
      <c r="AA571" s="109">
        <f t="shared" si="638"/>
        <v>100</v>
      </c>
      <c r="AB571" s="300"/>
      <c r="AC571" s="300"/>
      <c r="AD571" s="300"/>
      <c r="AE571" s="300"/>
      <c r="AF571" s="238"/>
      <c r="AG571" s="238"/>
      <c r="AH571" s="238"/>
      <c r="AI571" s="238"/>
      <c r="AJ571" s="238"/>
      <c r="AK571" s="238"/>
      <c r="AL571" s="238"/>
      <c r="AM571" s="238"/>
      <c r="AN571" s="238"/>
      <c r="AO571" s="238"/>
      <c r="AP571" s="238"/>
      <c r="AQ571" s="238"/>
      <c r="AR571" s="238"/>
    </row>
    <row r="572" spans="1:44" s="239" customFormat="1" ht="30" customHeight="1">
      <c r="A572" s="3"/>
      <c r="B572" s="115"/>
      <c r="C572" s="318"/>
      <c r="D572" s="3"/>
      <c r="E572" s="144"/>
      <c r="F572" s="155"/>
      <c r="G572" s="301"/>
      <c r="H572" s="301"/>
      <c r="I572" s="319"/>
      <c r="J572" s="319"/>
      <c r="K572" s="319"/>
      <c r="L572" s="342"/>
      <c r="M572" s="342"/>
      <c r="N572" s="342"/>
      <c r="O572" s="342"/>
      <c r="P572" s="141"/>
      <c r="Q572" s="141"/>
      <c r="R572" s="141"/>
      <c r="S572" s="141"/>
      <c r="T572" s="142"/>
      <c r="U572" s="141"/>
      <c r="V572" s="233"/>
      <c r="W572" s="3"/>
      <c r="X572" s="99"/>
      <c r="Y572" s="235"/>
      <c r="Z572" s="233"/>
      <c r="AA572" s="109"/>
      <c r="AB572" s="300"/>
      <c r="AC572" s="300"/>
      <c r="AD572" s="300"/>
      <c r="AE572" s="300"/>
      <c r="AF572" s="238"/>
      <c r="AG572" s="238"/>
      <c r="AH572" s="238"/>
      <c r="AI572" s="238"/>
      <c r="AJ572" s="238"/>
      <c r="AK572" s="238"/>
      <c r="AL572" s="238"/>
      <c r="AM572" s="238"/>
      <c r="AN572" s="238"/>
      <c r="AO572" s="238"/>
      <c r="AP572" s="238"/>
      <c r="AQ572" s="238"/>
      <c r="AR572" s="238"/>
    </row>
    <row r="573" spans="1:44" s="239" customFormat="1" ht="30" customHeight="1">
      <c r="A573" s="340" t="s">
        <v>45</v>
      </c>
      <c r="B573" s="340"/>
      <c r="C573" s="341" t="s">
        <v>310</v>
      </c>
      <c r="D573" s="3"/>
      <c r="E573" s="144" t="s">
        <v>565</v>
      </c>
      <c r="F573" s="155" t="s">
        <v>49</v>
      </c>
      <c r="G573" s="224"/>
      <c r="H573" s="224"/>
      <c r="I573" s="339"/>
      <c r="J573" s="339"/>
      <c r="K573" s="339"/>
      <c r="L573" s="141"/>
      <c r="M573" s="42"/>
      <c r="N573" s="42"/>
      <c r="O573" s="141"/>
      <c r="P573" s="141"/>
      <c r="Q573" s="141"/>
      <c r="R573" s="141"/>
      <c r="S573" s="141"/>
      <c r="T573" s="142"/>
      <c r="U573" s="141"/>
      <c r="V573" s="233"/>
      <c r="W573" s="3"/>
      <c r="X573" s="99"/>
      <c r="Y573" s="235"/>
      <c r="Z573" s="233"/>
      <c r="AA573" s="233"/>
      <c r="AB573" s="300"/>
      <c r="AC573" s="300"/>
      <c r="AD573" s="300"/>
      <c r="AE573" s="300"/>
      <c r="AF573" s="238"/>
      <c r="AG573" s="238"/>
      <c r="AH573" s="238"/>
      <c r="AI573" s="238"/>
      <c r="AJ573" s="238"/>
      <c r="AK573" s="238"/>
      <c r="AL573" s="238"/>
      <c r="AM573" s="238"/>
      <c r="AN573" s="238"/>
      <c r="AO573" s="238"/>
      <c r="AP573" s="238"/>
      <c r="AQ573" s="238"/>
      <c r="AR573" s="238"/>
    </row>
    <row r="574" spans="1:44" s="239" customFormat="1" ht="16.5">
      <c r="A574" s="3">
        <v>1</v>
      </c>
      <c r="B574" s="115" t="s">
        <v>311</v>
      </c>
      <c r="C574" s="318" t="s">
        <v>312</v>
      </c>
      <c r="D574" s="3">
        <v>100</v>
      </c>
      <c r="E574" s="144" t="s">
        <v>565</v>
      </c>
      <c r="F574" s="155" t="s">
        <v>49</v>
      </c>
      <c r="G574" s="100"/>
      <c r="H574" s="100"/>
      <c r="I574" s="319"/>
      <c r="J574" s="319"/>
      <c r="K574" s="319"/>
      <c r="L574" s="281">
        <f>IF(RIGHT(R574)="U",(+G574-F574),0)</f>
        <v>0</v>
      </c>
      <c r="M574" s="281">
        <f>IF(RIGHT(S574)="U",(+H574-G574),0)</f>
        <v>0</v>
      </c>
      <c r="N574" s="281">
        <f>IF(RIGHT(S574)="C",(+H574-G574),0)</f>
        <v>0</v>
      </c>
      <c r="O574" s="281">
        <f>IF(RIGHT(S574)="D",(+H574-G574),0)</f>
        <v>0</v>
      </c>
      <c r="P574" s="141"/>
      <c r="Q574" s="141"/>
      <c r="R574" s="141"/>
      <c r="S574" s="101"/>
      <c r="T574" s="102"/>
      <c r="U574" s="141"/>
      <c r="V574" s="233"/>
      <c r="W574" s="3"/>
      <c r="X574" s="99"/>
      <c r="Y574" s="235"/>
      <c r="Z574" s="233"/>
      <c r="AA574" s="109"/>
      <c r="AB574" s="300"/>
      <c r="AC574" s="300"/>
      <c r="AD574" s="300"/>
      <c r="AE574" s="300"/>
      <c r="AF574" s="238"/>
      <c r="AG574" s="238"/>
      <c r="AH574" s="238"/>
      <c r="AI574" s="238"/>
      <c r="AJ574" s="238"/>
      <c r="AK574" s="238"/>
      <c r="AL574" s="238"/>
      <c r="AM574" s="238"/>
      <c r="AN574" s="238"/>
      <c r="AO574" s="238"/>
      <c r="AP574" s="238"/>
      <c r="AQ574" s="238"/>
      <c r="AR574" s="238"/>
    </row>
    <row r="575" spans="1:44" s="239" customFormat="1" ht="30" customHeight="1">
      <c r="A575" s="279"/>
      <c r="B575" s="129"/>
      <c r="C575" s="280" t="s">
        <v>53</v>
      </c>
      <c r="D575" s="129"/>
      <c r="E575" s="154"/>
      <c r="F575" s="277" t="s">
        <v>49</v>
      </c>
      <c r="G575" s="126"/>
      <c r="H575" s="126"/>
      <c r="I575" s="277" t="s">
        <v>49</v>
      </c>
      <c r="J575" s="277" t="s">
        <v>49</v>
      </c>
      <c r="K575" s="277" t="s">
        <v>49</v>
      </c>
      <c r="L575" s="281">
        <f>SUM(L574:L574)</f>
        <v>0</v>
      </c>
      <c r="M575" s="281">
        <f t="shared" ref="M575:O575" si="692">SUM(M574:M574)</f>
        <v>0</v>
      </c>
      <c r="N575" s="281">
        <f t="shared" si="692"/>
        <v>0</v>
      </c>
      <c r="O575" s="281">
        <f t="shared" si="692"/>
        <v>0</v>
      </c>
      <c r="P575" s="277" t="s">
        <v>49</v>
      </c>
      <c r="Q575" s="277" t="s">
        <v>49</v>
      </c>
      <c r="R575" s="277" t="s">
        <v>49</v>
      </c>
      <c r="S575" s="129"/>
      <c r="T575" s="130"/>
      <c r="U575" s="141"/>
      <c r="V575" s="233">
        <f t="shared" ref="V575" si="693">$AB$11-((N575*24))</f>
        <v>744</v>
      </c>
      <c r="W575" s="3">
        <v>100</v>
      </c>
      <c r="X575" s="99"/>
      <c r="Y575" s="235">
        <f t="shared" ref="Y575" si="694">W575</f>
        <v>100</v>
      </c>
      <c r="Z575" s="233">
        <f t="shared" ref="Z575" si="695">(Y575*(V575-L575*24))/V575</f>
        <v>100</v>
      </c>
      <c r="AA575" s="109">
        <f t="shared" ref="AA575" si="696">(Z575/Y575)*100</f>
        <v>100</v>
      </c>
      <c r="AB575" s="300"/>
      <c r="AC575" s="300"/>
      <c r="AD575" s="300"/>
      <c r="AE575" s="300"/>
      <c r="AF575" s="238"/>
      <c r="AG575" s="238"/>
      <c r="AH575" s="238"/>
      <c r="AI575" s="238"/>
      <c r="AJ575" s="238"/>
      <c r="AK575" s="238"/>
      <c r="AL575" s="238"/>
      <c r="AM575" s="238"/>
      <c r="AN575" s="238"/>
      <c r="AO575" s="238"/>
      <c r="AP575" s="238"/>
      <c r="AQ575" s="238"/>
      <c r="AR575" s="238"/>
    </row>
    <row r="576" spans="1:44" s="239" customFormat="1" ht="30" customHeight="1">
      <c r="A576" s="3">
        <v>2</v>
      </c>
      <c r="B576" s="115" t="s">
        <v>313</v>
      </c>
      <c r="C576" s="318" t="s">
        <v>314</v>
      </c>
      <c r="D576" s="3">
        <v>100</v>
      </c>
      <c r="E576" s="144" t="s">
        <v>565</v>
      </c>
      <c r="F576" s="155" t="s">
        <v>49</v>
      </c>
      <c r="G576" s="100"/>
      <c r="H576" s="100"/>
      <c r="I576" s="319"/>
      <c r="J576" s="319"/>
      <c r="K576" s="319"/>
      <c r="L576" s="281">
        <f>IF(RIGHT(R576)="U",(+G576-F576),0)</f>
        <v>0</v>
      </c>
      <c r="M576" s="281">
        <f>IF(RIGHT(S576)="U",(+H576-G576),0)</f>
        <v>0</v>
      </c>
      <c r="N576" s="281">
        <f>IF(RIGHT(S576)="C",(+H576-G576),0)</f>
        <v>0</v>
      </c>
      <c r="O576" s="281">
        <f>IF(RIGHT(S576)="D",(+H576-G576),0)</f>
        <v>0</v>
      </c>
      <c r="P576" s="141"/>
      <c r="Q576" s="141"/>
      <c r="R576" s="141"/>
      <c r="S576" s="101"/>
      <c r="T576" s="102"/>
      <c r="U576" s="141"/>
      <c r="V576" s="233">
        <f t="shared" ref="V576" si="697">$AB$11-((N576*24))</f>
        <v>744</v>
      </c>
      <c r="W576" s="3">
        <v>100</v>
      </c>
      <c r="X576" s="99"/>
      <c r="Y576" s="235">
        <f t="shared" si="691"/>
        <v>100</v>
      </c>
      <c r="Z576" s="233">
        <f t="shared" ref="Z576" si="698">(Y576*(V576-L576*24))/V576</f>
        <v>100</v>
      </c>
      <c r="AA576" s="109">
        <f t="shared" ref="AA576" si="699">(Z576/Y576)*100</f>
        <v>100</v>
      </c>
      <c r="AB576" s="300"/>
      <c r="AC576" s="300"/>
      <c r="AD576" s="300"/>
      <c r="AE576" s="300"/>
      <c r="AF576" s="238"/>
      <c r="AG576" s="238"/>
      <c r="AH576" s="238"/>
      <c r="AI576" s="238"/>
      <c r="AJ576" s="238"/>
      <c r="AK576" s="238"/>
      <c r="AL576" s="238"/>
      <c r="AM576" s="238"/>
      <c r="AN576" s="238"/>
      <c r="AO576" s="238"/>
      <c r="AP576" s="238"/>
      <c r="AQ576" s="238"/>
      <c r="AR576" s="238"/>
    </row>
    <row r="577" spans="1:44" s="239" customFormat="1" ht="30" customHeight="1">
      <c r="A577" s="3"/>
      <c r="B577" s="115"/>
      <c r="C577" s="318"/>
      <c r="D577" s="3"/>
      <c r="E577" s="144"/>
      <c r="F577" s="155"/>
      <c r="G577" s="100"/>
      <c r="H577" s="100"/>
      <c r="I577" s="319"/>
      <c r="J577" s="319"/>
      <c r="K577" s="319"/>
      <c r="L577" s="281">
        <f>SUM(L576:L576)</f>
        <v>0</v>
      </c>
      <c r="M577" s="281">
        <f t="shared" ref="M577:O577" si="700">SUM(M576:M576)</f>
        <v>0</v>
      </c>
      <c r="N577" s="281">
        <f t="shared" si="700"/>
        <v>0</v>
      </c>
      <c r="O577" s="281">
        <f t="shared" si="700"/>
        <v>0</v>
      </c>
      <c r="P577" s="141"/>
      <c r="Q577" s="141"/>
      <c r="R577" s="141"/>
      <c r="S577" s="101"/>
      <c r="T577" s="102"/>
      <c r="U577" s="141"/>
      <c r="V577" s="233"/>
      <c r="W577" s="3"/>
      <c r="X577" s="99"/>
      <c r="Y577" s="235"/>
      <c r="Z577" s="233"/>
      <c r="AA577" s="109"/>
      <c r="AB577" s="300"/>
      <c r="AC577" s="300"/>
      <c r="AD577" s="300"/>
      <c r="AE577" s="300"/>
      <c r="AF577" s="238"/>
      <c r="AG577" s="238"/>
      <c r="AH577" s="238"/>
      <c r="AI577" s="238"/>
      <c r="AJ577" s="238"/>
      <c r="AK577" s="238"/>
      <c r="AL577" s="238"/>
      <c r="AM577" s="238"/>
      <c r="AN577" s="238"/>
      <c r="AO577" s="238"/>
      <c r="AP577" s="238"/>
      <c r="AQ577" s="238"/>
      <c r="AR577" s="238"/>
    </row>
    <row r="578" spans="1:44" s="239" customFormat="1" ht="30" customHeight="1">
      <c r="A578" s="3">
        <v>3</v>
      </c>
      <c r="B578" s="115" t="s">
        <v>315</v>
      </c>
      <c r="C578" s="318" t="s">
        <v>316</v>
      </c>
      <c r="D578" s="3">
        <v>100</v>
      </c>
      <c r="E578" s="144" t="s">
        <v>565</v>
      </c>
      <c r="F578" s="155" t="s">
        <v>49</v>
      </c>
      <c r="G578" s="100">
        <v>42644.559027777781</v>
      </c>
      <c r="H578" s="100">
        <v>42644.763888888891</v>
      </c>
      <c r="I578" s="319"/>
      <c r="J578" s="319"/>
      <c r="K578" s="319"/>
      <c r="L578" s="281">
        <f>IF(RIGHT(S578)="T",(+H578-G578),0)</f>
        <v>0</v>
      </c>
      <c r="M578" s="281">
        <f>IF(RIGHT(S578)="U",(+H578-G578),0)</f>
        <v>0</v>
      </c>
      <c r="N578" s="281">
        <f>IF(RIGHT(S578)="C",(+H578-G578),0)</f>
        <v>0</v>
      </c>
      <c r="O578" s="281">
        <f>IF(RIGHT(S578)="D",(+H578-G578),0)</f>
        <v>0.20486111110949423</v>
      </c>
      <c r="P578" s="141"/>
      <c r="Q578" s="141"/>
      <c r="R578" s="141"/>
      <c r="S578" s="101" t="s">
        <v>491</v>
      </c>
      <c r="T578" s="102" t="s">
        <v>1045</v>
      </c>
      <c r="U578" s="141"/>
      <c r="V578" s="233"/>
      <c r="W578" s="3"/>
      <c r="X578" s="99"/>
      <c r="Y578" s="235"/>
      <c r="Z578" s="233"/>
      <c r="AA578" s="109"/>
      <c r="AB578" s="300"/>
      <c r="AC578" s="300"/>
      <c r="AD578" s="300"/>
      <c r="AE578" s="300"/>
      <c r="AF578" s="238"/>
      <c r="AG578" s="238"/>
      <c r="AH578" s="238"/>
      <c r="AI578" s="238"/>
      <c r="AJ578" s="238"/>
      <c r="AK578" s="238"/>
      <c r="AL578" s="238"/>
      <c r="AM578" s="238"/>
      <c r="AN578" s="238"/>
      <c r="AO578" s="238"/>
      <c r="AP578" s="238"/>
      <c r="AQ578" s="238"/>
      <c r="AR578" s="238"/>
    </row>
    <row r="579" spans="1:44" s="246" customFormat="1" ht="30" customHeight="1">
      <c r="A579" s="279"/>
      <c r="B579" s="129"/>
      <c r="C579" s="280" t="s">
        <v>53</v>
      </c>
      <c r="D579" s="129"/>
      <c r="E579" s="154"/>
      <c r="F579" s="277" t="s">
        <v>49</v>
      </c>
      <c r="G579" s="126"/>
      <c r="H579" s="126"/>
      <c r="I579" s="277" t="s">
        <v>49</v>
      </c>
      <c r="J579" s="277" t="s">
        <v>49</v>
      </c>
      <c r="K579" s="277" t="s">
        <v>49</v>
      </c>
      <c r="L579" s="281">
        <f>SUM(L578:L578)</f>
        <v>0</v>
      </c>
      <c r="M579" s="281">
        <f t="shared" ref="M579:O579" si="701">SUM(M578:M578)</f>
        <v>0</v>
      </c>
      <c r="N579" s="281">
        <f t="shared" si="701"/>
        <v>0</v>
      </c>
      <c r="O579" s="281">
        <f t="shared" si="701"/>
        <v>0.20486111110949423</v>
      </c>
      <c r="P579" s="277" t="s">
        <v>49</v>
      </c>
      <c r="Q579" s="277" t="s">
        <v>49</v>
      </c>
      <c r="R579" s="277" t="s">
        <v>49</v>
      </c>
      <c r="S579" s="129"/>
      <c r="T579" s="130"/>
      <c r="U579" s="129"/>
      <c r="V579" s="233">
        <f t="shared" ref="V579" si="702">$AB$11-((N579*24))</f>
        <v>744</v>
      </c>
      <c r="W579" s="3">
        <v>100</v>
      </c>
      <c r="X579" s="99"/>
      <c r="Y579" s="235">
        <f t="shared" ref="Y579" si="703">W579</f>
        <v>100</v>
      </c>
      <c r="Z579" s="233">
        <f t="shared" ref="Z579" si="704">(Y579*(V579-L579*24))/V579</f>
        <v>100</v>
      </c>
      <c r="AA579" s="109">
        <f t="shared" ref="AA579" si="705">(Z579/Y579)*100</f>
        <v>100</v>
      </c>
    </row>
    <row r="580" spans="1:44" s="239" customFormat="1" ht="30" customHeight="1">
      <c r="A580" s="3">
        <v>4</v>
      </c>
      <c r="B580" s="115" t="s">
        <v>317</v>
      </c>
      <c r="C580" s="318" t="s">
        <v>318</v>
      </c>
      <c r="D580" s="3">
        <v>100</v>
      </c>
      <c r="E580" s="144" t="s">
        <v>565</v>
      </c>
      <c r="F580" s="155" t="s">
        <v>49</v>
      </c>
      <c r="G580" s="100">
        <v>42644.559027777781</v>
      </c>
      <c r="H580" s="100">
        <v>42644.763888888891</v>
      </c>
      <c r="I580" s="319"/>
      <c r="J580" s="319"/>
      <c r="K580" s="319"/>
      <c r="L580" s="281">
        <f>IF(RIGHT(S580)="T",(+H580-G580),0)</f>
        <v>0</v>
      </c>
      <c r="M580" s="281">
        <f>IF(RIGHT(S580)="U",(+H580-G580),0)</f>
        <v>0</v>
      </c>
      <c r="N580" s="281">
        <f>IF(RIGHT(S580)="C",(+H580-G580),0)</f>
        <v>0</v>
      </c>
      <c r="O580" s="281">
        <f>IF(RIGHT(S580)="D",(+H580-G580),0)</f>
        <v>0.20486111110949423</v>
      </c>
      <c r="P580" s="141"/>
      <c r="Q580" s="141"/>
      <c r="R580" s="141"/>
      <c r="S580" s="101" t="s">
        <v>491</v>
      </c>
      <c r="T580" s="102" t="s">
        <v>1045</v>
      </c>
      <c r="U580" s="141"/>
      <c r="V580" s="233"/>
      <c r="W580" s="3"/>
      <c r="X580" s="99"/>
      <c r="Y580" s="235"/>
      <c r="Z580" s="233"/>
      <c r="AA580" s="109"/>
      <c r="AB580" s="300"/>
      <c r="AC580" s="300"/>
      <c r="AD580" s="300"/>
      <c r="AE580" s="300"/>
      <c r="AF580" s="238"/>
      <c r="AG580" s="238"/>
      <c r="AH580" s="238"/>
      <c r="AI580" s="238"/>
      <c r="AJ580" s="238"/>
      <c r="AK580" s="238"/>
      <c r="AL580" s="238"/>
      <c r="AM580" s="238"/>
      <c r="AN580" s="238"/>
      <c r="AO580" s="238"/>
      <c r="AP580" s="238"/>
      <c r="AQ580" s="238"/>
      <c r="AR580" s="238"/>
    </row>
    <row r="581" spans="1:44" s="239" customFormat="1" ht="30" customHeight="1">
      <c r="A581" s="3"/>
      <c r="B581" s="115"/>
      <c r="C581" s="318"/>
      <c r="D581" s="3"/>
      <c r="E581" s="154"/>
      <c r="F581" s="155"/>
      <c r="G581" s="100"/>
      <c r="H581" s="100"/>
      <c r="I581" s="319"/>
      <c r="J581" s="319"/>
      <c r="K581" s="319"/>
      <c r="L581" s="281">
        <f t="shared" ref="L581:L582" si="706">IF(RIGHT(S581)="T",(+H581-G581),0)</f>
        <v>0</v>
      </c>
      <c r="M581" s="281">
        <f t="shared" ref="M581:M582" si="707">IF(RIGHT(S581)="U",(+H581-G581),0)</f>
        <v>0</v>
      </c>
      <c r="N581" s="281">
        <f t="shared" ref="N581:N582" si="708">IF(RIGHT(S581)="C",(+H581-G581),0)</f>
        <v>0</v>
      </c>
      <c r="O581" s="281">
        <f t="shared" ref="O581:O582" si="709">IF(RIGHT(S581)="D",(+H581-G581),0)</f>
        <v>0</v>
      </c>
      <c r="P581" s="141"/>
      <c r="Q581" s="141"/>
      <c r="R581" s="141"/>
      <c r="S581" s="101"/>
      <c r="T581" s="102"/>
      <c r="U581" s="141"/>
      <c r="V581" s="233"/>
      <c r="W581" s="3"/>
      <c r="X581" s="99"/>
      <c r="Y581" s="235"/>
      <c r="Z581" s="233"/>
      <c r="AA581" s="109"/>
      <c r="AB581" s="300"/>
      <c r="AC581" s="300"/>
      <c r="AD581" s="300"/>
      <c r="AE581" s="300"/>
      <c r="AF581" s="238"/>
      <c r="AG581" s="238"/>
      <c r="AH581" s="238"/>
      <c r="AI581" s="238"/>
      <c r="AJ581" s="238"/>
      <c r="AK581" s="238"/>
      <c r="AL581" s="238"/>
      <c r="AM581" s="238"/>
      <c r="AN581" s="238"/>
      <c r="AO581" s="238"/>
      <c r="AP581" s="238"/>
      <c r="AQ581" s="238"/>
      <c r="AR581" s="238"/>
    </row>
    <row r="582" spans="1:44" s="239" customFormat="1" ht="30" customHeight="1">
      <c r="A582" s="3"/>
      <c r="B582" s="115"/>
      <c r="C582" s="318"/>
      <c r="D582" s="3"/>
      <c r="E582" s="154"/>
      <c r="F582" s="155"/>
      <c r="G582" s="100"/>
      <c r="H582" s="100"/>
      <c r="I582" s="319"/>
      <c r="J582" s="319"/>
      <c r="K582" s="319"/>
      <c r="L582" s="281">
        <f t="shared" si="706"/>
        <v>0</v>
      </c>
      <c r="M582" s="281">
        <f t="shared" si="707"/>
        <v>0</v>
      </c>
      <c r="N582" s="281">
        <f t="shared" si="708"/>
        <v>0</v>
      </c>
      <c r="O582" s="281">
        <f t="shared" si="709"/>
        <v>0</v>
      </c>
      <c r="P582" s="141"/>
      <c r="Q582" s="141"/>
      <c r="R582" s="141"/>
      <c r="S582" s="101"/>
      <c r="T582" s="102"/>
      <c r="U582" s="141"/>
      <c r="V582" s="233"/>
      <c r="W582" s="3"/>
      <c r="X582" s="99"/>
      <c r="Y582" s="235"/>
      <c r="Z582" s="233"/>
      <c r="AA582" s="109"/>
      <c r="AB582" s="300"/>
      <c r="AC582" s="300"/>
      <c r="AD582" s="300"/>
      <c r="AE582" s="300"/>
      <c r="AF582" s="238"/>
      <c r="AG582" s="238"/>
      <c r="AH582" s="238"/>
      <c r="AI582" s="238"/>
      <c r="AJ582" s="238"/>
      <c r="AK582" s="238"/>
      <c r="AL582" s="238"/>
      <c r="AM582" s="238"/>
      <c r="AN582" s="238"/>
      <c r="AO582" s="238"/>
      <c r="AP582" s="238"/>
      <c r="AQ582" s="238"/>
      <c r="AR582" s="238"/>
    </row>
    <row r="583" spans="1:44" s="239" customFormat="1" ht="30" customHeight="1">
      <c r="A583" s="279"/>
      <c r="B583" s="129"/>
      <c r="C583" s="280" t="s">
        <v>53</v>
      </c>
      <c r="D583" s="129"/>
      <c r="E583" s="154"/>
      <c r="F583" s="277" t="s">
        <v>49</v>
      </c>
      <c r="G583" s="126"/>
      <c r="H583" s="126"/>
      <c r="I583" s="277" t="s">
        <v>49</v>
      </c>
      <c r="J583" s="277" t="s">
        <v>49</v>
      </c>
      <c r="K583" s="277" t="s">
        <v>49</v>
      </c>
      <c r="L583" s="281">
        <f>SUM(L580:L582)</f>
        <v>0</v>
      </c>
      <c r="M583" s="281">
        <f t="shared" ref="M583:O583" si="710">SUM(M580:M582)</f>
        <v>0</v>
      </c>
      <c r="N583" s="281">
        <f t="shared" si="710"/>
        <v>0</v>
      </c>
      <c r="O583" s="281">
        <f t="shared" si="710"/>
        <v>0.20486111110949423</v>
      </c>
      <c r="P583" s="277" t="s">
        <v>49</v>
      </c>
      <c r="Q583" s="277" t="s">
        <v>49</v>
      </c>
      <c r="R583" s="277" t="s">
        <v>49</v>
      </c>
      <c r="S583" s="129"/>
      <c r="T583" s="130"/>
      <c r="U583" s="141"/>
      <c r="V583" s="233">
        <f t="shared" ref="V583" si="711">$AB$11-((N583*24))</f>
        <v>744</v>
      </c>
      <c r="W583" s="3">
        <v>100</v>
      </c>
      <c r="X583" s="99"/>
      <c r="Y583" s="235">
        <f t="shared" ref="Y583" si="712">W583</f>
        <v>100</v>
      </c>
      <c r="Z583" s="233">
        <f t="shared" ref="Z583" si="713">(Y583*(V583-L583*24))/V583</f>
        <v>100</v>
      </c>
      <c r="AA583" s="109">
        <f t="shared" ref="AA583" si="714">(Z583/Y583)*100</f>
        <v>100</v>
      </c>
      <c r="AB583" s="300"/>
      <c r="AC583" s="300"/>
      <c r="AD583" s="300"/>
      <c r="AE583" s="300"/>
      <c r="AF583" s="238"/>
      <c r="AG583" s="238"/>
      <c r="AH583" s="238"/>
      <c r="AI583" s="238"/>
      <c r="AJ583" s="238"/>
      <c r="AK583" s="238"/>
      <c r="AL583" s="238"/>
      <c r="AM583" s="238"/>
      <c r="AN583" s="238"/>
      <c r="AO583" s="238"/>
      <c r="AP583" s="238"/>
      <c r="AQ583" s="238"/>
      <c r="AR583" s="238"/>
    </row>
    <row r="584" spans="1:44" s="239" customFormat="1" ht="30" customHeight="1">
      <c r="A584" s="3">
        <v>5</v>
      </c>
      <c r="B584" s="115" t="s">
        <v>319</v>
      </c>
      <c r="C584" s="318" t="s">
        <v>320</v>
      </c>
      <c r="D584" s="3">
        <v>100</v>
      </c>
      <c r="E584" s="144" t="s">
        <v>565</v>
      </c>
      <c r="F584" s="155" t="s">
        <v>49</v>
      </c>
      <c r="G584" s="100">
        <v>42644.559027777781</v>
      </c>
      <c r="H584" s="100">
        <v>42644.763888888891</v>
      </c>
      <c r="I584" s="319"/>
      <c r="J584" s="319"/>
      <c r="K584" s="319"/>
      <c r="L584" s="281">
        <f>IF(RIGHT(S584)="T",(+H584-G584),0)</f>
        <v>0</v>
      </c>
      <c r="M584" s="281">
        <f>IF(RIGHT(S584)="U",(+H584-G584),0)</f>
        <v>0</v>
      </c>
      <c r="N584" s="281">
        <f>IF(RIGHT(S584)="C",(+H584-G584),0)</f>
        <v>0</v>
      </c>
      <c r="O584" s="281">
        <f>IF(RIGHT(S584)="D",(+H584-G584),0)</f>
        <v>0.20486111110949423</v>
      </c>
      <c r="P584" s="141"/>
      <c r="Q584" s="141"/>
      <c r="R584" s="141"/>
      <c r="S584" s="101" t="s">
        <v>491</v>
      </c>
      <c r="T584" s="102" t="s">
        <v>1045</v>
      </c>
      <c r="U584" s="141"/>
      <c r="V584" s="233"/>
      <c r="W584" s="3"/>
      <c r="X584" s="99"/>
      <c r="Y584" s="235"/>
      <c r="Z584" s="233"/>
      <c r="AA584" s="109"/>
      <c r="AB584" s="300"/>
      <c r="AC584" s="300"/>
      <c r="AD584" s="300"/>
      <c r="AE584" s="300"/>
      <c r="AF584" s="238"/>
      <c r="AG584" s="238"/>
      <c r="AH584" s="238"/>
      <c r="AI584" s="238"/>
      <c r="AJ584" s="238"/>
      <c r="AK584" s="238"/>
      <c r="AL584" s="238"/>
      <c r="AM584" s="238"/>
      <c r="AN584" s="238"/>
      <c r="AO584" s="238"/>
      <c r="AP584" s="238"/>
      <c r="AQ584" s="238"/>
      <c r="AR584" s="238"/>
    </row>
    <row r="585" spans="1:44" s="239" customFormat="1" ht="30" customHeight="1">
      <c r="A585" s="3"/>
      <c r="B585" s="115"/>
      <c r="C585" s="318"/>
      <c r="D585" s="3"/>
      <c r="E585" s="144"/>
      <c r="F585" s="155"/>
      <c r="G585" s="100"/>
      <c r="H585" s="100"/>
      <c r="I585" s="319"/>
      <c r="J585" s="319"/>
      <c r="K585" s="319"/>
      <c r="L585" s="281">
        <f t="shared" ref="L585:L586" si="715">IF(RIGHT(S585)="T",(+H585-G585),0)</f>
        <v>0</v>
      </c>
      <c r="M585" s="281">
        <f t="shared" ref="M585:M586" si="716">IF(RIGHT(S585)="U",(+H585-G585),0)</f>
        <v>0</v>
      </c>
      <c r="N585" s="281">
        <f t="shared" ref="N585:N586" si="717">IF(RIGHT(S585)="C",(+H585-G585),0)</f>
        <v>0</v>
      </c>
      <c r="O585" s="281">
        <f t="shared" ref="O585:O586" si="718">IF(RIGHT(S585)="D",(+H585-G585),0)</f>
        <v>0</v>
      </c>
      <c r="P585" s="141"/>
      <c r="Q585" s="141"/>
      <c r="R585" s="141"/>
      <c r="S585" s="101"/>
      <c r="T585" s="102"/>
      <c r="U585" s="141"/>
      <c r="V585" s="233"/>
      <c r="W585" s="3"/>
      <c r="X585" s="99"/>
      <c r="Y585" s="235"/>
      <c r="Z585" s="233"/>
      <c r="AA585" s="109"/>
      <c r="AB585" s="300"/>
      <c r="AC585" s="300"/>
      <c r="AD585" s="300"/>
      <c r="AE585" s="300"/>
      <c r="AF585" s="238"/>
      <c r="AG585" s="238"/>
      <c r="AH585" s="238"/>
      <c r="AI585" s="238"/>
      <c r="AJ585" s="238"/>
      <c r="AK585" s="238"/>
      <c r="AL585" s="238"/>
      <c r="AM585" s="238"/>
      <c r="AN585" s="238"/>
      <c r="AO585" s="238"/>
      <c r="AP585" s="238"/>
      <c r="AQ585" s="238"/>
      <c r="AR585" s="238"/>
    </row>
    <row r="586" spans="1:44" s="239" customFormat="1" ht="30" customHeight="1">
      <c r="A586" s="3"/>
      <c r="B586" s="115"/>
      <c r="C586" s="318"/>
      <c r="D586" s="3"/>
      <c r="E586" s="144"/>
      <c r="F586" s="155"/>
      <c r="G586" s="100"/>
      <c r="H586" s="100"/>
      <c r="I586" s="319"/>
      <c r="J586" s="319"/>
      <c r="K586" s="319"/>
      <c r="L586" s="281">
        <f t="shared" si="715"/>
        <v>0</v>
      </c>
      <c r="M586" s="281">
        <f t="shared" si="716"/>
        <v>0</v>
      </c>
      <c r="N586" s="281">
        <f t="shared" si="717"/>
        <v>0</v>
      </c>
      <c r="O586" s="281">
        <f t="shared" si="718"/>
        <v>0</v>
      </c>
      <c r="P586" s="141"/>
      <c r="Q586" s="141"/>
      <c r="R586" s="141"/>
      <c r="S586" s="101"/>
      <c r="T586" s="102"/>
      <c r="U586" s="141"/>
      <c r="V586" s="233"/>
      <c r="W586" s="3"/>
      <c r="X586" s="99"/>
      <c r="Y586" s="235"/>
      <c r="Z586" s="233"/>
      <c r="AA586" s="109"/>
      <c r="AB586" s="300"/>
      <c r="AC586" s="300"/>
      <c r="AD586" s="300"/>
      <c r="AE586" s="300"/>
      <c r="AF586" s="238"/>
      <c r="AG586" s="238"/>
      <c r="AH586" s="238"/>
      <c r="AI586" s="238"/>
      <c r="AJ586" s="238"/>
      <c r="AK586" s="238"/>
      <c r="AL586" s="238"/>
      <c r="AM586" s="238"/>
      <c r="AN586" s="238"/>
      <c r="AO586" s="238"/>
      <c r="AP586" s="238"/>
      <c r="AQ586" s="238"/>
      <c r="AR586" s="238"/>
    </row>
    <row r="587" spans="1:44" s="239" customFormat="1" ht="30" customHeight="1">
      <c r="A587" s="279"/>
      <c r="B587" s="129"/>
      <c r="C587" s="280" t="s">
        <v>53</v>
      </c>
      <c r="D587" s="129"/>
      <c r="E587" s="154"/>
      <c r="F587" s="277" t="s">
        <v>49</v>
      </c>
      <c r="G587" s="126"/>
      <c r="H587" s="126"/>
      <c r="I587" s="277" t="s">
        <v>49</v>
      </c>
      <c r="J587" s="277" t="s">
        <v>49</v>
      </c>
      <c r="K587" s="277" t="s">
        <v>49</v>
      </c>
      <c r="L587" s="281">
        <f>SUM(L584:L586)</f>
        <v>0</v>
      </c>
      <c r="M587" s="281">
        <f t="shared" ref="M587:O587" si="719">SUM(M584:M586)</f>
        <v>0</v>
      </c>
      <c r="N587" s="281">
        <f t="shared" si="719"/>
        <v>0</v>
      </c>
      <c r="O587" s="281">
        <f t="shared" si="719"/>
        <v>0.20486111110949423</v>
      </c>
      <c r="P587" s="277" t="s">
        <v>49</v>
      </c>
      <c r="Q587" s="277" t="s">
        <v>49</v>
      </c>
      <c r="R587" s="277" t="s">
        <v>49</v>
      </c>
      <c r="S587" s="162"/>
      <c r="T587" s="162"/>
      <c r="U587" s="141"/>
      <c r="V587" s="233">
        <f t="shared" ref="V587" si="720">$AB$11-((N587*24))</f>
        <v>744</v>
      </c>
      <c r="W587" s="3">
        <v>100</v>
      </c>
      <c r="X587" s="99"/>
      <c r="Y587" s="235">
        <f t="shared" ref="Y587" si="721">W587</f>
        <v>100</v>
      </c>
      <c r="Z587" s="233">
        <f t="shared" ref="Z587" si="722">(Y587*(V587-L587*24))/V587</f>
        <v>100</v>
      </c>
      <c r="AA587" s="109">
        <f t="shared" ref="AA587" si="723">(Z587/Y587)*100</f>
        <v>100</v>
      </c>
      <c r="AB587" s="300"/>
      <c r="AC587" s="300"/>
      <c r="AD587" s="300"/>
      <c r="AE587" s="300"/>
      <c r="AF587" s="238"/>
      <c r="AG587" s="238"/>
      <c r="AH587" s="238"/>
      <c r="AI587" s="238"/>
      <c r="AJ587" s="238"/>
      <c r="AK587" s="238"/>
      <c r="AL587" s="238"/>
      <c r="AM587" s="238"/>
      <c r="AN587" s="238"/>
      <c r="AO587" s="238"/>
      <c r="AP587" s="238"/>
      <c r="AQ587" s="238"/>
      <c r="AR587" s="238"/>
    </row>
    <row r="588" spans="1:44" s="239" customFormat="1" ht="30" customHeight="1">
      <c r="A588" s="3">
        <v>6</v>
      </c>
      <c r="B588" s="115" t="s">
        <v>321</v>
      </c>
      <c r="C588" s="318" t="s">
        <v>322</v>
      </c>
      <c r="D588" s="3">
        <v>100</v>
      </c>
      <c r="E588" s="144" t="s">
        <v>565</v>
      </c>
      <c r="F588" s="155" t="s">
        <v>49</v>
      </c>
      <c r="G588" s="12"/>
      <c r="H588" s="12"/>
      <c r="I588" s="319"/>
      <c r="J588" s="319"/>
      <c r="K588" s="319"/>
      <c r="L588" s="281">
        <f>IF(RIGHT(S588)="T",(+H588-G588),0)</f>
        <v>0</v>
      </c>
      <c r="M588" s="281">
        <f>IF(RIGHT(S588)="U",(+H588-G588),0)</f>
        <v>0</v>
      </c>
      <c r="N588" s="281">
        <f>IF(RIGHT(S588)="C",(+H588-G588),0)</f>
        <v>0</v>
      </c>
      <c r="O588" s="281">
        <f>IF(RIGHT(S588)="D",(+H588-G588),0)</f>
        <v>0</v>
      </c>
      <c r="P588" s="141"/>
      <c r="Q588" s="141"/>
      <c r="R588" s="141"/>
      <c r="S588" s="13"/>
      <c r="T588" s="14"/>
      <c r="U588" s="141"/>
      <c r="V588" s="233"/>
      <c r="W588" s="3"/>
      <c r="X588" s="99"/>
      <c r="Y588" s="235"/>
      <c r="Z588" s="233"/>
      <c r="AA588" s="109"/>
      <c r="AB588" s="300"/>
      <c r="AC588" s="300"/>
      <c r="AD588" s="300"/>
      <c r="AE588" s="300"/>
      <c r="AF588" s="238"/>
      <c r="AG588" s="238"/>
      <c r="AH588" s="238"/>
      <c r="AI588" s="238"/>
      <c r="AJ588" s="238"/>
      <c r="AK588" s="238"/>
      <c r="AL588" s="238"/>
      <c r="AM588" s="238"/>
      <c r="AN588" s="238"/>
      <c r="AO588" s="238"/>
      <c r="AP588" s="238"/>
      <c r="AQ588" s="238"/>
      <c r="AR588" s="238"/>
    </row>
    <row r="589" spans="1:44" s="239" customFormat="1" ht="30" customHeight="1">
      <c r="A589" s="279"/>
      <c r="B589" s="129"/>
      <c r="C589" s="280" t="s">
        <v>53</v>
      </c>
      <c r="D589" s="129"/>
      <c r="E589" s="154"/>
      <c r="F589" s="277" t="s">
        <v>49</v>
      </c>
      <c r="G589" s="126"/>
      <c r="H589" s="126"/>
      <c r="I589" s="277" t="s">
        <v>49</v>
      </c>
      <c r="J589" s="277" t="s">
        <v>49</v>
      </c>
      <c r="K589" s="277" t="s">
        <v>49</v>
      </c>
      <c r="L589" s="281">
        <f>SUM(L588:L588)</f>
        <v>0</v>
      </c>
      <c r="M589" s="281">
        <f t="shared" ref="M589:O589" si="724">SUM(M588:M588)</f>
        <v>0</v>
      </c>
      <c r="N589" s="281">
        <f t="shared" si="724"/>
        <v>0</v>
      </c>
      <c r="O589" s="281">
        <f t="shared" si="724"/>
        <v>0</v>
      </c>
      <c r="P589" s="277" t="s">
        <v>49</v>
      </c>
      <c r="Q589" s="277" t="s">
        <v>49</v>
      </c>
      <c r="R589" s="277" t="s">
        <v>49</v>
      </c>
      <c r="S589" s="129"/>
      <c r="T589" s="130"/>
      <c r="U589" s="129"/>
      <c r="V589" s="233">
        <f t="shared" ref="V589" si="725">$AB$11-((N589*24))</f>
        <v>744</v>
      </c>
      <c r="W589" s="3">
        <v>100</v>
      </c>
      <c r="X589" s="99"/>
      <c r="Y589" s="235">
        <f t="shared" ref="Y589" si="726">W589</f>
        <v>100</v>
      </c>
      <c r="Z589" s="233">
        <f t="shared" ref="Z589" si="727">(Y589*(V589-L589*24))/V589</f>
        <v>100</v>
      </c>
      <c r="AA589" s="109">
        <f t="shared" ref="AA589" si="728">(Z589/Y589)*100</f>
        <v>100</v>
      </c>
      <c r="AB589" s="300"/>
      <c r="AC589" s="300"/>
      <c r="AD589" s="300"/>
      <c r="AE589" s="300"/>
      <c r="AF589" s="238"/>
      <c r="AG589" s="238"/>
      <c r="AH589" s="238"/>
      <c r="AI589" s="238"/>
      <c r="AJ589" s="238"/>
      <c r="AK589" s="238"/>
      <c r="AL589" s="238"/>
      <c r="AM589" s="238"/>
      <c r="AN589" s="238"/>
      <c r="AO589" s="238"/>
      <c r="AP589" s="238"/>
      <c r="AQ589" s="238"/>
      <c r="AR589" s="238"/>
    </row>
    <row r="590" spans="1:44" s="239" customFormat="1" ht="30" customHeight="1">
      <c r="A590" s="3">
        <v>7</v>
      </c>
      <c r="B590" s="115" t="s">
        <v>323</v>
      </c>
      <c r="C590" s="318" t="s">
        <v>324</v>
      </c>
      <c r="D590" s="3">
        <v>100</v>
      </c>
      <c r="E590" s="144" t="s">
        <v>565</v>
      </c>
      <c r="F590" s="155" t="s">
        <v>49</v>
      </c>
      <c r="G590" s="12"/>
      <c r="H590" s="12"/>
      <c r="I590" s="319"/>
      <c r="J590" s="319"/>
      <c r="K590" s="319"/>
      <c r="L590" s="281">
        <f>IF(RIGHT(S590)="T",(+H590-G590),0)</f>
        <v>0</v>
      </c>
      <c r="M590" s="281">
        <f>IF(RIGHT(S590)="U",(+H590-G590),0)</f>
        <v>0</v>
      </c>
      <c r="N590" s="281">
        <f>IF(RIGHT(S590)="C",(+H590-G590),0)</f>
        <v>0</v>
      </c>
      <c r="O590" s="281">
        <f>IF(RIGHT(S590)="D",(+H590-G590),0)</f>
        <v>0</v>
      </c>
      <c r="P590" s="141"/>
      <c r="Q590" s="141"/>
      <c r="R590" s="141"/>
      <c r="S590" s="13"/>
      <c r="T590" s="14"/>
      <c r="U590" s="141"/>
      <c r="V590" s="233"/>
      <c r="W590" s="3"/>
      <c r="X590" s="99"/>
      <c r="Y590" s="235"/>
      <c r="Z590" s="233"/>
      <c r="AA590" s="109"/>
      <c r="AB590" s="300"/>
      <c r="AC590" s="300"/>
      <c r="AD590" s="300"/>
      <c r="AE590" s="300"/>
      <c r="AF590" s="238"/>
      <c r="AG590" s="238"/>
      <c r="AH590" s="238"/>
      <c r="AI590" s="238"/>
      <c r="AJ590" s="238"/>
      <c r="AK590" s="238"/>
      <c r="AL590" s="238"/>
      <c r="AM590" s="238"/>
      <c r="AN590" s="238"/>
      <c r="AO590" s="238"/>
      <c r="AP590" s="238"/>
      <c r="AQ590" s="238"/>
      <c r="AR590" s="238"/>
    </row>
    <row r="591" spans="1:44" s="239" customFormat="1" ht="30" customHeight="1">
      <c r="A591" s="279"/>
      <c r="B591" s="129"/>
      <c r="C591" s="280" t="s">
        <v>53</v>
      </c>
      <c r="D591" s="129"/>
      <c r="E591" s="154"/>
      <c r="F591" s="277" t="s">
        <v>49</v>
      </c>
      <c r="G591" s="126"/>
      <c r="H591" s="126"/>
      <c r="I591" s="277" t="s">
        <v>49</v>
      </c>
      <c r="J591" s="277" t="s">
        <v>49</v>
      </c>
      <c r="K591" s="277" t="s">
        <v>49</v>
      </c>
      <c r="L591" s="281">
        <f>SUM(L590:L590)</f>
        <v>0</v>
      </c>
      <c r="M591" s="281">
        <f t="shared" ref="M591:O591" si="729">SUM(M590:M590)</f>
        <v>0</v>
      </c>
      <c r="N591" s="281">
        <f t="shared" si="729"/>
        <v>0</v>
      </c>
      <c r="O591" s="281">
        <f t="shared" si="729"/>
        <v>0</v>
      </c>
      <c r="P591" s="277" t="s">
        <v>49</v>
      </c>
      <c r="Q591" s="277" t="s">
        <v>49</v>
      </c>
      <c r="R591" s="277" t="s">
        <v>49</v>
      </c>
      <c r="S591" s="129"/>
      <c r="T591" s="130"/>
      <c r="U591" s="129"/>
      <c r="V591" s="233">
        <f t="shared" ref="V591" si="730">$AB$11-((N591*24))</f>
        <v>744</v>
      </c>
      <c r="W591" s="3">
        <v>100</v>
      </c>
      <c r="X591" s="99"/>
      <c r="Y591" s="235">
        <f t="shared" ref="Y591" si="731">W591</f>
        <v>100</v>
      </c>
      <c r="Z591" s="233">
        <f t="shared" ref="Z591" si="732">(Y591*(V591-L591*24))/V591</f>
        <v>100</v>
      </c>
      <c r="AA591" s="109">
        <f t="shared" ref="AA591" si="733">(Z591/Y591)*100</f>
        <v>100</v>
      </c>
      <c r="AB591" s="300"/>
      <c r="AC591" s="300"/>
      <c r="AD591" s="300"/>
      <c r="AE591" s="300"/>
      <c r="AF591" s="238"/>
      <c r="AG591" s="238"/>
      <c r="AH591" s="238"/>
      <c r="AI591" s="238"/>
      <c r="AJ591" s="238"/>
      <c r="AK591" s="238"/>
      <c r="AL591" s="238"/>
      <c r="AM591" s="238"/>
      <c r="AN591" s="238"/>
      <c r="AO591" s="238"/>
      <c r="AP591" s="238"/>
      <c r="AQ591" s="238"/>
      <c r="AR591" s="238"/>
    </row>
    <row r="592" spans="1:44" s="239" customFormat="1" ht="30" customHeight="1">
      <c r="A592" s="3"/>
      <c r="B592" s="315"/>
      <c r="C592" s="319"/>
      <c r="D592" s="301"/>
      <c r="E592" s="154"/>
      <c r="F592" s="155" t="s">
        <v>49</v>
      </c>
      <c r="G592" s="301"/>
      <c r="H592" s="301"/>
      <c r="I592" s="319"/>
      <c r="J592" s="319"/>
      <c r="K592" s="319"/>
      <c r="L592" s="42"/>
      <c r="M592" s="42"/>
      <c r="N592" s="158"/>
      <c r="O592" s="158"/>
      <c r="P592" s="158"/>
      <c r="Q592" s="158"/>
      <c r="R592" s="158"/>
      <c r="S592" s="158"/>
      <c r="T592" s="159"/>
      <c r="U592" s="158"/>
      <c r="V592" s="233"/>
      <c r="W592" s="3"/>
      <c r="X592" s="3"/>
      <c r="Y592" s="235"/>
      <c r="Z592" s="233"/>
      <c r="AA592" s="233"/>
      <c r="AB592" s="300"/>
      <c r="AC592" s="300"/>
      <c r="AD592" s="300"/>
      <c r="AE592" s="300"/>
      <c r="AF592" s="238"/>
      <c r="AG592" s="238"/>
      <c r="AH592" s="238"/>
      <c r="AI592" s="238"/>
      <c r="AJ592" s="238"/>
      <c r="AK592" s="238"/>
      <c r="AL592" s="238"/>
      <c r="AM592" s="238"/>
      <c r="AN592" s="238"/>
      <c r="AO592" s="238"/>
      <c r="AP592" s="238"/>
      <c r="AQ592" s="238"/>
      <c r="AR592" s="238"/>
    </row>
    <row r="593" spans="1:44" s="239" customFormat="1" ht="30" customHeight="1">
      <c r="A593" s="3">
        <f>A541+A571+A590</f>
        <v>41</v>
      </c>
      <c r="B593" s="115"/>
      <c r="C593" s="341" t="s">
        <v>325</v>
      </c>
      <c r="D593" s="224"/>
      <c r="E593" s="144"/>
      <c r="F593" s="155" t="s">
        <v>49</v>
      </c>
      <c r="G593" s="224"/>
      <c r="H593" s="224"/>
      <c r="I593" s="224"/>
      <c r="J593" s="224"/>
      <c r="K593" s="224"/>
      <c r="L593" s="42">
        <f>SUM(L507:L592)</f>
        <v>0.31944444445252884</v>
      </c>
      <c r="M593" s="42">
        <f>SUM(M507:M592)</f>
        <v>0</v>
      </c>
      <c r="N593" s="42">
        <f>SUM(N507:N592)</f>
        <v>0</v>
      </c>
      <c r="O593" s="42">
        <f>SUM(O507:O592)</f>
        <v>2.7138888888875954</v>
      </c>
      <c r="P593" s="42"/>
      <c r="Q593" s="42"/>
      <c r="R593" s="42"/>
      <c r="S593" s="42"/>
      <c r="T593" s="43"/>
      <c r="U593" s="42"/>
      <c r="V593" s="233"/>
      <c r="W593" s="356">
        <f>SUM(W507:W592)</f>
        <v>30925</v>
      </c>
      <c r="X593" s="3"/>
      <c r="Y593" s="233">
        <f>SUM(Y507:Y592)</f>
        <v>30925</v>
      </c>
      <c r="Z593" s="233">
        <f>SUM(Z507:Z592)</f>
        <v>30917.271505376149</v>
      </c>
      <c r="AA593" s="109">
        <f>(Z593/Y593)*100</f>
        <v>99.97500890986629</v>
      </c>
      <c r="AB593" s="357" t="s">
        <v>253</v>
      </c>
      <c r="AC593" s="300"/>
      <c r="AD593" s="300"/>
      <c r="AE593" s="300"/>
      <c r="AF593" s="238"/>
      <c r="AG593" s="238"/>
      <c r="AH593" s="238"/>
      <c r="AI593" s="238"/>
      <c r="AJ593" s="238"/>
      <c r="AK593" s="238"/>
      <c r="AL593" s="238"/>
      <c r="AM593" s="238"/>
      <c r="AN593" s="238"/>
      <c r="AO593" s="238"/>
      <c r="AP593" s="238"/>
      <c r="AQ593" s="238"/>
      <c r="AR593" s="238"/>
    </row>
    <row r="594" spans="1:44" s="239" customFormat="1" ht="30" customHeight="1">
      <c r="A594" s="3" t="s">
        <v>46</v>
      </c>
      <c r="B594" s="115"/>
      <c r="C594" s="341" t="s">
        <v>326</v>
      </c>
      <c r="D594" s="224"/>
      <c r="E594" s="154"/>
      <c r="F594" s="155" t="s">
        <v>49</v>
      </c>
      <c r="G594" s="224"/>
      <c r="H594" s="224"/>
      <c r="I594" s="339"/>
      <c r="J594" s="339"/>
      <c r="K594" s="339"/>
      <c r="L594" s="158"/>
      <c r="M594" s="158"/>
      <c r="N594" s="158"/>
      <c r="O594" s="158"/>
      <c r="P594" s="158"/>
      <c r="Q594" s="158"/>
      <c r="R594" s="158"/>
      <c r="S594" s="158"/>
      <c r="T594" s="159"/>
      <c r="U594" s="158"/>
      <c r="V594" s="233"/>
      <c r="W594" s="115" t="s">
        <v>327</v>
      </c>
      <c r="X594" s="358" t="s">
        <v>328</v>
      </c>
      <c r="Y594" s="352"/>
      <c r="Z594" s="233"/>
      <c r="AA594" s="352"/>
      <c r="AB594" s="300"/>
      <c r="AC594" s="300"/>
      <c r="AD594" s="300"/>
      <c r="AE594" s="300"/>
      <c r="AF594" s="238"/>
      <c r="AG594" s="238"/>
      <c r="AH594" s="238"/>
      <c r="AI594" s="238"/>
      <c r="AJ594" s="238"/>
      <c r="AK594" s="238"/>
      <c r="AL594" s="238"/>
      <c r="AM594" s="238"/>
      <c r="AN594" s="238"/>
      <c r="AO594" s="238"/>
      <c r="AP594" s="238"/>
      <c r="AQ594" s="238"/>
      <c r="AR594" s="238"/>
    </row>
    <row r="595" spans="1:44" s="239" customFormat="1" ht="30.75" customHeight="1">
      <c r="A595" s="3">
        <v>1</v>
      </c>
      <c r="B595" s="331" t="s">
        <v>329</v>
      </c>
      <c r="C595" s="318" t="s">
        <v>330</v>
      </c>
      <c r="D595" s="301">
        <v>815</v>
      </c>
      <c r="E595" s="116" t="s">
        <v>565</v>
      </c>
      <c r="F595" s="155" t="s">
        <v>49</v>
      </c>
      <c r="G595" s="100">
        <v>42649.352777777778</v>
      </c>
      <c r="H595" s="100">
        <v>42649.919444444444</v>
      </c>
      <c r="I595" s="319"/>
      <c r="J595" s="319"/>
      <c r="K595" s="319"/>
      <c r="L595" s="232">
        <f>IF(RIGHT(S595)="T",(+H595-G595),0)</f>
        <v>0</v>
      </c>
      <c r="M595" s="232">
        <f>IF(RIGHT(S595)="U",(+H595-G595),0)</f>
        <v>0</v>
      </c>
      <c r="N595" s="232">
        <f>IF(RIGHT(S595)="C",(+H595-G595),0)</f>
        <v>0</v>
      </c>
      <c r="O595" s="232">
        <f>IF(RIGHT(S595)="D",(+H595-G595),0)</f>
        <v>0.56666666666569654</v>
      </c>
      <c r="P595" s="141"/>
      <c r="Q595" s="141"/>
      <c r="R595" s="141"/>
      <c r="S595" s="101" t="s">
        <v>487</v>
      </c>
      <c r="T595" s="102" t="s">
        <v>855</v>
      </c>
      <c r="U595" s="141"/>
      <c r="V595" s="254"/>
      <c r="W595" s="259"/>
      <c r="X595" s="259"/>
      <c r="Y595" s="259"/>
      <c r="Z595" s="233"/>
      <c r="AA595" s="259"/>
      <c r="AB595" s="300"/>
      <c r="AC595" s="300"/>
      <c r="AD595" s="300"/>
      <c r="AE595" s="300"/>
      <c r="AF595" s="238"/>
      <c r="AG595" s="238"/>
      <c r="AH595" s="238"/>
      <c r="AI595" s="238"/>
      <c r="AJ595" s="238"/>
      <c r="AK595" s="238"/>
      <c r="AL595" s="238"/>
      <c r="AM595" s="238"/>
      <c r="AN595" s="238"/>
      <c r="AO595" s="238"/>
      <c r="AP595" s="238"/>
      <c r="AQ595" s="238"/>
      <c r="AR595" s="238"/>
    </row>
    <row r="596" spans="1:44" s="239" customFormat="1" ht="30.75" customHeight="1">
      <c r="A596" s="3"/>
      <c r="B596" s="331"/>
      <c r="C596" s="318"/>
      <c r="D596" s="301"/>
      <c r="E596" s="116"/>
      <c r="F596" s="155"/>
      <c r="G596" s="100">
        <v>42650.333333333336</v>
      </c>
      <c r="H596" s="100">
        <v>42650.933333333334</v>
      </c>
      <c r="I596" s="319"/>
      <c r="J596" s="319"/>
      <c r="K596" s="319"/>
      <c r="L596" s="232">
        <f t="shared" ref="L596" si="734">IF(RIGHT(S596)="T",(+H596-G596),0)</f>
        <v>0</v>
      </c>
      <c r="M596" s="232">
        <f t="shared" ref="M596" si="735">IF(RIGHT(S596)="U",(+H596-G596),0)</f>
        <v>0</v>
      </c>
      <c r="N596" s="232">
        <f t="shared" ref="N596" si="736">IF(RIGHT(S596)="C",(+H596-G596),0)</f>
        <v>0</v>
      </c>
      <c r="O596" s="232">
        <f t="shared" ref="O596" si="737">IF(RIGHT(S596)="D",(+H596-G596),0)</f>
        <v>0.59999999999854481</v>
      </c>
      <c r="P596" s="141"/>
      <c r="Q596" s="141"/>
      <c r="R596" s="141"/>
      <c r="S596" s="101" t="s">
        <v>487</v>
      </c>
      <c r="T596" s="102" t="s">
        <v>855</v>
      </c>
      <c r="U596" s="141"/>
      <c r="V596" s="254"/>
      <c r="W596" s="259"/>
      <c r="X596" s="259"/>
      <c r="Y596" s="259"/>
      <c r="Z596" s="233"/>
      <c r="AA596" s="259"/>
      <c r="AB596" s="300"/>
      <c r="AC596" s="300"/>
      <c r="AD596" s="300"/>
      <c r="AE596" s="300"/>
      <c r="AF596" s="238"/>
      <c r="AG596" s="238"/>
      <c r="AH596" s="238"/>
      <c r="AI596" s="238"/>
      <c r="AJ596" s="238"/>
      <c r="AK596" s="238"/>
      <c r="AL596" s="238"/>
      <c r="AM596" s="238"/>
      <c r="AN596" s="238"/>
      <c r="AO596" s="238"/>
      <c r="AP596" s="238"/>
      <c r="AQ596" s="238"/>
      <c r="AR596" s="238"/>
    </row>
    <row r="597" spans="1:44" s="239" customFormat="1" ht="30.75" customHeight="1">
      <c r="A597" s="3"/>
      <c r="B597" s="331"/>
      <c r="C597" s="318"/>
      <c r="D597" s="301"/>
      <c r="E597" s="116"/>
      <c r="F597" s="155"/>
      <c r="G597" s="100">
        <v>42668.460416666669</v>
      </c>
      <c r="H597" s="100">
        <v>42668.486111111109</v>
      </c>
      <c r="I597" s="319"/>
      <c r="J597" s="319"/>
      <c r="K597" s="319"/>
      <c r="L597" s="232">
        <f t="shared" ref="L597" si="738">IF(RIGHT(S597)="T",(+H597-G597),0)</f>
        <v>2.569444444088731E-2</v>
      </c>
      <c r="M597" s="232">
        <f t="shared" ref="M597" si="739">IF(RIGHT(S597)="U",(+H597-G597),0)</f>
        <v>0</v>
      </c>
      <c r="N597" s="232">
        <f t="shared" ref="N597" si="740">IF(RIGHT(S597)="C",(+H597-G597),0)</f>
        <v>0</v>
      </c>
      <c r="O597" s="232">
        <f t="shared" ref="O597" si="741">IF(RIGHT(S597)="D",(+H597-G597),0)</f>
        <v>0</v>
      </c>
      <c r="P597" s="141"/>
      <c r="Q597" s="141"/>
      <c r="R597" s="141"/>
      <c r="S597" s="101" t="s">
        <v>495</v>
      </c>
      <c r="T597" s="102" t="s">
        <v>857</v>
      </c>
      <c r="U597" s="141"/>
      <c r="V597" s="254"/>
      <c r="W597" s="259"/>
      <c r="X597" s="259"/>
      <c r="Y597" s="259"/>
      <c r="Z597" s="233"/>
      <c r="AA597" s="259"/>
      <c r="AB597" s="300"/>
      <c r="AC597" s="300"/>
      <c r="AD597" s="300"/>
      <c r="AE597" s="300"/>
      <c r="AF597" s="238"/>
      <c r="AG597" s="238"/>
      <c r="AH597" s="238"/>
      <c r="AI597" s="238"/>
      <c r="AJ597" s="238"/>
      <c r="AK597" s="238"/>
      <c r="AL597" s="238"/>
      <c r="AM597" s="238"/>
      <c r="AN597" s="238"/>
      <c r="AO597" s="238"/>
      <c r="AP597" s="238"/>
      <c r="AQ597" s="238"/>
      <c r="AR597" s="238"/>
    </row>
    <row r="598" spans="1:44" s="239" customFormat="1" ht="30.75" customHeight="1">
      <c r="A598" s="3"/>
      <c r="B598" s="331"/>
      <c r="C598" s="318"/>
      <c r="D598" s="301"/>
      <c r="E598" s="144"/>
      <c r="F598" s="155"/>
      <c r="G598" s="12"/>
      <c r="H598" s="12"/>
      <c r="I598" s="319"/>
      <c r="J598" s="319"/>
      <c r="K598" s="319"/>
      <c r="L598" s="232">
        <f t="shared" ref="L598" si="742">IF(RIGHT(S598)="T",(+H598-G598),0)</f>
        <v>0</v>
      </c>
      <c r="M598" s="232">
        <f t="shared" ref="M598" si="743">IF(RIGHT(S598)="U",(+H598-G598),0)</f>
        <v>0</v>
      </c>
      <c r="N598" s="232">
        <f t="shared" ref="N598" si="744">IF(RIGHT(S598)="C",(+H598-G598),0)</f>
        <v>0</v>
      </c>
      <c r="O598" s="232">
        <f t="shared" ref="O598" si="745">IF(RIGHT(S598)="D",(+H598-G598),0)</f>
        <v>0</v>
      </c>
      <c r="P598" s="141"/>
      <c r="Q598" s="141"/>
      <c r="R598" s="141"/>
      <c r="S598" s="11"/>
      <c r="T598" s="53"/>
      <c r="U598" s="141"/>
      <c r="V598" s="254"/>
      <c r="W598" s="259"/>
      <c r="X598" s="259"/>
      <c r="Y598" s="259"/>
      <c r="Z598" s="233"/>
      <c r="AA598" s="259"/>
      <c r="AB598" s="300"/>
      <c r="AC598" s="300"/>
      <c r="AD598" s="300"/>
      <c r="AE598" s="300"/>
      <c r="AF598" s="238"/>
      <c r="AG598" s="238"/>
      <c r="AH598" s="238"/>
      <c r="AI598" s="238"/>
      <c r="AJ598" s="238"/>
      <c r="AK598" s="238"/>
      <c r="AL598" s="238"/>
      <c r="AM598" s="238"/>
      <c r="AN598" s="238"/>
      <c r="AO598" s="238"/>
      <c r="AP598" s="238"/>
      <c r="AQ598" s="238"/>
      <c r="AR598" s="238"/>
    </row>
    <row r="599" spans="1:44" s="246" customFormat="1" ht="30" customHeight="1">
      <c r="A599" s="241"/>
      <c r="B599" s="104"/>
      <c r="C599" s="242" t="s">
        <v>53</v>
      </c>
      <c r="D599" s="104"/>
      <c r="E599" s="144"/>
      <c r="F599" s="243" t="s">
        <v>49</v>
      </c>
      <c r="G599" s="122"/>
      <c r="H599" s="122"/>
      <c r="I599" s="243" t="s">
        <v>49</v>
      </c>
      <c r="J599" s="243" t="s">
        <v>49</v>
      </c>
      <c r="K599" s="243" t="s">
        <v>49</v>
      </c>
      <c r="L599" s="133">
        <f>SUM(L595:L598)</f>
        <v>2.569444444088731E-2</v>
      </c>
      <c r="M599" s="133">
        <f t="shared" ref="M599:O599" si="746">SUM(M595:M598)</f>
        <v>0</v>
      </c>
      <c r="N599" s="133">
        <f t="shared" si="746"/>
        <v>0</v>
      </c>
      <c r="O599" s="133">
        <f t="shared" si="746"/>
        <v>1.1666666666642413</v>
      </c>
      <c r="P599" s="133"/>
      <c r="Q599" s="133"/>
      <c r="R599" s="133"/>
      <c r="S599" s="132"/>
      <c r="T599" s="108"/>
      <c r="U599" s="104"/>
      <c r="V599" s="233">
        <f>$AB$11-((N599*24))</f>
        <v>744</v>
      </c>
      <c r="W599" s="234">
        <v>750</v>
      </c>
      <c r="X599" s="99">
        <v>815</v>
      </c>
      <c r="Y599" s="235">
        <f>W599*X599</f>
        <v>611250</v>
      </c>
      <c r="Z599" s="233">
        <f>(Y599*(V599-L599*24))/V599</f>
        <v>610743.36357533897</v>
      </c>
      <c r="AA599" s="109">
        <f>(Z599/Y599)*100</f>
        <v>99.917114695351984</v>
      </c>
      <c r="AB599" s="248"/>
    </row>
    <row r="600" spans="1:44" s="239" customFormat="1" ht="30" customHeight="1">
      <c r="A600" s="3">
        <v>2</v>
      </c>
      <c r="B600" s="331" t="s">
        <v>331</v>
      </c>
      <c r="C600" s="318" t="s">
        <v>332</v>
      </c>
      <c r="D600" s="301">
        <v>815</v>
      </c>
      <c r="E600" s="294" t="s">
        <v>565</v>
      </c>
      <c r="F600" s="155" t="s">
        <v>49</v>
      </c>
      <c r="G600" s="100">
        <v>42649.356944444444</v>
      </c>
      <c r="H600" s="100">
        <v>42649.928472222222</v>
      </c>
      <c r="I600" s="319"/>
      <c r="J600" s="319"/>
      <c r="K600" s="319"/>
      <c r="L600" s="232">
        <f>IF(RIGHT(S600)="T",(+H600-G600),0)</f>
        <v>0</v>
      </c>
      <c r="M600" s="232">
        <f>IF(RIGHT(S600)="U",(+H600-G600),0)</f>
        <v>0</v>
      </c>
      <c r="N600" s="232">
        <f>IF(RIGHT(S600)="C",(+H600-G600),0)</f>
        <v>0</v>
      </c>
      <c r="O600" s="232">
        <f>IF(RIGHT(S600)="D",(+H600-G600),0)</f>
        <v>0.57152777777810115</v>
      </c>
      <c r="P600" s="141"/>
      <c r="Q600" s="141"/>
      <c r="R600" s="141"/>
      <c r="S600" s="101" t="s">
        <v>487</v>
      </c>
      <c r="T600" s="102" t="s">
        <v>855</v>
      </c>
      <c r="U600" s="141"/>
      <c r="V600" s="254"/>
      <c r="W600" s="259"/>
      <c r="X600" s="259"/>
      <c r="Y600" s="259"/>
      <c r="Z600" s="233"/>
      <c r="AA600" s="259"/>
      <c r="AB600" s="300"/>
      <c r="AC600" s="300"/>
      <c r="AD600" s="300"/>
      <c r="AE600" s="300"/>
      <c r="AF600" s="238"/>
      <c r="AG600" s="238"/>
      <c r="AH600" s="238"/>
      <c r="AI600" s="238"/>
      <c r="AJ600" s="238"/>
      <c r="AK600" s="238"/>
      <c r="AL600" s="238"/>
      <c r="AM600" s="238"/>
      <c r="AN600" s="238"/>
      <c r="AO600" s="238"/>
      <c r="AP600" s="238"/>
      <c r="AQ600" s="238"/>
      <c r="AR600" s="238"/>
    </row>
    <row r="601" spans="1:44" s="239" customFormat="1" ht="30" customHeight="1">
      <c r="A601" s="3"/>
      <c r="B601" s="331"/>
      <c r="C601" s="318"/>
      <c r="D601" s="301"/>
      <c r="E601" s="294"/>
      <c r="F601" s="155"/>
      <c r="G601" s="100">
        <v>42650.338194444441</v>
      </c>
      <c r="H601" s="100">
        <v>42650.840277777781</v>
      </c>
      <c r="I601" s="319"/>
      <c r="J601" s="319"/>
      <c r="K601" s="319"/>
      <c r="L601" s="232">
        <f>IF(RIGHT(S601)="T",(+H601-G601),0)</f>
        <v>0</v>
      </c>
      <c r="M601" s="232">
        <f>IF(RIGHT(S601)="U",(+H601-G601),0)</f>
        <v>0</v>
      </c>
      <c r="N601" s="232">
        <f>IF(RIGHT(S601)="C",(+H601-G601),0)</f>
        <v>0</v>
      </c>
      <c r="O601" s="232">
        <f>IF(RIGHT(S601)="D",(+H601-G601),0)</f>
        <v>0.50208333334012423</v>
      </c>
      <c r="P601" s="141"/>
      <c r="Q601" s="141"/>
      <c r="R601" s="141"/>
      <c r="S601" s="101" t="s">
        <v>487</v>
      </c>
      <c r="T601" s="102" t="s">
        <v>855</v>
      </c>
      <c r="U601" s="141"/>
      <c r="V601" s="254"/>
      <c r="W601" s="259"/>
      <c r="X601" s="259"/>
      <c r="Y601" s="259"/>
      <c r="Z601" s="233"/>
      <c r="AA601" s="259"/>
      <c r="AB601" s="300"/>
      <c r="AC601" s="300"/>
      <c r="AD601" s="300"/>
      <c r="AE601" s="300"/>
      <c r="AF601" s="238"/>
      <c r="AG601" s="238"/>
      <c r="AH601" s="238"/>
      <c r="AI601" s="238"/>
      <c r="AJ601" s="238"/>
      <c r="AK601" s="238"/>
      <c r="AL601" s="238"/>
      <c r="AM601" s="238"/>
      <c r="AN601" s="238"/>
      <c r="AO601" s="238"/>
      <c r="AP601" s="238"/>
      <c r="AQ601" s="238"/>
      <c r="AR601" s="238"/>
    </row>
    <row r="602" spans="1:44" s="239" customFormat="1" ht="30" customHeight="1">
      <c r="A602" s="3"/>
      <c r="B602" s="331"/>
      <c r="C602" s="318"/>
      <c r="D602" s="301"/>
      <c r="E602" s="294"/>
      <c r="F602" s="155"/>
      <c r="G602" s="100">
        <v>42652.248611111114</v>
      </c>
      <c r="H602" s="100">
        <v>42652.248611111114</v>
      </c>
      <c r="I602" s="319"/>
      <c r="J602" s="319"/>
      <c r="K602" s="319"/>
      <c r="L602" s="232">
        <f t="shared" ref="L602:L603" si="747">IF(RIGHT(S602)="T",(+H602-G602),0)</f>
        <v>0</v>
      </c>
      <c r="M602" s="232">
        <f t="shared" ref="M602:M603" si="748">IF(RIGHT(S602)="U",(+H602-G602),0)</f>
        <v>0</v>
      </c>
      <c r="N602" s="232">
        <f t="shared" ref="N602:N603" si="749">IF(RIGHT(S602)="C",(+H602-G602),0)</f>
        <v>0</v>
      </c>
      <c r="O602" s="232">
        <f t="shared" ref="O602:O603" si="750">IF(RIGHT(S602)="D",(+H602-G602),0)</f>
        <v>0</v>
      </c>
      <c r="P602" s="141"/>
      <c r="Q602" s="141"/>
      <c r="R602" s="141"/>
      <c r="S602" s="101" t="s">
        <v>504</v>
      </c>
      <c r="T602" s="102" t="s">
        <v>860</v>
      </c>
      <c r="U602" s="141"/>
      <c r="V602" s="254"/>
      <c r="W602" s="259"/>
      <c r="X602" s="259"/>
      <c r="Y602" s="259"/>
      <c r="Z602" s="233"/>
      <c r="AA602" s="259"/>
      <c r="AB602" s="300"/>
      <c r="AC602" s="300"/>
      <c r="AD602" s="300"/>
      <c r="AE602" s="300"/>
      <c r="AF602" s="238"/>
      <c r="AG602" s="238"/>
      <c r="AH602" s="238"/>
      <c r="AI602" s="238"/>
      <c r="AJ602" s="238"/>
      <c r="AK602" s="238"/>
      <c r="AL602" s="238"/>
      <c r="AM602" s="238"/>
      <c r="AN602" s="238"/>
      <c r="AO602" s="238"/>
      <c r="AP602" s="238"/>
      <c r="AQ602" s="238"/>
      <c r="AR602" s="238"/>
    </row>
    <row r="603" spans="1:44" s="239" customFormat="1" ht="30" customHeight="1">
      <c r="A603" s="3"/>
      <c r="B603" s="331"/>
      <c r="C603" s="318"/>
      <c r="D603" s="301"/>
      <c r="E603" s="294"/>
      <c r="F603" s="155"/>
      <c r="G603" s="100">
        <v>42657.05972222222</v>
      </c>
      <c r="H603" s="100">
        <v>42657.05972222222</v>
      </c>
      <c r="I603" s="319"/>
      <c r="J603" s="319"/>
      <c r="K603" s="319"/>
      <c r="L603" s="232">
        <f t="shared" si="747"/>
        <v>0</v>
      </c>
      <c r="M603" s="232">
        <f t="shared" si="748"/>
        <v>0</v>
      </c>
      <c r="N603" s="232">
        <f t="shared" si="749"/>
        <v>0</v>
      </c>
      <c r="O603" s="232">
        <f t="shared" si="750"/>
        <v>0</v>
      </c>
      <c r="P603" s="141"/>
      <c r="Q603" s="141"/>
      <c r="R603" s="141"/>
      <c r="S603" s="101" t="s">
        <v>504</v>
      </c>
      <c r="T603" s="102" t="s">
        <v>861</v>
      </c>
      <c r="U603" s="141"/>
      <c r="V603" s="254"/>
      <c r="W603" s="259"/>
      <c r="X603" s="259"/>
      <c r="Y603" s="259"/>
      <c r="Z603" s="233"/>
      <c r="AA603" s="259"/>
      <c r="AB603" s="300"/>
      <c r="AC603" s="300"/>
      <c r="AD603" s="300"/>
      <c r="AE603" s="300"/>
      <c r="AF603" s="238"/>
      <c r="AG603" s="238"/>
      <c r="AH603" s="238"/>
      <c r="AI603" s="238"/>
      <c r="AJ603" s="238"/>
      <c r="AK603" s="238"/>
      <c r="AL603" s="238"/>
      <c r="AM603" s="238"/>
      <c r="AN603" s="238"/>
      <c r="AO603" s="238"/>
      <c r="AP603" s="238"/>
      <c r="AQ603" s="238"/>
      <c r="AR603" s="238"/>
    </row>
    <row r="604" spans="1:44" s="246" customFormat="1" ht="30" customHeight="1">
      <c r="A604" s="241"/>
      <c r="B604" s="104"/>
      <c r="C604" s="242" t="s">
        <v>53</v>
      </c>
      <c r="D604" s="104"/>
      <c r="E604" s="144"/>
      <c r="F604" s="243" t="s">
        <v>49</v>
      </c>
      <c r="G604" s="122"/>
      <c r="H604" s="122"/>
      <c r="I604" s="243" t="s">
        <v>49</v>
      </c>
      <c r="J604" s="243" t="s">
        <v>49</v>
      </c>
      <c r="K604" s="243" t="s">
        <v>49</v>
      </c>
      <c r="L604" s="133">
        <f>SUM(L600:L603)</f>
        <v>0</v>
      </c>
      <c r="M604" s="133">
        <f>SUM(M600:M603)</f>
        <v>0</v>
      </c>
      <c r="N604" s="133">
        <f>SUM(N600:N603)</f>
        <v>0</v>
      </c>
      <c r="O604" s="133">
        <f>SUM(O600:O603)</f>
        <v>1.0736111111182254</v>
      </c>
      <c r="P604" s="133"/>
      <c r="Q604" s="133"/>
      <c r="R604" s="133"/>
      <c r="S604" s="132"/>
      <c r="T604" s="108"/>
      <c r="U604" s="104"/>
      <c r="V604" s="233">
        <f>$AB$11-((N604*24))</f>
        <v>744</v>
      </c>
      <c r="W604" s="234">
        <v>750</v>
      </c>
      <c r="X604" s="99">
        <v>815</v>
      </c>
      <c r="Y604" s="235">
        <f>W604*X604</f>
        <v>611250</v>
      </c>
      <c r="Z604" s="233">
        <f>(Y604*(V604-L604*24))/V604</f>
        <v>611250</v>
      </c>
      <c r="AA604" s="109">
        <f>(Z604/Y604)*100</f>
        <v>100</v>
      </c>
      <c r="AB604" s="248"/>
    </row>
    <row r="605" spans="1:44" s="248" customFormat="1" ht="30" customHeight="1">
      <c r="A605" s="143">
        <v>3</v>
      </c>
      <c r="B605" s="231" t="s">
        <v>333</v>
      </c>
      <c r="C605" s="247" t="s">
        <v>334</v>
      </c>
      <c r="D605" s="301">
        <v>789.78599999999994</v>
      </c>
      <c r="E605" s="294" t="s">
        <v>565</v>
      </c>
      <c r="F605" s="155" t="s">
        <v>49</v>
      </c>
      <c r="G605" s="100">
        <v>42665.029861111114</v>
      </c>
      <c r="H605" s="100">
        <v>42665.029861111114</v>
      </c>
      <c r="I605" s="155"/>
      <c r="J605" s="155"/>
      <c r="K605" s="155"/>
      <c r="L605" s="232">
        <f>IF(RIGHT(S605)="T",(+H605-G605),0)</f>
        <v>0</v>
      </c>
      <c r="M605" s="232">
        <f>IF(RIGHT(S605)="U",(+H605-G605),0)</f>
        <v>0</v>
      </c>
      <c r="N605" s="232">
        <f>IF(RIGHT(S605)="C",(+H605-G605),0)</f>
        <v>0</v>
      </c>
      <c r="O605" s="232">
        <f>IF(RIGHT(S605)="D",(+H605-G605),0)</f>
        <v>0</v>
      </c>
      <c r="P605" s="359"/>
      <c r="Q605" s="359"/>
      <c r="R605" s="359"/>
      <c r="S605" s="101" t="s">
        <v>504</v>
      </c>
      <c r="T605" s="102" t="s">
        <v>862</v>
      </c>
      <c r="U605" s="105"/>
      <c r="V605" s="136"/>
      <c r="W605" s="136"/>
      <c r="X605" s="136"/>
      <c r="Y605" s="136"/>
      <c r="Z605" s="233"/>
      <c r="AA605" s="136"/>
    </row>
    <row r="606" spans="1:44" s="248" customFormat="1" ht="30" customHeight="1">
      <c r="A606" s="143"/>
      <c r="B606" s="231"/>
      <c r="C606" s="247"/>
      <c r="D606" s="301"/>
      <c r="E606" s="294"/>
      <c r="F606" s="155"/>
      <c r="G606" s="12"/>
      <c r="H606" s="12"/>
      <c r="I606" s="155"/>
      <c r="J606" s="155"/>
      <c r="K606" s="155"/>
      <c r="L606" s="232">
        <f t="shared" ref="L606:L607" si="751">IF(RIGHT(S606)="T",(+H606-G606),0)</f>
        <v>0</v>
      </c>
      <c r="M606" s="232">
        <f t="shared" ref="M606:M607" si="752">IF(RIGHT(S606)="U",(+H606-G606),0)</f>
        <v>0</v>
      </c>
      <c r="N606" s="232">
        <f t="shared" ref="N606:N607" si="753">IF(RIGHT(S606)="C",(+H606-G606),0)</f>
        <v>0</v>
      </c>
      <c r="O606" s="232">
        <f t="shared" ref="O606:O607" si="754">IF(RIGHT(S606)="D",(+H606-G606),0)</f>
        <v>0</v>
      </c>
      <c r="P606" s="359"/>
      <c r="Q606" s="359"/>
      <c r="R606" s="359"/>
      <c r="S606" s="12"/>
      <c r="T606" s="53"/>
      <c r="U606" s="105"/>
      <c r="V606" s="136"/>
      <c r="W606" s="136"/>
      <c r="X606" s="136"/>
      <c r="Y606" s="136"/>
      <c r="Z606" s="233"/>
      <c r="AA606" s="136"/>
    </row>
    <row r="607" spans="1:44" s="248" customFormat="1" ht="30" customHeight="1">
      <c r="A607" s="143"/>
      <c r="B607" s="231"/>
      <c r="C607" s="247"/>
      <c r="D607" s="301"/>
      <c r="E607" s="294"/>
      <c r="F607" s="155"/>
      <c r="G607" s="12"/>
      <c r="H607" s="12"/>
      <c r="I607" s="155"/>
      <c r="J607" s="155"/>
      <c r="K607" s="155"/>
      <c r="L607" s="232">
        <f t="shared" si="751"/>
        <v>0</v>
      </c>
      <c r="M607" s="232">
        <f t="shared" si="752"/>
        <v>0</v>
      </c>
      <c r="N607" s="232">
        <f t="shared" si="753"/>
        <v>0</v>
      </c>
      <c r="O607" s="232">
        <f t="shared" si="754"/>
        <v>0</v>
      </c>
      <c r="P607" s="359"/>
      <c r="Q607" s="359"/>
      <c r="R607" s="359"/>
      <c r="S607" s="12"/>
      <c r="T607" s="53"/>
      <c r="U607" s="105"/>
      <c r="V607" s="136"/>
      <c r="W607" s="136"/>
      <c r="X607" s="136"/>
      <c r="Y607" s="136"/>
      <c r="Z607" s="233"/>
      <c r="AA607" s="136"/>
    </row>
    <row r="608" spans="1:44" s="246" customFormat="1" ht="30" customHeight="1">
      <c r="A608" s="241"/>
      <c r="B608" s="104"/>
      <c r="C608" s="242" t="s">
        <v>53</v>
      </c>
      <c r="D608" s="104"/>
      <c r="E608" s="144"/>
      <c r="F608" s="243" t="s">
        <v>49</v>
      </c>
      <c r="G608" s="103"/>
      <c r="H608" s="103"/>
      <c r="I608" s="243" t="s">
        <v>49</v>
      </c>
      <c r="J608" s="243" t="s">
        <v>49</v>
      </c>
      <c r="K608" s="243" t="s">
        <v>49</v>
      </c>
      <c r="L608" s="133">
        <f>SUM(L605:L607)</f>
        <v>0</v>
      </c>
      <c r="M608" s="133">
        <f>SUM(M605:M607)</f>
        <v>0</v>
      </c>
      <c r="N608" s="133">
        <f>SUM(N605:N607)</f>
        <v>0</v>
      </c>
      <c r="O608" s="133">
        <f>SUM(O605:O607)</f>
        <v>0</v>
      </c>
      <c r="P608" s="133"/>
      <c r="Q608" s="133"/>
      <c r="R608" s="133"/>
      <c r="S608" s="132"/>
      <c r="T608" s="108"/>
      <c r="U608" s="104"/>
      <c r="V608" s="233">
        <f>$AB$11-((N608*24))</f>
        <v>744</v>
      </c>
      <c r="W608" s="234">
        <v>1250</v>
      </c>
      <c r="X608" s="99">
        <v>789.78599999999994</v>
      </c>
      <c r="Y608" s="235">
        <f>W608*X608</f>
        <v>987232.49999999988</v>
      </c>
      <c r="Z608" s="233">
        <f>(Y608*(V608-L608*24))/V608</f>
        <v>987232.49999999988</v>
      </c>
      <c r="AA608" s="109">
        <f>(Z608/Y608)*100</f>
        <v>100</v>
      </c>
      <c r="AB608" s="248"/>
    </row>
    <row r="609" spans="1:28" s="248" customFormat="1" ht="30" customHeight="1">
      <c r="A609" s="143">
        <v>4</v>
      </c>
      <c r="B609" s="231" t="s">
        <v>335</v>
      </c>
      <c r="C609" s="247" t="s">
        <v>336</v>
      </c>
      <c r="D609" s="301">
        <v>789.78599999999994</v>
      </c>
      <c r="E609" s="294" t="s">
        <v>565</v>
      </c>
      <c r="F609" s="155" t="s">
        <v>49</v>
      </c>
      <c r="G609" s="100">
        <v>42644.099305555559</v>
      </c>
      <c r="H609" s="100">
        <v>42644.099305555559</v>
      </c>
      <c r="I609" s="155"/>
      <c r="J609" s="155"/>
      <c r="K609" s="155"/>
      <c r="L609" s="232">
        <f>IF(RIGHT(S609)="T",(+H609-G609),0)</f>
        <v>0</v>
      </c>
      <c r="M609" s="232">
        <f>IF(RIGHT(S609)="U",(+H609-G609),0)</f>
        <v>0</v>
      </c>
      <c r="N609" s="232">
        <f>IF(RIGHT(S609)="C",(+H609-G609),0)</f>
        <v>0</v>
      </c>
      <c r="O609" s="232">
        <f>IF(RIGHT(S609)="D",(+H609-G609),0)</f>
        <v>0</v>
      </c>
      <c r="P609" s="359"/>
      <c r="Q609" s="359"/>
      <c r="R609" s="359"/>
      <c r="S609" s="101" t="s">
        <v>504</v>
      </c>
      <c r="T609" s="102" t="s">
        <v>863</v>
      </c>
      <c r="U609" s="105"/>
      <c r="V609" s="136"/>
      <c r="W609" s="136"/>
      <c r="X609" s="136"/>
      <c r="Y609" s="136"/>
      <c r="Z609" s="233"/>
      <c r="AA609" s="136"/>
    </row>
    <row r="610" spans="1:28" s="248" customFormat="1" ht="30" customHeight="1">
      <c r="A610" s="143"/>
      <c r="B610" s="231"/>
      <c r="C610" s="247"/>
      <c r="D610" s="301"/>
      <c r="E610" s="294"/>
      <c r="F610" s="155"/>
      <c r="G610" s="100">
        <v>42661.129861111112</v>
      </c>
      <c r="H610" s="100">
        <v>42661.129861111112</v>
      </c>
      <c r="I610" s="155"/>
      <c r="J610" s="155"/>
      <c r="K610" s="155"/>
      <c r="L610" s="232">
        <f t="shared" ref="L610" si="755">IF(RIGHT(S610)="T",(+H610-G610),0)</f>
        <v>0</v>
      </c>
      <c r="M610" s="232">
        <f t="shared" ref="M610" si="756">IF(RIGHT(S610)="U",(+H610-G610),0)</f>
        <v>0</v>
      </c>
      <c r="N610" s="232">
        <f t="shared" ref="N610" si="757">IF(RIGHT(S610)="C",(+H610-G610),0)</f>
        <v>0</v>
      </c>
      <c r="O610" s="232">
        <f t="shared" ref="O610" si="758">IF(RIGHT(S610)="D",(+H610-G610),0)</f>
        <v>0</v>
      </c>
      <c r="P610" s="359"/>
      <c r="Q610" s="359"/>
      <c r="R610" s="359"/>
      <c r="S610" s="101" t="s">
        <v>504</v>
      </c>
      <c r="T610" s="102" t="s">
        <v>864</v>
      </c>
      <c r="U610" s="105"/>
      <c r="V610" s="136"/>
      <c r="W610" s="136"/>
      <c r="X610" s="136"/>
      <c r="Y610" s="136"/>
      <c r="Z610" s="233"/>
      <c r="AA610" s="136"/>
    </row>
    <row r="611" spans="1:28" s="248" customFormat="1" ht="30" customHeight="1">
      <c r="A611" s="143"/>
      <c r="B611" s="231"/>
      <c r="C611" s="247"/>
      <c r="D611" s="301"/>
      <c r="E611" s="294"/>
      <c r="F611" s="155"/>
      <c r="G611" s="12"/>
      <c r="H611" s="12"/>
      <c r="I611" s="155"/>
      <c r="J611" s="155"/>
      <c r="K611" s="155"/>
      <c r="L611" s="232">
        <f t="shared" ref="L611" si="759">IF(RIGHT(S611)="T",(+H611-G611),0)</f>
        <v>0</v>
      </c>
      <c r="M611" s="232">
        <f t="shared" ref="M611" si="760">IF(RIGHT(S611)="U",(+H611-G611),0)</f>
        <v>0</v>
      </c>
      <c r="N611" s="232">
        <f t="shared" ref="N611" si="761">IF(RIGHT(S611)="C",(+H611-G611),0)</f>
        <v>0</v>
      </c>
      <c r="O611" s="232">
        <f t="shared" ref="O611" si="762">IF(RIGHT(S611)="D",(+H611-G611),0)</f>
        <v>0</v>
      </c>
      <c r="P611" s="359"/>
      <c r="Q611" s="359"/>
      <c r="R611" s="359"/>
      <c r="S611" s="13"/>
      <c r="T611" s="14"/>
      <c r="U611" s="105"/>
      <c r="V611" s="136"/>
      <c r="W611" s="136"/>
      <c r="X611" s="136"/>
      <c r="Y611" s="136"/>
      <c r="Z611" s="233"/>
      <c r="AA611" s="136"/>
    </row>
    <row r="612" spans="1:28" s="246" customFormat="1" ht="30" customHeight="1">
      <c r="A612" s="241"/>
      <c r="B612" s="104"/>
      <c r="C612" s="242" t="s">
        <v>53</v>
      </c>
      <c r="D612" s="104"/>
      <c r="E612" s="154"/>
      <c r="F612" s="243" t="s">
        <v>49</v>
      </c>
      <c r="G612" s="103"/>
      <c r="H612" s="103"/>
      <c r="I612" s="243" t="s">
        <v>49</v>
      </c>
      <c r="J612" s="243" t="s">
        <v>49</v>
      </c>
      <c r="K612" s="243" t="s">
        <v>49</v>
      </c>
      <c r="L612" s="133">
        <f>SUM(L609:L611)</f>
        <v>0</v>
      </c>
      <c r="M612" s="133">
        <f>SUM(M609:M611)</f>
        <v>0</v>
      </c>
      <c r="N612" s="133">
        <f>SUM(N609:N611)</f>
        <v>0</v>
      </c>
      <c r="O612" s="133">
        <f>SUM(O609:O611)</f>
        <v>0</v>
      </c>
      <c r="P612" s="133"/>
      <c r="Q612" s="133"/>
      <c r="R612" s="133"/>
      <c r="S612" s="132"/>
      <c r="T612" s="108"/>
      <c r="U612" s="104"/>
      <c r="V612" s="233">
        <f>$AB$11-((N612*24))</f>
        <v>744</v>
      </c>
      <c r="W612" s="234">
        <v>1250</v>
      </c>
      <c r="X612" s="99">
        <v>789.78599999999994</v>
      </c>
      <c r="Y612" s="235">
        <f>W612*X612</f>
        <v>987232.49999999988</v>
      </c>
      <c r="Z612" s="233">
        <f>(Y612*(V612-L612*24))/V612</f>
        <v>987232.49999999988</v>
      </c>
      <c r="AA612" s="109">
        <f>(Z612/Y612)*100</f>
        <v>100</v>
      </c>
      <c r="AB612" s="248"/>
    </row>
    <row r="613" spans="1:28" s="248" customFormat="1" ht="30" customHeight="1">
      <c r="A613" s="143">
        <v>4</v>
      </c>
      <c r="B613" s="231" t="s">
        <v>335</v>
      </c>
      <c r="C613" s="247" t="s">
        <v>511</v>
      </c>
      <c r="D613" s="301">
        <v>789.78599999999994</v>
      </c>
      <c r="E613" s="294" t="s">
        <v>565</v>
      </c>
      <c r="F613" s="155" t="s">
        <v>49</v>
      </c>
      <c r="G613" s="100">
        <v>42656.077777777777</v>
      </c>
      <c r="H613" s="100">
        <v>42656.116666666669</v>
      </c>
      <c r="I613" s="155"/>
      <c r="J613" s="155"/>
      <c r="K613" s="155"/>
      <c r="L613" s="232">
        <f t="shared" ref="L613" si="763">IF(RIGHT(S613)="T",(+H613-G613),0)</f>
        <v>3.888888889196096E-2</v>
      </c>
      <c r="M613" s="232">
        <f t="shared" ref="M613" si="764">IF(RIGHT(S613)="U",(+H613-G613),0)</f>
        <v>0</v>
      </c>
      <c r="N613" s="232">
        <f t="shared" ref="N613" si="765">IF(RIGHT(S613)="C",(+H613-G613),0)</f>
        <v>0</v>
      </c>
      <c r="O613" s="232">
        <f t="shared" ref="O613" si="766">IF(RIGHT(S613)="D",(+H613-G613),0)</f>
        <v>0</v>
      </c>
      <c r="P613" s="359"/>
      <c r="Q613" s="359"/>
      <c r="R613" s="359"/>
      <c r="S613" s="101" t="s">
        <v>494</v>
      </c>
      <c r="T613" s="102" t="s">
        <v>841</v>
      </c>
      <c r="U613" s="105"/>
      <c r="V613" s="136"/>
      <c r="W613" s="136"/>
      <c r="X613" s="136"/>
      <c r="Y613" s="136"/>
      <c r="Z613" s="233"/>
      <c r="AA613" s="136"/>
    </row>
    <row r="614" spans="1:28" s="248" customFormat="1" ht="48.75" customHeight="1">
      <c r="A614" s="143"/>
      <c r="B614" s="231"/>
      <c r="C614" s="247"/>
      <c r="D614" s="301"/>
      <c r="E614" s="294"/>
      <c r="F614" s="155"/>
      <c r="G614" s="100">
        <v>42661.410416666666</v>
      </c>
      <c r="H614" s="100">
        <v>42670.916666666664</v>
      </c>
      <c r="I614" s="155"/>
      <c r="J614" s="155"/>
      <c r="K614" s="155"/>
      <c r="L614" s="232">
        <f t="shared" ref="L614:L618" si="767">IF(RIGHT(S614)="T",(+H614-G614),0)</f>
        <v>0</v>
      </c>
      <c r="M614" s="232">
        <f t="shared" ref="M614:M618" si="768">IF(RIGHT(S614)="U",(+H614-G614),0)</f>
        <v>0</v>
      </c>
      <c r="N614" s="232">
        <f t="shared" ref="N614:N618" si="769">IF(RIGHT(S614)="C",(+H614-G614),0)</f>
        <v>0</v>
      </c>
      <c r="O614" s="232">
        <f t="shared" ref="O614:O618" si="770">IF(RIGHT(S614)="D",(+H614-G614),0)</f>
        <v>9.5062499999985448</v>
      </c>
      <c r="P614" s="359"/>
      <c r="Q614" s="359"/>
      <c r="R614" s="359"/>
      <c r="S614" s="101" t="s">
        <v>803</v>
      </c>
      <c r="T614" s="102" t="s">
        <v>842</v>
      </c>
      <c r="U614" s="105"/>
      <c r="V614" s="136"/>
      <c r="W614" s="136"/>
      <c r="X614" s="136"/>
      <c r="Y614" s="136"/>
      <c r="Z614" s="233"/>
      <c r="AA614" s="136"/>
    </row>
    <row r="615" spans="1:28" s="248" customFormat="1" ht="47.25" customHeight="1">
      <c r="A615" s="143"/>
      <c r="B615" s="231"/>
      <c r="C615" s="247"/>
      <c r="D615" s="301"/>
      <c r="E615" s="294"/>
      <c r="F615" s="155"/>
      <c r="G615" s="100">
        <v>42670.916666666664</v>
      </c>
      <c r="H615" s="100">
        <v>42671.466666666667</v>
      </c>
      <c r="I615" s="155"/>
      <c r="J615" s="155"/>
      <c r="K615" s="155"/>
      <c r="L615" s="232">
        <f t="shared" si="767"/>
        <v>0</v>
      </c>
      <c r="M615" s="232">
        <f t="shared" si="768"/>
        <v>0</v>
      </c>
      <c r="N615" s="232">
        <f t="shared" si="769"/>
        <v>0</v>
      </c>
      <c r="O615" s="232">
        <f t="shared" si="770"/>
        <v>0.55000000000291038</v>
      </c>
      <c r="P615" s="359"/>
      <c r="Q615" s="359"/>
      <c r="R615" s="359"/>
      <c r="S615" s="101" t="s">
        <v>52</v>
      </c>
      <c r="T615" s="102" t="s">
        <v>844</v>
      </c>
      <c r="U615" s="105"/>
      <c r="V615" s="136"/>
      <c r="W615" s="136"/>
      <c r="X615" s="136"/>
      <c r="Y615" s="136"/>
      <c r="Z615" s="233"/>
      <c r="AA615" s="136"/>
    </row>
    <row r="616" spans="1:28" s="248" customFormat="1" ht="30" customHeight="1">
      <c r="A616" s="143"/>
      <c r="B616" s="231"/>
      <c r="C616" s="247"/>
      <c r="D616" s="301"/>
      <c r="E616" s="294"/>
      <c r="F616" s="155"/>
      <c r="G616" s="100">
        <v>42671.664583333331</v>
      </c>
      <c r="H616" s="100">
        <v>42671.696527777778</v>
      </c>
      <c r="I616" s="155"/>
      <c r="J616" s="155"/>
      <c r="K616" s="155"/>
      <c r="L616" s="232">
        <f t="shared" si="767"/>
        <v>0</v>
      </c>
      <c r="M616" s="232">
        <f t="shared" si="768"/>
        <v>0</v>
      </c>
      <c r="N616" s="232">
        <f t="shared" si="769"/>
        <v>0</v>
      </c>
      <c r="O616" s="232">
        <f t="shared" si="770"/>
        <v>3.1944444446708076E-2</v>
      </c>
      <c r="P616" s="359"/>
      <c r="Q616" s="359"/>
      <c r="R616" s="359"/>
      <c r="S616" s="101" t="s">
        <v>518</v>
      </c>
      <c r="T616" s="102" t="s">
        <v>845</v>
      </c>
      <c r="U616" s="105"/>
      <c r="V616" s="136"/>
      <c r="W616" s="136"/>
      <c r="X616" s="136"/>
      <c r="Y616" s="136"/>
      <c r="Z616" s="233"/>
      <c r="AA616" s="136"/>
    </row>
    <row r="617" spans="1:28" s="248" customFormat="1" ht="30" customHeight="1">
      <c r="A617" s="143"/>
      <c r="B617" s="231"/>
      <c r="C617" s="247"/>
      <c r="D617" s="301"/>
      <c r="E617" s="294"/>
      <c r="F617" s="155"/>
      <c r="G617" s="100">
        <v>42672.231944444444</v>
      </c>
      <c r="H617" s="100">
        <v>42672.400694444441</v>
      </c>
      <c r="I617" s="155"/>
      <c r="J617" s="155"/>
      <c r="K617" s="155"/>
      <c r="L617" s="232">
        <f t="shared" si="767"/>
        <v>0.16874999999708962</v>
      </c>
      <c r="M617" s="232">
        <f t="shared" si="768"/>
        <v>0</v>
      </c>
      <c r="N617" s="232">
        <f t="shared" si="769"/>
        <v>0</v>
      </c>
      <c r="O617" s="232">
        <f t="shared" si="770"/>
        <v>0</v>
      </c>
      <c r="P617" s="359"/>
      <c r="Q617" s="359"/>
      <c r="R617" s="359"/>
      <c r="S617" s="101" t="s">
        <v>488</v>
      </c>
      <c r="T617" s="102" t="s">
        <v>847</v>
      </c>
      <c r="U617" s="105"/>
      <c r="V617" s="136"/>
      <c r="W617" s="136"/>
      <c r="X617" s="136"/>
      <c r="Y617" s="136"/>
      <c r="Z617" s="233"/>
      <c r="AA617" s="136"/>
    </row>
    <row r="618" spans="1:28" s="248" customFormat="1" ht="30" customHeight="1">
      <c r="A618" s="143"/>
      <c r="B618" s="231"/>
      <c r="C618" s="247"/>
      <c r="D618" s="301"/>
      <c r="E618" s="294"/>
      <c r="F618" s="155"/>
      <c r="G618" s="12"/>
      <c r="H618" s="54"/>
      <c r="I618" s="155"/>
      <c r="J618" s="155"/>
      <c r="K618" s="155"/>
      <c r="L618" s="232">
        <f t="shared" si="767"/>
        <v>0</v>
      </c>
      <c r="M618" s="232">
        <f t="shared" si="768"/>
        <v>0</v>
      </c>
      <c r="N618" s="232">
        <f t="shared" si="769"/>
        <v>0</v>
      </c>
      <c r="O618" s="232">
        <f t="shared" si="770"/>
        <v>0</v>
      </c>
      <c r="P618" s="359"/>
      <c r="Q618" s="359"/>
      <c r="R618" s="359"/>
      <c r="S618" s="12"/>
      <c r="T618" s="53"/>
      <c r="U618" s="105"/>
      <c r="V618" s="136"/>
      <c r="W618" s="136"/>
      <c r="X618" s="136"/>
      <c r="Y618" s="136"/>
      <c r="Z618" s="233"/>
      <c r="AA618" s="136"/>
    </row>
    <row r="619" spans="1:28" s="246" customFormat="1" ht="30" customHeight="1">
      <c r="A619" s="241"/>
      <c r="B619" s="104"/>
      <c r="C619" s="242" t="s">
        <v>53</v>
      </c>
      <c r="D619" s="104"/>
      <c r="E619" s="154"/>
      <c r="F619" s="243" t="s">
        <v>49</v>
      </c>
      <c r="G619" s="103"/>
      <c r="H619" s="103"/>
      <c r="I619" s="243" t="s">
        <v>49</v>
      </c>
      <c r="J619" s="243" t="s">
        <v>49</v>
      </c>
      <c r="K619" s="243" t="s">
        <v>49</v>
      </c>
      <c r="L619" s="133">
        <f>SUM(L613:L618)</f>
        <v>0.20763888888905058</v>
      </c>
      <c r="M619" s="133">
        <f>SUM(M613:M618)</f>
        <v>0</v>
      </c>
      <c r="N619" s="133">
        <f>SUM(N613:N618)</f>
        <v>0</v>
      </c>
      <c r="O619" s="133">
        <f>SUM(O613:O618)</f>
        <v>10.088194444448163</v>
      </c>
      <c r="P619" s="133"/>
      <c r="Q619" s="133"/>
      <c r="R619" s="133"/>
      <c r="S619" s="132"/>
      <c r="T619" s="108"/>
      <c r="U619" s="104"/>
      <c r="V619" s="233">
        <f>$AB$11-((N619*24))</f>
        <v>744</v>
      </c>
      <c r="W619" s="234">
        <v>1500</v>
      </c>
      <c r="X619" s="99">
        <v>1728</v>
      </c>
      <c r="Y619" s="235">
        <f>W619*X619</f>
        <v>2592000</v>
      </c>
      <c r="Z619" s="233">
        <f>(Y619*(V619-L619*24))/V619</f>
        <v>2574638.7096774061</v>
      </c>
      <c r="AA619" s="109">
        <f>(Z619/Y619)*100</f>
        <v>99.330197132615979</v>
      </c>
      <c r="AB619" s="248"/>
    </row>
    <row r="620" spans="1:28" s="248" customFormat="1" ht="30" customHeight="1">
      <c r="A620" s="143">
        <v>1</v>
      </c>
      <c r="B620" s="231" t="s">
        <v>333</v>
      </c>
      <c r="C620" s="247" t="s">
        <v>522</v>
      </c>
      <c r="D620" s="301">
        <v>789.78599999999994</v>
      </c>
      <c r="E620" s="294" t="s">
        <v>565</v>
      </c>
      <c r="F620" s="155" t="s">
        <v>49</v>
      </c>
      <c r="G620" s="100">
        <v>42656.077777777777</v>
      </c>
      <c r="H620" s="100">
        <v>42656.116666666669</v>
      </c>
      <c r="I620" s="155"/>
      <c r="J620" s="155"/>
      <c r="K620" s="155"/>
      <c r="L620" s="232">
        <f t="shared" ref="L620" si="771">IF(RIGHT(S620)="T",(+H620-G620),0)</f>
        <v>3.888888889196096E-2</v>
      </c>
      <c r="M620" s="232">
        <f t="shared" ref="M620" si="772">IF(RIGHT(S620)="U",(+H620-G620),0)</f>
        <v>0</v>
      </c>
      <c r="N620" s="232">
        <f t="shared" ref="N620" si="773">IF(RIGHT(S620)="C",(+H620-G620),0)</f>
        <v>0</v>
      </c>
      <c r="O620" s="232">
        <f t="shared" ref="O620" si="774">IF(RIGHT(S620)="D",(+H620-G620),0)</f>
        <v>0</v>
      </c>
      <c r="P620" s="359"/>
      <c r="Q620" s="359"/>
      <c r="R620" s="359"/>
      <c r="S620" s="101" t="s">
        <v>494</v>
      </c>
      <c r="T620" s="102" t="s">
        <v>841</v>
      </c>
      <c r="U620" s="105"/>
      <c r="V620" s="136"/>
      <c r="W620" s="136"/>
      <c r="X620" s="136"/>
      <c r="Y620" s="136"/>
      <c r="Z620" s="233"/>
      <c r="AA620" s="136"/>
    </row>
    <row r="621" spans="1:28" s="248" customFormat="1" ht="30" customHeight="1">
      <c r="A621" s="143"/>
      <c r="B621" s="231"/>
      <c r="C621" s="247"/>
      <c r="D621" s="301"/>
      <c r="E621" s="294"/>
      <c r="F621" s="155"/>
      <c r="G621" s="100">
        <v>42656.65902777778</v>
      </c>
      <c r="H621" s="100">
        <v>42656.929166666669</v>
      </c>
      <c r="I621" s="155"/>
      <c r="J621" s="155"/>
      <c r="K621" s="155"/>
      <c r="L621" s="232">
        <f t="shared" ref="L621:L627" si="775">IF(RIGHT(S621)="T",(+H621-G621),0)</f>
        <v>0.27013888888905058</v>
      </c>
      <c r="M621" s="232">
        <f t="shared" ref="M621:M627" si="776">IF(RIGHT(S621)="U",(+H621-G621),0)</f>
        <v>0</v>
      </c>
      <c r="N621" s="232">
        <f t="shared" ref="N621:N627" si="777">IF(RIGHT(S621)="C",(+H621-G621),0)</f>
        <v>0</v>
      </c>
      <c r="O621" s="232">
        <f t="shared" ref="O621:O627" si="778">IF(RIGHT(S621)="D",(+H621-G621),0)</f>
        <v>0</v>
      </c>
      <c r="P621" s="359"/>
      <c r="Q621" s="359"/>
      <c r="R621" s="359"/>
      <c r="S621" s="101" t="s">
        <v>488</v>
      </c>
      <c r="T621" s="102" t="s">
        <v>848</v>
      </c>
      <c r="U621" s="105"/>
      <c r="V621" s="136"/>
      <c r="W621" s="136"/>
      <c r="X621" s="136"/>
      <c r="Y621" s="136"/>
      <c r="Z621" s="233"/>
      <c r="AA621" s="136"/>
    </row>
    <row r="622" spans="1:28" s="248" customFormat="1" ht="30" customHeight="1">
      <c r="A622" s="143"/>
      <c r="B622" s="231"/>
      <c r="C622" s="247"/>
      <c r="D622" s="301"/>
      <c r="E622" s="294"/>
      <c r="F622" s="155"/>
      <c r="G622" s="100">
        <v>42657.30972222222</v>
      </c>
      <c r="H622" s="100">
        <v>42657.40625</v>
      </c>
      <c r="I622" s="155"/>
      <c r="J622" s="155"/>
      <c r="K622" s="155"/>
      <c r="L622" s="232">
        <f t="shared" si="775"/>
        <v>9.6527777779556345E-2</v>
      </c>
      <c r="M622" s="232">
        <f t="shared" si="776"/>
        <v>0</v>
      </c>
      <c r="N622" s="232">
        <f t="shared" si="777"/>
        <v>0</v>
      </c>
      <c r="O622" s="232">
        <f t="shared" si="778"/>
        <v>0</v>
      </c>
      <c r="P622" s="359"/>
      <c r="Q622" s="359"/>
      <c r="R622" s="359"/>
      <c r="S622" s="101" t="s">
        <v>494</v>
      </c>
      <c r="T622" s="102" t="s">
        <v>849</v>
      </c>
      <c r="U622" s="105"/>
      <c r="V622" s="136"/>
      <c r="W622" s="136"/>
      <c r="X622" s="136"/>
      <c r="Y622" s="136"/>
      <c r="Z622" s="233"/>
      <c r="AA622" s="136"/>
    </row>
    <row r="623" spans="1:28" s="248" customFormat="1" ht="30" customHeight="1">
      <c r="A623" s="143"/>
      <c r="B623" s="231"/>
      <c r="C623" s="247"/>
      <c r="D623" s="301"/>
      <c r="E623" s="294"/>
      <c r="F623" s="155"/>
      <c r="G623" s="100">
        <v>42658.463888888888</v>
      </c>
      <c r="H623" s="100">
        <v>42658.520833333336</v>
      </c>
      <c r="I623" s="155"/>
      <c r="J623" s="155"/>
      <c r="K623" s="155"/>
      <c r="L623" s="232">
        <f t="shared" si="775"/>
        <v>5.6944444448163267E-2</v>
      </c>
      <c r="M623" s="232">
        <f t="shared" si="776"/>
        <v>0</v>
      </c>
      <c r="N623" s="232">
        <f t="shared" si="777"/>
        <v>0</v>
      </c>
      <c r="O623" s="232">
        <f t="shared" si="778"/>
        <v>0</v>
      </c>
      <c r="P623" s="359"/>
      <c r="Q623" s="359"/>
      <c r="R623" s="359"/>
      <c r="S623" s="101" t="s">
        <v>494</v>
      </c>
      <c r="T623" s="102" t="s">
        <v>850</v>
      </c>
      <c r="U623" s="105"/>
      <c r="V623" s="136"/>
      <c r="W623" s="136"/>
      <c r="X623" s="136"/>
      <c r="Y623" s="136"/>
      <c r="Z623" s="233"/>
      <c r="AA623" s="136"/>
    </row>
    <row r="624" spans="1:28" s="248" customFormat="1" ht="42.75" customHeight="1">
      <c r="A624" s="143"/>
      <c r="B624" s="231"/>
      <c r="C624" s="247"/>
      <c r="D624" s="301"/>
      <c r="E624" s="294"/>
      <c r="F624" s="155"/>
      <c r="G624" s="100">
        <v>42667.414583333331</v>
      </c>
      <c r="H624" s="100">
        <v>42667.586805555555</v>
      </c>
      <c r="I624" s="155"/>
      <c r="J624" s="155"/>
      <c r="K624" s="155"/>
      <c r="L624" s="232">
        <f t="shared" si="775"/>
        <v>0.17222222222335404</v>
      </c>
      <c r="M624" s="232">
        <f t="shared" si="776"/>
        <v>0</v>
      </c>
      <c r="N624" s="232">
        <f t="shared" si="777"/>
        <v>0</v>
      </c>
      <c r="O624" s="232">
        <f t="shared" si="778"/>
        <v>0</v>
      </c>
      <c r="P624" s="359"/>
      <c r="Q624" s="359"/>
      <c r="R624" s="359"/>
      <c r="S624" s="101" t="s">
        <v>488</v>
      </c>
      <c r="T624" s="102" t="s">
        <v>851</v>
      </c>
      <c r="U624" s="105"/>
      <c r="V624" s="136"/>
      <c r="W624" s="136"/>
      <c r="X624" s="136"/>
      <c r="Y624" s="136"/>
      <c r="Z624" s="233"/>
      <c r="AA624" s="136"/>
    </row>
    <row r="625" spans="1:44" s="248" customFormat="1" ht="30" customHeight="1">
      <c r="A625" s="143"/>
      <c r="B625" s="231"/>
      <c r="C625" s="247"/>
      <c r="D625" s="301"/>
      <c r="E625" s="294"/>
      <c r="F625" s="155"/>
      <c r="G625" s="100">
        <v>42669.9</v>
      </c>
      <c r="H625" s="100">
        <v>42669.945833333331</v>
      </c>
      <c r="I625" s="155"/>
      <c r="J625" s="155"/>
      <c r="K625" s="155"/>
      <c r="L625" s="232">
        <f t="shared" si="775"/>
        <v>0</v>
      </c>
      <c r="M625" s="232">
        <f t="shared" si="776"/>
        <v>0</v>
      </c>
      <c r="N625" s="232">
        <f t="shared" si="777"/>
        <v>4.5833333329937886E-2</v>
      </c>
      <c r="O625" s="232">
        <f t="shared" si="778"/>
        <v>0</v>
      </c>
      <c r="P625" s="359"/>
      <c r="Q625" s="359"/>
      <c r="R625" s="359"/>
      <c r="S625" s="101" t="s">
        <v>489</v>
      </c>
      <c r="T625" s="102" t="s">
        <v>852</v>
      </c>
      <c r="U625" s="105"/>
      <c r="V625" s="136"/>
      <c r="W625" s="136"/>
      <c r="X625" s="136"/>
      <c r="Y625" s="136"/>
      <c r="Z625" s="233"/>
      <c r="AA625" s="136"/>
    </row>
    <row r="626" spans="1:44" s="248" customFormat="1" ht="30" customHeight="1">
      <c r="A626" s="143"/>
      <c r="B626" s="231"/>
      <c r="C626" s="247"/>
      <c r="D626" s="301"/>
      <c r="E626" s="294"/>
      <c r="F626" s="155"/>
      <c r="G626" s="100">
        <v>42671.504166666666</v>
      </c>
      <c r="H626" s="100">
        <v>42672.761111111111</v>
      </c>
      <c r="I626" s="155"/>
      <c r="J626" s="155"/>
      <c r="K626" s="155"/>
      <c r="L626" s="232">
        <f t="shared" si="775"/>
        <v>0</v>
      </c>
      <c r="M626" s="232">
        <f t="shared" si="776"/>
        <v>0</v>
      </c>
      <c r="N626" s="232">
        <f t="shared" si="777"/>
        <v>0</v>
      </c>
      <c r="O626" s="232">
        <f t="shared" si="778"/>
        <v>1.2569444444452529</v>
      </c>
      <c r="P626" s="359"/>
      <c r="Q626" s="359"/>
      <c r="R626" s="359"/>
      <c r="S626" s="101" t="s">
        <v>518</v>
      </c>
      <c r="T626" s="102" t="s">
        <v>853</v>
      </c>
      <c r="U626" s="105"/>
      <c r="V626" s="136"/>
      <c r="W626" s="136"/>
      <c r="X626" s="136"/>
      <c r="Y626" s="136"/>
      <c r="Z626" s="233"/>
      <c r="AA626" s="136"/>
    </row>
    <row r="627" spans="1:44" s="248" customFormat="1" ht="30" customHeight="1">
      <c r="A627" s="143"/>
      <c r="B627" s="231"/>
      <c r="C627" s="247"/>
      <c r="D627" s="301"/>
      <c r="E627" s="294"/>
      <c r="F627" s="155"/>
      <c r="G627" s="12"/>
      <c r="H627" s="12"/>
      <c r="I627" s="155"/>
      <c r="J627" s="155"/>
      <c r="K627" s="155"/>
      <c r="L627" s="232">
        <f t="shared" si="775"/>
        <v>0</v>
      </c>
      <c r="M627" s="232">
        <f t="shared" si="776"/>
        <v>0</v>
      </c>
      <c r="N627" s="232">
        <f t="shared" si="777"/>
        <v>0</v>
      </c>
      <c r="O627" s="232">
        <f t="shared" si="778"/>
        <v>0</v>
      </c>
      <c r="P627" s="359"/>
      <c r="Q627" s="359"/>
      <c r="R627" s="359"/>
      <c r="S627" s="12"/>
      <c r="T627" s="53"/>
      <c r="U627" s="105"/>
      <c r="V627" s="136"/>
      <c r="W627" s="136"/>
      <c r="X627" s="136"/>
      <c r="Y627" s="136"/>
      <c r="Z627" s="233"/>
      <c r="AA627" s="136"/>
    </row>
    <row r="628" spans="1:44" s="246" customFormat="1" ht="30" customHeight="1">
      <c r="A628" s="241"/>
      <c r="B628" s="104"/>
      <c r="C628" s="242" t="s">
        <v>53</v>
      </c>
      <c r="D628" s="104"/>
      <c r="E628" s="144"/>
      <c r="F628" s="243" t="s">
        <v>49</v>
      </c>
      <c r="G628" s="103"/>
      <c r="H628" s="103"/>
      <c r="I628" s="243" t="s">
        <v>49</v>
      </c>
      <c r="J628" s="243" t="s">
        <v>49</v>
      </c>
      <c r="K628" s="243" t="s">
        <v>49</v>
      </c>
      <c r="L628" s="133">
        <f>SUM(L620:L627)</f>
        <v>0.63472222223208519</v>
      </c>
      <c r="M628" s="133">
        <f>SUM(M620:M627)</f>
        <v>0</v>
      </c>
      <c r="N628" s="133">
        <f>SUM(N620:N627)</f>
        <v>4.5833333329937886E-2</v>
      </c>
      <c r="O628" s="133">
        <f>SUM(O620:O627)</f>
        <v>1.2569444444452529</v>
      </c>
      <c r="P628" s="133"/>
      <c r="Q628" s="133"/>
      <c r="R628" s="133"/>
      <c r="S628" s="132"/>
      <c r="T628" s="108"/>
      <c r="U628" s="104"/>
      <c r="V628" s="233">
        <f>$AB$11-((N628*24))</f>
        <v>742.90000000008149</v>
      </c>
      <c r="W628" s="234">
        <v>1500</v>
      </c>
      <c r="X628" s="99">
        <v>1728</v>
      </c>
      <c r="Y628" s="235">
        <f>W628*X628</f>
        <v>2592000</v>
      </c>
      <c r="Z628" s="233">
        <f>(Y628*(V628-L628*24))/V628</f>
        <v>2538850.4509347025</v>
      </c>
      <c r="AA628" s="109">
        <f>(Z628/Y628)*100</f>
        <v>97.949477273715374</v>
      </c>
      <c r="AB628" s="248"/>
    </row>
    <row r="629" spans="1:44" s="239" customFormat="1" ht="30" customHeight="1">
      <c r="A629" s="338"/>
      <c r="B629" s="315"/>
      <c r="C629" s="360" t="s">
        <v>337</v>
      </c>
      <c r="D629" s="360"/>
      <c r="E629" s="144"/>
      <c r="F629" s="155" t="s">
        <v>49</v>
      </c>
      <c r="G629" s="360"/>
      <c r="H629" s="360"/>
      <c r="I629" s="360"/>
      <c r="J629" s="360"/>
      <c r="K629" s="360"/>
      <c r="L629" s="42">
        <f t="shared" ref="L629:R629" si="779">SUM(L608+L612+L604+L599+L619+L628)</f>
        <v>0.86805555556202307</v>
      </c>
      <c r="M629" s="42">
        <f t="shared" si="779"/>
        <v>0</v>
      </c>
      <c r="N629" s="42">
        <f t="shared" si="779"/>
        <v>4.5833333329937886E-2</v>
      </c>
      <c r="O629" s="42">
        <f t="shared" si="779"/>
        <v>13.585416666675883</v>
      </c>
      <c r="P629" s="42">
        <f t="shared" si="779"/>
        <v>0</v>
      </c>
      <c r="Q629" s="42">
        <f t="shared" si="779"/>
        <v>0</v>
      </c>
      <c r="R629" s="42">
        <f t="shared" si="779"/>
        <v>0</v>
      </c>
      <c r="S629" s="42"/>
      <c r="T629" s="43"/>
      <c r="U629" s="42"/>
      <c r="V629" s="233"/>
      <c r="W629" s="234"/>
      <c r="X629" s="233">
        <f>SUM(X595:X628)</f>
        <v>6665.5720000000001</v>
      </c>
      <c r="Y629" s="233">
        <f>SUM(Y599:Y628)</f>
        <v>8380965</v>
      </c>
      <c r="Z629" s="233">
        <f>SUM(Z599:Z628)</f>
        <v>8309947.5241874475</v>
      </c>
      <c r="AA629" s="109">
        <f>(Z629/Y629)*100</f>
        <v>99.152633666737032</v>
      </c>
      <c r="AB629" s="357" t="s">
        <v>253</v>
      </c>
      <c r="AC629" s="300"/>
      <c r="AD629" s="300"/>
      <c r="AE629" s="300"/>
      <c r="AF629" s="238"/>
      <c r="AG629" s="238"/>
      <c r="AH629" s="238"/>
      <c r="AI629" s="238"/>
      <c r="AJ629" s="238"/>
      <c r="AK629" s="238"/>
      <c r="AL629" s="238"/>
      <c r="AM629" s="238"/>
      <c r="AN629" s="238"/>
      <c r="AO629" s="238"/>
      <c r="AP629" s="238"/>
      <c r="AQ629" s="238"/>
      <c r="AR629" s="238"/>
    </row>
    <row r="630" spans="1:44" s="239" customFormat="1" ht="30" customHeight="1">
      <c r="A630" s="3" t="s">
        <v>338</v>
      </c>
      <c r="B630" s="115"/>
      <c r="C630" s="341" t="s">
        <v>339</v>
      </c>
      <c r="D630" s="224"/>
      <c r="E630" s="154"/>
      <c r="F630" s="155" t="s">
        <v>49</v>
      </c>
      <c r="G630" s="224"/>
      <c r="H630" s="224"/>
      <c r="I630" s="339"/>
      <c r="J630" s="339"/>
      <c r="K630" s="339"/>
      <c r="L630" s="158"/>
      <c r="M630" s="158"/>
      <c r="N630" s="158"/>
      <c r="O630" s="158"/>
      <c r="P630" s="158"/>
      <c r="Q630" s="158"/>
      <c r="R630" s="158"/>
      <c r="S630" s="158"/>
      <c r="T630" s="159"/>
      <c r="U630" s="158"/>
      <c r="V630" s="233"/>
      <c r="W630" s="115" t="s">
        <v>327</v>
      </c>
      <c r="X630" s="358"/>
      <c r="Y630" s="352"/>
      <c r="Z630" s="233"/>
      <c r="AA630" s="352"/>
      <c r="AB630" s="300"/>
      <c r="AC630" s="300"/>
      <c r="AD630" s="300"/>
      <c r="AE630" s="300"/>
      <c r="AF630" s="238"/>
      <c r="AG630" s="238"/>
      <c r="AH630" s="238"/>
      <c r="AI630" s="238"/>
      <c r="AJ630" s="238"/>
      <c r="AK630" s="238"/>
      <c r="AL630" s="238"/>
      <c r="AM630" s="238"/>
      <c r="AN630" s="238"/>
      <c r="AO630" s="238"/>
      <c r="AP630" s="238"/>
      <c r="AQ630" s="238"/>
      <c r="AR630" s="238"/>
    </row>
    <row r="631" spans="1:44" s="239" customFormat="1" ht="36" customHeight="1">
      <c r="A631" s="3">
        <v>1</v>
      </c>
      <c r="B631" s="115" t="s">
        <v>340</v>
      </c>
      <c r="C631" s="361" t="s">
        <v>513</v>
      </c>
      <c r="D631" s="234">
        <v>250</v>
      </c>
      <c r="E631" s="144" t="s">
        <v>565</v>
      </c>
      <c r="F631" s="155" t="s">
        <v>49</v>
      </c>
      <c r="G631" s="249">
        <v>42644</v>
      </c>
      <c r="H631" s="100">
        <v>42644.474305555559</v>
      </c>
      <c r="I631" s="319"/>
      <c r="J631" s="319"/>
      <c r="K631" s="362"/>
      <c r="L631" s="232">
        <f t="shared" ref="L631" si="780">IF(RIGHT(S631)="T",(+H631-G631),0)</f>
        <v>0.47430555555911269</v>
      </c>
      <c r="M631" s="232">
        <f t="shared" ref="M631" si="781">IF(RIGHT(S631)="U",(+H631-G631),0)</f>
        <v>0</v>
      </c>
      <c r="N631" s="232">
        <f t="shared" ref="N631" si="782">IF(RIGHT(S631)="C",(+H631-G631),0)</f>
        <v>0</v>
      </c>
      <c r="O631" s="232">
        <f t="shared" ref="O631" si="783">IF(RIGHT(S631)="D",(+H631-G631),0)</f>
        <v>0</v>
      </c>
      <c r="P631" s="362"/>
      <c r="Q631" s="141"/>
      <c r="R631" s="362"/>
      <c r="S631" s="101" t="s">
        <v>494</v>
      </c>
      <c r="T631" s="102" t="s">
        <v>835</v>
      </c>
      <c r="U631" s="141"/>
      <c r="V631" s="233"/>
      <c r="W631" s="234"/>
      <c r="X631" s="99"/>
      <c r="Y631" s="235"/>
      <c r="Z631" s="233"/>
      <c r="AA631" s="109"/>
      <c r="AB631" s="300"/>
      <c r="AC631" s="300"/>
      <c r="AD631" s="300"/>
      <c r="AE631" s="300"/>
      <c r="AF631" s="238"/>
      <c r="AG631" s="238"/>
      <c r="AH631" s="238"/>
      <c r="AI631" s="238"/>
      <c r="AJ631" s="238"/>
      <c r="AK631" s="238"/>
      <c r="AL631" s="238"/>
      <c r="AM631" s="238"/>
      <c r="AN631" s="238"/>
      <c r="AO631" s="238"/>
      <c r="AP631" s="238"/>
      <c r="AQ631" s="238"/>
      <c r="AR631" s="238"/>
    </row>
    <row r="632" spans="1:44" s="239" customFormat="1" ht="36" customHeight="1">
      <c r="A632" s="3"/>
      <c r="B632" s="115"/>
      <c r="C632" s="361"/>
      <c r="D632" s="234"/>
      <c r="E632" s="144"/>
      <c r="F632" s="155"/>
      <c r="G632" s="100">
        <v>42650.435416666667</v>
      </c>
      <c r="H632" s="100">
        <v>42650.461805555555</v>
      </c>
      <c r="I632" s="319"/>
      <c r="J632" s="319"/>
      <c r="K632" s="362"/>
      <c r="L632" s="232">
        <f t="shared" ref="L632:L633" si="784">IF(RIGHT(S632)="T",(+H632-G632),0)</f>
        <v>2.6388888887595385E-2</v>
      </c>
      <c r="M632" s="232">
        <f t="shared" ref="M632:M633" si="785">IF(RIGHT(S632)="U",(+H632-G632),0)</f>
        <v>0</v>
      </c>
      <c r="N632" s="232">
        <f t="shared" ref="N632:N633" si="786">IF(RIGHT(S632)="C",(+H632-G632),0)</f>
        <v>0</v>
      </c>
      <c r="O632" s="232">
        <f t="shared" ref="O632:O633" si="787">IF(RIGHT(S632)="D",(+H632-G632),0)</f>
        <v>0</v>
      </c>
      <c r="P632" s="362"/>
      <c r="Q632" s="141"/>
      <c r="R632" s="362"/>
      <c r="S632" s="101" t="s">
        <v>488</v>
      </c>
      <c r="T632" s="102" t="s">
        <v>836</v>
      </c>
      <c r="U632" s="141"/>
      <c r="V632" s="233"/>
      <c r="W632" s="234"/>
      <c r="X632" s="99"/>
      <c r="Y632" s="235"/>
      <c r="Z632" s="233"/>
      <c r="AA632" s="109"/>
      <c r="AB632" s="300"/>
      <c r="AC632" s="300"/>
      <c r="AD632" s="300"/>
      <c r="AE632" s="300"/>
      <c r="AF632" s="238"/>
      <c r="AG632" s="238"/>
      <c r="AH632" s="238"/>
      <c r="AI632" s="238"/>
      <c r="AJ632" s="238"/>
      <c r="AK632" s="238"/>
      <c r="AL632" s="238"/>
      <c r="AM632" s="238"/>
      <c r="AN632" s="238"/>
      <c r="AO632" s="238"/>
      <c r="AP632" s="238"/>
      <c r="AQ632" s="238"/>
      <c r="AR632" s="238"/>
    </row>
    <row r="633" spans="1:44" s="239" customFormat="1" ht="36" customHeight="1">
      <c r="A633" s="3"/>
      <c r="B633" s="115"/>
      <c r="C633" s="361"/>
      <c r="D633" s="234"/>
      <c r="E633" s="144"/>
      <c r="F633" s="155"/>
      <c r="G633" s="100">
        <v>42655.461805555555</v>
      </c>
      <c r="H633" s="100">
        <v>42655.585416666669</v>
      </c>
      <c r="I633" s="319"/>
      <c r="J633" s="319"/>
      <c r="K633" s="362"/>
      <c r="L633" s="232">
        <f t="shared" si="784"/>
        <v>0.12361111111385981</v>
      </c>
      <c r="M633" s="232">
        <f t="shared" si="785"/>
        <v>0</v>
      </c>
      <c r="N633" s="232">
        <f t="shared" si="786"/>
        <v>0</v>
      </c>
      <c r="O633" s="232">
        <f t="shared" si="787"/>
        <v>0</v>
      </c>
      <c r="P633" s="362"/>
      <c r="Q633" s="141"/>
      <c r="R633" s="362"/>
      <c r="S633" s="101" t="s">
        <v>494</v>
      </c>
      <c r="T633" s="102" t="s">
        <v>838</v>
      </c>
      <c r="U633" s="141"/>
      <c r="V633" s="233"/>
      <c r="W633" s="234"/>
      <c r="X633" s="99"/>
      <c r="Y633" s="235"/>
      <c r="Z633" s="233"/>
      <c r="AA633" s="109"/>
      <c r="AB633" s="300"/>
      <c r="AC633" s="300"/>
      <c r="AD633" s="300"/>
      <c r="AE633" s="300"/>
      <c r="AF633" s="238"/>
      <c r="AG633" s="238"/>
      <c r="AH633" s="238"/>
      <c r="AI633" s="238"/>
      <c r="AJ633" s="238"/>
      <c r="AK633" s="238"/>
      <c r="AL633" s="238"/>
      <c r="AM633" s="238"/>
      <c r="AN633" s="238"/>
      <c r="AO633" s="238"/>
      <c r="AP633" s="238"/>
      <c r="AQ633" s="238"/>
      <c r="AR633" s="238"/>
    </row>
    <row r="634" spans="1:44" s="246" customFormat="1" ht="30" customHeight="1">
      <c r="A634" s="241"/>
      <c r="B634" s="104"/>
      <c r="C634" s="242" t="s">
        <v>53</v>
      </c>
      <c r="D634" s="234"/>
      <c r="E634" s="144"/>
      <c r="F634" s="243" t="s">
        <v>49</v>
      </c>
      <c r="G634" s="122"/>
      <c r="H634" s="122"/>
      <c r="I634" s="243" t="s">
        <v>49</v>
      </c>
      <c r="J634" s="243" t="s">
        <v>49</v>
      </c>
      <c r="K634" s="243" t="s">
        <v>49</v>
      </c>
      <c r="L634" s="133">
        <f>SUM(L631:L633)</f>
        <v>0.62430555556056788</v>
      </c>
      <c r="M634" s="133">
        <f>SUM(M631:M633)</f>
        <v>0</v>
      </c>
      <c r="N634" s="133">
        <f>SUM(N631:N633)</f>
        <v>0</v>
      </c>
      <c r="O634" s="133">
        <f>SUM(O631:O633)</f>
        <v>0</v>
      </c>
      <c r="P634" s="133"/>
      <c r="Q634" s="133"/>
      <c r="R634" s="133"/>
      <c r="S634" s="122"/>
      <c r="T634" s="122"/>
      <c r="U634" s="104"/>
      <c r="V634" s="233">
        <f>$AB$11-((N634*24))</f>
        <v>744</v>
      </c>
      <c r="W634" s="234">
        <v>250</v>
      </c>
      <c r="X634" s="99"/>
      <c r="Y634" s="235">
        <f>W634</f>
        <v>250</v>
      </c>
      <c r="Z634" s="233">
        <f>(Y634*(V634-L634*24))/V634</f>
        <v>244.96527777773736</v>
      </c>
      <c r="AA634" s="109">
        <f>(Z634/Y634)*100</f>
        <v>97.986111111094942</v>
      </c>
      <c r="AB634" s="248"/>
    </row>
    <row r="635" spans="1:44" s="273" customFormat="1" ht="42.75" customHeight="1">
      <c r="A635" s="143">
        <v>2</v>
      </c>
      <c r="B635" s="231" t="s">
        <v>341</v>
      </c>
      <c r="C635" s="247" t="s">
        <v>342</v>
      </c>
      <c r="D635" s="234">
        <v>250</v>
      </c>
      <c r="E635" s="294" t="s">
        <v>565</v>
      </c>
      <c r="F635" s="155" t="s">
        <v>49</v>
      </c>
      <c r="G635" s="100">
        <v>42657.913888888892</v>
      </c>
      <c r="H635" s="100">
        <v>42672.769444444442</v>
      </c>
      <c r="I635" s="155"/>
      <c r="J635" s="155"/>
      <c r="K635" s="155"/>
      <c r="L635" s="232">
        <f t="shared" ref="L635" si="788">IF(RIGHT(S635)="T",(+H635-G635),0)</f>
        <v>14.855555555550382</v>
      </c>
      <c r="M635" s="232">
        <f t="shared" ref="M635" si="789">IF(RIGHT(S635)="U",(+H635-G635),0)</f>
        <v>0</v>
      </c>
      <c r="N635" s="232">
        <f t="shared" ref="N635" si="790">IF(RIGHT(S635)="C",(+H635-G635),0)</f>
        <v>0</v>
      </c>
      <c r="O635" s="232">
        <f t="shared" ref="O635" si="791">IF(RIGHT(S635)="D",(+H635-G635),0)</f>
        <v>0</v>
      </c>
      <c r="P635" s="155"/>
      <c r="Q635" s="155"/>
      <c r="R635" s="155"/>
      <c r="S635" s="101" t="s">
        <v>494</v>
      </c>
      <c r="T635" s="102" t="s">
        <v>839</v>
      </c>
      <c r="U635" s="105"/>
      <c r="V635" s="136"/>
      <c r="W635" s="136"/>
      <c r="X635" s="136"/>
      <c r="Y635" s="136"/>
      <c r="Z635" s="233"/>
      <c r="AA635" s="136"/>
    </row>
    <row r="636" spans="1:44" s="273" customFormat="1" ht="27" customHeight="1">
      <c r="A636" s="143"/>
      <c r="B636" s="231"/>
      <c r="C636" s="247"/>
      <c r="D636" s="234"/>
      <c r="E636" s="294"/>
      <c r="F636" s="155"/>
      <c r="G636" s="12"/>
      <c r="H636" s="12"/>
      <c r="I636" s="155"/>
      <c r="J636" s="155"/>
      <c r="K636" s="155"/>
      <c r="L636" s="232">
        <f t="shared" ref="L636:L637" si="792">IF(RIGHT(S636)="T",(+H636-G636),0)</f>
        <v>0</v>
      </c>
      <c r="M636" s="232">
        <f t="shared" ref="M636:M637" si="793">IF(RIGHT(S636)="U",(+H636-G636),0)</f>
        <v>0</v>
      </c>
      <c r="N636" s="232">
        <f t="shared" ref="N636:N637" si="794">IF(RIGHT(S636)="C",(+H636-G636),0)</f>
        <v>0</v>
      </c>
      <c r="O636" s="232">
        <f t="shared" ref="O636:O637" si="795">IF(RIGHT(S636)="D",(+H636-G636),0)</f>
        <v>0</v>
      </c>
      <c r="P636" s="155"/>
      <c r="Q636" s="155"/>
      <c r="R636" s="155"/>
      <c r="S636" s="12"/>
      <c r="T636" s="14"/>
      <c r="U636" s="105"/>
      <c r="V636" s="136"/>
      <c r="W636" s="136"/>
      <c r="X636" s="136"/>
      <c r="Y636" s="136"/>
      <c r="Z636" s="233"/>
      <c r="AA636" s="136"/>
    </row>
    <row r="637" spans="1:44" s="273" customFormat="1" ht="27" customHeight="1">
      <c r="A637" s="143"/>
      <c r="B637" s="231"/>
      <c r="C637" s="247"/>
      <c r="D637" s="234"/>
      <c r="E637" s="294"/>
      <c r="F637" s="155" t="s">
        <v>49</v>
      </c>
      <c r="G637" s="12"/>
      <c r="H637" s="12"/>
      <c r="I637" s="155"/>
      <c r="J637" s="155"/>
      <c r="K637" s="155"/>
      <c r="L637" s="232">
        <f t="shared" si="792"/>
        <v>0</v>
      </c>
      <c r="M637" s="232">
        <f t="shared" si="793"/>
        <v>0</v>
      </c>
      <c r="N637" s="232">
        <f t="shared" si="794"/>
        <v>0</v>
      </c>
      <c r="O637" s="232">
        <f t="shared" si="795"/>
        <v>0</v>
      </c>
      <c r="P637" s="155"/>
      <c r="Q637" s="155"/>
      <c r="R637" s="155"/>
      <c r="S637" s="13"/>
      <c r="T637" s="14"/>
      <c r="U637" s="105"/>
      <c r="V637" s="136"/>
      <c r="W637" s="136"/>
      <c r="X637" s="136"/>
      <c r="Y637" s="136"/>
      <c r="Z637" s="233"/>
      <c r="AA637" s="136"/>
    </row>
    <row r="638" spans="1:44" s="374" customFormat="1" ht="30" customHeight="1">
      <c r="A638" s="363"/>
      <c r="B638" s="112"/>
      <c r="C638" s="364" t="s">
        <v>53</v>
      </c>
      <c r="D638" s="112"/>
      <c r="E638" s="365"/>
      <c r="F638" s="366" t="s">
        <v>49</v>
      </c>
      <c r="G638" s="107"/>
      <c r="H638" s="107"/>
      <c r="I638" s="366" t="s">
        <v>49</v>
      </c>
      <c r="J638" s="366" t="s">
        <v>49</v>
      </c>
      <c r="K638" s="366" t="s">
        <v>49</v>
      </c>
      <c r="L638" s="367">
        <f>SUM(L635:L637)</f>
        <v>14.855555555550382</v>
      </c>
      <c r="M638" s="367">
        <f t="shared" ref="M638:O638" si="796">SUM(M635:M637)</f>
        <v>0</v>
      </c>
      <c r="N638" s="367">
        <f t="shared" si="796"/>
        <v>0</v>
      </c>
      <c r="O638" s="367">
        <f t="shared" si="796"/>
        <v>0</v>
      </c>
      <c r="P638" s="367"/>
      <c r="Q638" s="367"/>
      <c r="R638" s="367"/>
      <c r="S638" s="184"/>
      <c r="T638" s="114"/>
      <c r="U638" s="112"/>
      <c r="V638" s="368">
        <f>$AB$11-((N638*24))</f>
        <v>744</v>
      </c>
      <c r="W638" s="369">
        <v>250</v>
      </c>
      <c r="X638" s="370"/>
      <c r="Y638" s="371">
        <f>W638</f>
        <v>250</v>
      </c>
      <c r="Z638" s="368">
        <f>(Y638*(V638-L638*24))/V638</f>
        <v>130.19713261652919</v>
      </c>
      <c r="AA638" s="372">
        <f>(Z638/Y638)*100</f>
        <v>52.07885304661167</v>
      </c>
      <c r="AB638" s="373"/>
    </row>
    <row r="639" spans="1:44" s="239" customFormat="1" ht="30" customHeight="1">
      <c r="A639" s="3"/>
      <c r="B639" s="315"/>
      <c r="C639" s="224" t="s">
        <v>343</v>
      </c>
      <c r="D639" s="234"/>
      <c r="E639" s="154"/>
      <c r="F639" s="155" t="s">
        <v>49</v>
      </c>
      <c r="G639" s="224"/>
      <c r="H639" s="224"/>
      <c r="I639" s="224"/>
      <c r="J639" s="224"/>
      <c r="K639" s="224"/>
      <c r="L639" s="42">
        <f>SUM(L634+L638)</f>
        <v>15.479861111110949</v>
      </c>
      <c r="M639" s="42">
        <f>SUM(M631+M638)</f>
        <v>0</v>
      </c>
      <c r="N639" s="42">
        <f>SUM(N631+N638)</f>
        <v>0</v>
      </c>
      <c r="O639" s="42">
        <f>SUM(O631+O638)</f>
        <v>0</v>
      </c>
      <c r="P639" s="42"/>
      <c r="Q639" s="42"/>
      <c r="R639" s="42"/>
      <c r="S639" s="42"/>
      <c r="T639" s="43"/>
      <c r="U639" s="42"/>
      <c r="V639" s="233"/>
      <c r="W639" s="234"/>
      <c r="X639" s="99"/>
      <c r="Y639" s="233">
        <f>SUM(Y631:Y638)</f>
        <v>500</v>
      </c>
      <c r="Z639" s="233">
        <f>SUM(Z631:Z638)</f>
        <v>375.16241039426654</v>
      </c>
      <c r="AA639" s="109">
        <f>(Z639/Y639)*100</f>
        <v>75.03248207885332</v>
      </c>
      <c r="AB639" s="357" t="s">
        <v>253</v>
      </c>
      <c r="AC639" s="300"/>
      <c r="AD639" s="300"/>
      <c r="AE639" s="300"/>
      <c r="AF639" s="238"/>
      <c r="AG639" s="238"/>
      <c r="AH639" s="238"/>
      <c r="AI639" s="238"/>
      <c r="AJ639" s="238"/>
      <c r="AK639" s="238"/>
      <c r="AL639" s="238"/>
      <c r="AM639" s="238"/>
      <c r="AN639" s="238"/>
      <c r="AO639" s="238"/>
      <c r="AP639" s="238"/>
      <c r="AQ639" s="238"/>
      <c r="AR639" s="238"/>
    </row>
    <row r="640" spans="1:44" s="239" customFormat="1" ht="30" customHeight="1">
      <c r="A640" s="3"/>
      <c r="B640" s="375"/>
      <c r="C640" s="376" t="s">
        <v>831</v>
      </c>
      <c r="D640" s="234"/>
      <c r="E640" s="154"/>
      <c r="F640" s="155"/>
      <c r="G640" s="224"/>
      <c r="H640" s="224"/>
      <c r="I640" s="224"/>
      <c r="J640" s="224"/>
      <c r="K640" s="224"/>
      <c r="L640" s="42"/>
      <c r="M640" s="42"/>
      <c r="N640" s="42"/>
      <c r="O640" s="42"/>
      <c r="P640" s="42"/>
      <c r="Q640" s="42"/>
      <c r="R640" s="42"/>
      <c r="S640" s="42"/>
      <c r="T640" s="43"/>
      <c r="U640" s="42"/>
      <c r="V640" s="233"/>
      <c r="W640" s="234"/>
      <c r="X640" s="99"/>
      <c r="Y640" s="233"/>
      <c r="Z640" s="233"/>
      <c r="AA640" s="109"/>
      <c r="AB640" s="357"/>
      <c r="AC640" s="300"/>
      <c r="AD640" s="300"/>
      <c r="AE640" s="300"/>
      <c r="AF640" s="238"/>
      <c r="AG640" s="238"/>
      <c r="AH640" s="238"/>
      <c r="AI640" s="238"/>
      <c r="AJ640" s="238"/>
      <c r="AK640" s="238"/>
      <c r="AL640" s="238"/>
      <c r="AM640" s="238"/>
      <c r="AN640" s="238"/>
      <c r="AO640" s="238"/>
      <c r="AP640" s="238"/>
      <c r="AQ640" s="238"/>
      <c r="AR640" s="238"/>
    </row>
    <row r="641" spans="1:44" s="239" customFormat="1" ht="30" customHeight="1">
      <c r="A641" s="3"/>
      <c r="B641" s="375" t="s">
        <v>612</v>
      </c>
      <c r="C641" s="377" t="s">
        <v>832</v>
      </c>
      <c r="D641" s="234">
        <v>500</v>
      </c>
      <c r="E641" s="154"/>
      <c r="F641" s="155"/>
      <c r="G641" s="100"/>
      <c r="H641" s="100"/>
      <c r="I641" s="224"/>
      <c r="J641" s="224"/>
      <c r="K641" s="224"/>
      <c r="L641" s="232">
        <f t="shared" ref="L641" si="797">IF(RIGHT(S641)="T",(+H641-G641),0)</f>
        <v>0</v>
      </c>
      <c r="M641" s="232">
        <f t="shared" ref="M641" si="798">IF(RIGHT(S641)="U",(+H641-G641),0)</f>
        <v>0</v>
      </c>
      <c r="N641" s="232">
        <f t="shared" ref="N641" si="799">IF(RIGHT(S641)="C",(+H641-G641),0)</f>
        <v>0</v>
      </c>
      <c r="O641" s="232">
        <f t="shared" ref="O641" si="800">IF(RIGHT(S641)="D",(+H641-G641),0)</f>
        <v>0</v>
      </c>
      <c r="P641" s="42"/>
      <c r="Q641" s="42"/>
      <c r="R641" s="42"/>
      <c r="S641" s="101"/>
      <c r="T641" s="102"/>
      <c r="U641" s="42"/>
      <c r="V641" s="233"/>
      <c r="W641" s="234"/>
      <c r="X641" s="99"/>
      <c r="Y641" s="233"/>
      <c r="Z641" s="233"/>
      <c r="AA641" s="109"/>
      <c r="AB641" s="357"/>
      <c r="AC641" s="300"/>
      <c r="AD641" s="300"/>
      <c r="AE641" s="300"/>
      <c r="AF641" s="238"/>
      <c r="AG641" s="238"/>
      <c r="AH641" s="238"/>
      <c r="AI641" s="238"/>
      <c r="AJ641" s="238"/>
      <c r="AK641" s="238"/>
      <c r="AL641" s="238"/>
      <c r="AM641" s="238"/>
      <c r="AN641" s="238"/>
      <c r="AO641" s="238"/>
      <c r="AP641" s="238"/>
      <c r="AQ641" s="238"/>
      <c r="AR641" s="238"/>
    </row>
    <row r="642" spans="1:44" s="239" customFormat="1" ht="30" customHeight="1">
      <c r="A642" s="3"/>
      <c r="B642" s="375"/>
      <c r="C642" s="311"/>
      <c r="D642" s="234"/>
      <c r="E642" s="154"/>
      <c r="F642" s="155"/>
      <c r="G642" s="100"/>
      <c r="H642" s="100"/>
      <c r="I642" s="224"/>
      <c r="J642" s="224"/>
      <c r="K642" s="224"/>
      <c r="L642" s="232">
        <f t="shared" ref="L642:L645" si="801">IF(RIGHT(S642)="T",(+H642-G642),0)</f>
        <v>0</v>
      </c>
      <c r="M642" s="232">
        <f t="shared" ref="M642:M645" si="802">IF(RIGHT(S642)="U",(+H642-G642),0)</f>
        <v>0</v>
      </c>
      <c r="N642" s="232">
        <f t="shared" ref="N642:N645" si="803">IF(RIGHT(S642)="C",(+H642-G642),0)</f>
        <v>0</v>
      </c>
      <c r="O642" s="232">
        <f t="shared" ref="O642:O645" si="804">IF(RIGHT(S642)="D",(+H642-G642),0)</f>
        <v>0</v>
      </c>
      <c r="P642" s="42"/>
      <c r="Q642" s="42"/>
      <c r="R642" s="42"/>
      <c r="S642" s="101"/>
      <c r="T642" s="102"/>
      <c r="U642" s="42"/>
      <c r="V642" s="233"/>
      <c r="W642" s="234"/>
      <c r="X642" s="99"/>
      <c r="Y642" s="233"/>
      <c r="Z642" s="233"/>
      <c r="AA642" s="109"/>
      <c r="AB642" s="357"/>
      <c r="AC642" s="300"/>
      <c r="AD642" s="300"/>
      <c r="AE642" s="300"/>
      <c r="AF642" s="238"/>
      <c r="AG642" s="238"/>
      <c r="AH642" s="238"/>
      <c r="AI642" s="238"/>
      <c r="AJ642" s="238"/>
      <c r="AK642" s="238"/>
      <c r="AL642" s="238"/>
      <c r="AM642" s="238"/>
      <c r="AN642" s="238"/>
      <c r="AO642" s="238"/>
      <c r="AP642" s="238"/>
      <c r="AQ642" s="238"/>
      <c r="AR642" s="238"/>
    </row>
    <row r="643" spans="1:44" s="239" customFormat="1" ht="30" customHeight="1">
      <c r="A643" s="3"/>
      <c r="B643" s="315"/>
      <c r="C643" s="224"/>
      <c r="D643" s="234"/>
      <c r="E643" s="154"/>
      <c r="F643" s="155"/>
      <c r="G643" s="100"/>
      <c r="H643" s="100"/>
      <c r="I643" s="224"/>
      <c r="J643" s="224"/>
      <c r="K643" s="224"/>
      <c r="L643" s="232">
        <f t="shared" si="801"/>
        <v>0</v>
      </c>
      <c r="M643" s="232">
        <f t="shared" si="802"/>
        <v>0</v>
      </c>
      <c r="N643" s="232">
        <f t="shared" si="803"/>
        <v>0</v>
      </c>
      <c r="O643" s="232">
        <f t="shared" si="804"/>
        <v>0</v>
      </c>
      <c r="P643" s="42"/>
      <c r="Q643" s="42"/>
      <c r="R643" s="42"/>
      <c r="S643" s="101"/>
      <c r="T643" s="102"/>
      <c r="U643" s="42"/>
      <c r="V643" s="233"/>
      <c r="W643" s="234"/>
      <c r="X643" s="99"/>
      <c r="Y643" s="233"/>
      <c r="Z643" s="233"/>
      <c r="AA643" s="109"/>
      <c r="AB643" s="357"/>
      <c r="AC643" s="300"/>
      <c r="AD643" s="300"/>
      <c r="AE643" s="300"/>
      <c r="AF643" s="238"/>
      <c r="AG643" s="238"/>
      <c r="AH643" s="238"/>
      <c r="AI643" s="238"/>
      <c r="AJ643" s="238"/>
      <c r="AK643" s="238"/>
      <c r="AL643" s="238"/>
      <c r="AM643" s="238"/>
      <c r="AN643" s="238"/>
      <c r="AO643" s="238"/>
      <c r="AP643" s="238"/>
      <c r="AQ643" s="238"/>
      <c r="AR643" s="238"/>
    </row>
    <row r="644" spans="1:44" s="239" customFormat="1" ht="30" customHeight="1">
      <c r="A644" s="3"/>
      <c r="B644" s="315"/>
      <c r="C644" s="311"/>
      <c r="D644" s="234"/>
      <c r="E644" s="154"/>
      <c r="F644" s="155"/>
      <c r="G644" s="100"/>
      <c r="H644" s="100"/>
      <c r="I644" s="224"/>
      <c r="J644" s="224"/>
      <c r="K644" s="224"/>
      <c r="L644" s="232">
        <f t="shared" si="801"/>
        <v>0</v>
      </c>
      <c r="M644" s="232">
        <f t="shared" si="802"/>
        <v>0</v>
      </c>
      <c r="N644" s="232">
        <f t="shared" si="803"/>
        <v>0</v>
      </c>
      <c r="O644" s="232">
        <f t="shared" si="804"/>
        <v>0</v>
      </c>
      <c r="P644" s="42"/>
      <c r="Q644" s="42"/>
      <c r="R644" s="42"/>
      <c r="S644" s="101"/>
      <c r="T644" s="102"/>
      <c r="U644" s="42"/>
      <c r="V644" s="233"/>
      <c r="W644" s="234"/>
      <c r="X644" s="99"/>
      <c r="Y644" s="233"/>
      <c r="Z644" s="233"/>
      <c r="AA644" s="109"/>
      <c r="AB644" s="357"/>
      <c r="AC644" s="300"/>
      <c r="AD644" s="300"/>
      <c r="AE644" s="300"/>
      <c r="AF644" s="238"/>
      <c r="AG644" s="238"/>
      <c r="AH644" s="238"/>
      <c r="AI644" s="238"/>
      <c r="AJ644" s="238"/>
      <c r="AK644" s="238"/>
      <c r="AL644" s="238"/>
      <c r="AM644" s="238"/>
      <c r="AN644" s="238"/>
      <c r="AO644" s="238"/>
      <c r="AP644" s="238"/>
      <c r="AQ644" s="238"/>
      <c r="AR644" s="238"/>
    </row>
    <row r="645" spans="1:44" s="239" customFormat="1" ht="30" customHeight="1">
      <c r="A645" s="3"/>
      <c r="B645" s="315"/>
      <c r="C645" s="224"/>
      <c r="D645" s="234"/>
      <c r="E645" s="154"/>
      <c r="F645" s="155"/>
      <c r="G645" s="100"/>
      <c r="H645" s="100"/>
      <c r="I645" s="224"/>
      <c r="J645" s="224"/>
      <c r="K645" s="224"/>
      <c r="L645" s="232">
        <f t="shared" si="801"/>
        <v>0</v>
      </c>
      <c r="M645" s="232">
        <f t="shared" si="802"/>
        <v>0</v>
      </c>
      <c r="N645" s="232">
        <f t="shared" si="803"/>
        <v>0</v>
      </c>
      <c r="O645" s="232">
        <f t="shared" si="804"/>
        <v>0</v>
      </c>
      <c r="P645" s="42"/>
      <c r="Q645" s="42"/>
      <c r="R645" s="42"/>
      <c r="S645" s="101"/>
      <c r="T645" s="102"/>
      <c r="U645" s="42"/>
      <c r="V645" s="233"/>
      <c r="W645" s="234"/>
      <c r="X645" s="99"/>
      <c r="Y645" s="233"/>
      <c r="Z645" s="233"/>
      <c r="AA645" s="109"/>
      <c r="AB645" s="357"/>
      <c r="AC645" s="300"/>
      <c r="AD645" s="300"/>
      <c r="AE645" s="300"/>
      <c r="AF645" s="238"/>
      <c r="AG645" s="238"/>
      <c r="AH645" s="238"/>
      <c r="AI645" s="238"/>
      <c r="AJ645" s="238"/>
      <c r="AK645" s="238"/>
      <c r="AL645" s="238"/>
      <c r="AM645" s="238"/>
      <c r="AN645" s="238"/>
      <c r="AO645" s="238"/>
      <c r="AP645" s="238"/>
      <c r="AQ645" s="238"/>
      <c r="AR645" s="238"/>
    </row>
    <row r="646" spans="1:44" s="239" customFormat="1" ht="30" customHeight="1">
      <c r="A646" s="3"/>
      <c r="B646" s="315"/>
      <c r="C646" s="378" t="s">
        <v>833</v>
      </c>
      <c r="D646" s="234"/>
      <c r="E646" s="154"/>
      <c r="F646" s="155"/>
      <c r="G646" s="224"/>
      <c r="H646" s="224"/>
      <c r="I646" s="224"/>
      <c r="J646" s="224"/>
      <c r="K646" s="224"/>
      <c r="L646" s="133">
        <f>SUM(L641:L645)</f>
        <v>0</v>
      </c>
      <c r="M646" s="133">
        <f t="shared" ref="M646:O646" si="805">SUM(M641:M645)</f>
        <v>0</v>
      </c>
      <c r="N646" s="133">
        <f t="shared" si="805"/>
        <v>0</v>
      </c>
      <c r="O646" s="133">
        <f t="shared" si="805"/>
        <v>0</v>
      </c>
      <c r="P646" s="42"/>
      <c r="Q646" s="42"/>
      <c r="R646" s="42"/>
      <c r="S646" s="42"/>
      <c r="T646" s="43"/>
      <c r="U646" s="42"/>
      <c r="V646" s="233">
        <f>$AB$11-((N646*24))</f>
        <v>744</v>
      </c>
      <c r="W646" s="234">
        <v>500</v>
      </c>
      <c r="X646" s="99"/>
      <c r="Y646" s="233">
        <f>W646</f>
        <v>500</v>
      </c>
      <c r="Z646" s="233">
        <f>(Y646*(V646-L646*24))/V646</f>
        <v>500</v>
      </c>
      <c r="AA646" s="109">
        <f>(Z646/Y646)*100</f>
        <v>100</v>
      </c>
      <c r="AB646" s="357"/>
      <c r="AC646" s="300"/>
      <c r="AD646" s="300"/>
      <c r="AE646" s="300"/>
      <c r="AF646" s="238"/>
      <c r="AG646" s="238"/>
      <c r="AH646" s="238"/>
      <c r="AI646" s="238"/>
      <c r="AJ646" s="238"/>
      <c r="AK646" s="238"/>
      <c r="AL646" s="238"/>
      <c r="AM646" s="238"/>
      <c r="AN646" s="238"/>
      <c r="AO646" s="238"/>
      <c r="AP646" s="238"/>
      <c r="AQ646" s="238"/>
      <c r="AR646" s="238"/>
    </row>
    <row r="647" spans="1:44" s="239" customFormat="1" ht="30" customHeight="1">
      <c r="A647" s="3"/>
      <c r="B647" s="315"/>
      <c r="C647" s="224"/>
      <c r="D647" s="234"/>
      <c r="E647" s="154"/>
      <c r="F647" s="155"/>
      <c r="G647" s="224"/>
      <c r="H647" s="224"/>
      <c r="I647" s="224"/>
      <c r="J647" s="224"/>
      <c r="K647" s="224"/>
      <c r="L647" s="42"/>
      <c r="M647" s="42"/>
      <c r="N647" s="42"/>
      <c r="O647" s="42"/>
      <c r="P647" s="42"/>
      <c r="Q647" s="42"/>
      <c r="R647" s="42"/>
      <c r="S647" s="42"/>
      <c r="T647" s="43"/>
      <c r="U647" s="42"/>
      <c r="V647" s="233"/>
      <c r="W647" s="234"/>
      <c r="X647" s="99"/>
      <c r="Y647" s="233"/>
      <c r="Z647" s="233"/>
      <c r="AA647" s="109"/>
      <c r="AB647" s="357"/>
      <c r="AC647" s="300"/>
      <c r="AD647" s="300"/>
      <c r="AE647" s="300"/>
      <c r="AF647" s="238"/>
      <c r="AG647" s="238"/>
      <c r="AH647" s="238"/>
      <c r="AI647" s="238"/>
      <c r="AJ647" s="238"/>
      <c r="AK647" s="238"/>
      <c r="AL647" s="238"/>
      <c r="AM647" s="238"/>
      <c r="AN647" s="238"/>
      <c r="AO647" s="238"/>
      <c r="AP647" s="238"/>
      <c r="AQ647" s="238"/>
      <c r="AR647" s="238"/>
    </row>
    <row r="648" spans="1:44" s="239" customFormat="1" ht="30" customHeight="1">
      <c r="A648" s="286" t="s">
        <v>344</v>
      </c>
      <c r="B648" s="115"/>
      <c r="C648" s="341" t="s">
        <v>345</v>
      </c>
      <c r="D648" s="224"/>
      <c r="E648" s="144"/>
      <c r="F648" s="155" t="s">
        <v>49</v>
      </c>
      <c r="G648" s="224"/>
      <c r="H648" s="224"/>
      <c r="I648" s="339"/>
      <c r="J648" s="339"/>
      <c r="K648" s="339"/>
      <c r="L648" s="158"/>
      <c r="M648" s="158"/>
      <c r="N648" s="158"/>
      <c r="O648" s="158"/>
      <c r="P648" s="158"/>
      <c r="Q648" s="158"/>
      <c r="R648" s="158"/>
      <c r="S648" s="158"/>
      <c r="T648" s="159"/>
      <c r="U648" s="158"/>
      <c r="V648" s="233"/>
      <c r="W648" s="379" t="s">
        <v>346</v>
      </c>
      <c r="X648" s="358"/>
      <c r="Y648" s="352" t="s">
        <v>347</v>
      </c>
      <c r="Z648" s="233" t="s">
        <v>348</v>
      </c>
      <c r="AA648" s="352"/>
      <c r="AB648" s="300"/>
      <c r="AC648" s="300"/>
      <c r="AD648" s="300"/>
      <c r="AE648" s="300"/>
      <c r="AF648" s="238"/>
      <c r="AG648" s="238"/>
      <c r="AH648" s="238"/>
      <c r="AI648" s="238"/>
      <c r="AJ648" s="238"/>
      <c r="AK648" s="238"/>
      <c r="AL648" s="238"/>
      <c r="AM648" s="238"/>
      <c r="AN648" s="238"/>
      <c r="AO648" s="238"/>
      <c r="AP648" s="238"/>
      <c r="AQ648" s="238"/>
      <c r="AR648" s="238"/>
    </row>
    <row r="649" spans="1:44" ht="30" customHeight="1">
      <c r="A649" s="380">
        <v>1</v>
      </c>
      <c r="B649" s="115" t="s">
        <v>349</v>
      </c>
      <c r="C649" s="381" t="s">
        <v>350</v>
      </c>
      <c r="D649" s="382"/>
      <c r="E649" s="154" t="s">
        <v>565</v>
      </c>
      <c r="F649" s="277"/>
      <c r="G649" s="100"/>
      <c r="H649" s="100"/>
      <c r="I649" s="383"/>
      <c r="J649" s="383"/>
      <c r="K649" s="383"/>
      <c r="L649" s="281">
        <f>IF(RIGHT(S649)="T",(+H649-G649),0)</f>
        <v>0</v>
      </c>
      <c r="M649" s="281">
        <f>IF(RIGHT(S649)="U",(+H649-G649),0)</f>
        <v>0</v>
      </c>
      <c r="N649" s="281">
        <f>IF(RIGHT(S649)="C",(+H649-G649),0)</f>
        <v>0</v>
      </c>
      <c r="O649" s="281">
        <f>IF(RIGHT(S649)="D",(+H649-G649),0)</f>
        <v>0</v>
      </c>
      <c r="P649" s="384"/>
      <c r="Q649" s="384"/>
      <c r="R649" s="384"/>
      <c r="S649" s="41"/>
      <c r="T649" s="102"/>
      <c r="U649" s="384"/>
      <c r="V649" s="385"/>
      <c r="W649" s="386"/>
      <c r="X649" s="386"/>
      <c r="Y649" s="386"/>
      <c r="Z649" s="233"/>
      <c r="AA649" s="386"/>
      <c r="AF649" s="206"/>
      <c r="AG649" s="206"/>
      <c r="AH649" s="206"/>
      <c r="AI649" s="206"/>
      <c r="AJ649" s="206"/>
      <c r="AK649" s="206"/>
      <c r="AL649" s="206"/>
      <c r="AM649" s="206"/>
      <c r="AN649" s="206"/>
      <c r="AO649" s="206"/>
      <c r="AP649" s="206"/>
      <c r="AQ649" s="206"/>
      <c r="AR649" s="206"/>
    </row>
    <row r="650" spans="1:44" s="246" customFormat="1" ht="30" customHeight="1">
      <c r="A650" s="279"/>
      <c r="B650" s="129"/>
      <c r="C650" s="280" t="s">
        <v>53</v>
      </c>
      <c r="D650" s="129"/>
      <c r="E650" s="144"/>
      <c r="F650" s="277" t="s">
        <v>49</v>
      </c>
      <c r="G650" s="126"/>
      <c r="H650" s="126"/>
      <c r="I650" s="277" t="s">
        <v>49</v>
      </c>
      <c r="J650" s="277" t="s">
        <v>49</v>
      </c>
      <c r="K650" s="277" t="s">
        <v>49</v>
      </c>
      <c r="L650" s="281">
        <f>SUM(L649:L649)</f>
        <v>0</v>
      </c>
      <c r="M650" s="281">
        <f>SUM(M649:M649)</f>
        <v>0</v>
      </c>
      <c r="N650" s="281">
        <f>SUM(N649:N649)</f>
        <v>0</v>
      </c>
      <c r="O650" s="281">
        <f>SUM(O649:O649)</f>
        <v>0</v>
      </c>
      <c r="P650" s="281"/>
      <c r="Q650" s="281"/>
      <c r="R650" s="281"/>
      <c r="S650" s="129"/>
      <c r="T650" s="130"/>
      <c r="U650" s="129"/>
      <c r="V650" s="282">
        <f>$AB$11-((N650*24))</f>
        <v>744</v>
      </c>
      <c r="W650" s="106">
        <v>250</v>
      </c>
      <c r="X650" s="99"/>
      <c r="Y650" s="257">
        <f>W650</f>
        <v>250</v>
      </c>
      <c r="Z650" s="233">
        <f>(Y650*(V650-L650*24))/V650</f>
        <v>250</v>
      </c>
      <c r="AA650" s="245">
        <f>(Z650/Y650)*100</f>
        <v>100</v>
      </c>
    </row>
    <row r="651" spans="1:44" s="248" customFormat="1" ht="30" customHeight="1">
      <c r="A651" s="283">
        <v>2</v>
      </c>
      <c r="B651" s="231" t="s">
        <v>301</v>
      </c>
      <c r="C651" s="247" t="s">
        <v>351</v>
      </c>
      <c r="D651" s="132">
        <v>280</v>
      </c>
      <c r="E651" s="154" t="s">
        <v>565</v>
      </c>
      <c r="F651" s="155" t="s">
        <v>49</v>
      </c>
      <c r="G651" s="100"/>
      <c r="H651" s="100"/>
      <c r="I651" s="155" t="s">
        <v>49</v>
      </c>
      <c r="J651" s="155" t="s">
        <v>49</v>
      </c>
      <c r="K651" s="118"/>
      <c r="L651" s="232">
        <f>IF(RIGHT(S651)="T",(+H651-G651),0)</f>
        <v>0</v>
      </c>
      <c r="M651" s="232">
        <f>IF(RIGHT(S651)="U",(+H651-G651),0)</f>
        <v>0</v>
      </c>
      <c r="N651" s="232">
        <f>IF(RIGHT(S651)="C",(+H651-G651),0)</f>
        <v>0</v>
      </c>
      <c r="O651" s="232">
        <f>IF(RIGHT(S651)="D",(+H651-G651),0)</f>
        <v>0</v>
      </c>
      <c r="P651" s="155" t="s">
        <v>49</v>
      </c>
      <c r="Q651" s="155" t="s">
        <v>49</v>
      </c>
      <c r="R651" s="155" t="s">
        <v>49</v>
      </c>
      <c r="S651" s="41"/>
      <c r="T651" s="102"/>
      <c r="U651" s="105"/>
      <c r="V651" s="136"/>
      <c r="W651" s="136"/>
      <c r="X651" s="136"/>
      <c r="Y651" s="136"/>
      <c r="Z651" s="233"/>
      <c r="AA651" s="136"/>
    </row>
    <row r="652" spans="1:44" s="246" customFormat="1" ht="30" customHeight="1">
      <c r="A652" s="3"/>
      <c r="B652" s="104"/>
      <c r="C652" s="242" t="s">
        <v>53</v>
      </c>
      <c r="D652" s="104"/>
      <c r="E652" s="144"/>
      <c r="F652" s="243" t="s">
        <v>49</v>
      </c>
      <c r="G652" s="103"/>
      <c r="H652" s="103"/>
      <c r="I652" s="243" t="s">
        <v>49</v>
      </c>
      <c r="J652" s="243" t="s">
        <v>49</v>
      </c>
      <c r="K652" s="243" t="s">
        <v>49</v>
      </c>
      <c r="L652" s="133">
        <f>SUM(L651:L651)</f>
        <v>0</v>
      </c>
      <c r="M652" s="133">
        <f>SUM(M651:M651)</f>
        <v>0</v>
      </c>
      <c r="N652" s="133">
        <f>SUM(N651:N651)</f>
        <v>0</v>
      </c>
      <c r="O652" s="133">
        <f>SUM(O651:O651)</f>
        <v>0</v>
      </c>
      <c r="P652" s="243" t="s">
        <v>49</v>
      </c>
      <c r="Q652" s="243" t="s">
        <v>49</v>
      </c>
      <c r="R652" s="243" t="s">
        <v>49</v>
      </c>
      <c r="S652" s="132"/>
      <c r="T652" s="108"/>
      <c r="U652" s="104"/>
      <c r="V652" s="233">
        <f>$AB$11-((N652*24))</f>
        <v>744</v>
      </c>
      <c r="W652" s="234">
        <v>280</v>
      </c>
      <c r="X652" s="99"/>
      <c r="Y652" s="235">
        <f>W652</f>
        <v>280</v>
      </c>
      <c r="Z652" s="233">
        <f>(Y652*(V652-L652*24))/V652</f>
        <v>280</v>
      </c>
      <c r="AA652" s="109">
        <f>(Z652/Y652)*100</f>
        <v>100</v>
      </c>
      <c r="AB652" s="248"/>
    </row>
    <row r="653" spans="1:44" s="239" customFormat="1" ht="30" customHeight="1">
      <c r="A653" s="3"/>
      <c r="B653" s="315"/>
      <c r="C653" s="224" t="s">
        <v>352</v>
      </c>
      <c r="D653" s="224"/>
      <c r="E653" s="154"/>
      <c r="F653" s="155" t="s">
        <v>49</v>
      </c>
      <c r="G653" s="224"/>
      <c r="H653" s="224"/>
      <c r="I653" s="224"/>
      <c r="J653" s="224"/>
      <c r="K653" s="224"/>
      <c r="L653" s="42">
        <f>SUM(L650+L652)</f>
        <v>0</v>
      </c>
      <c r="M653" s="42">
        <f t="shared" ref="M653:O653" si="806">SUM(M650+M652)</f>
        <v>0</v>
      </c>
      <c r="N653" s="42">
        <f t="shared" si="806"/>
        <v>0</v>
      </c>
      <c r="O653" s="42">
        <f t="shared" si="806"/>
        <v>0</v>
      </c>
      <c r="P653" s="42"/>
      <c r="Q653" s="42"/>
      <c r="R653" s="42"/>
      <c r="S653" s="42"/>
      <c r="T653" s="43"/>
      <c r="U653" s="42"/>
      <c r="V653" s="233"/>
      <c r="W653" s="234"/>
      <c r="X653" s="99"/>
      <c r="Y653" s="233">
        <f>SUM(Y650:Y652)</f>
        <v>530</v>
      </c>
      <c r="Z653" s="233">
        <f>SUM(Z650:Z652)</f>
        <v>530</v>
      </c>
      <c r="AA653" s="109">
        <f>(Z653/Y653)*100</f>
        <v>100</v>
      </c>
      <c r="AB653" s="357" t="s">
        <v>253</v>
      </c>
      <c r="AC653" s="300"/>
      <c r="AD653" s="300"/>
      <c r="AE653" s="300"/>
      <c r="AF653" s="238"/>
      <c r="AG653" s="238"/>
      <c r="AH653" s="238"/>
      <c r="AI653" s="238"/>
      <c r="AJ653" s="238"/>
      <c r="AK653" s="238"/>
      <c r="AL653" s="238"/>
      <c r="AM653" s="238"/>
      <c r="AN653" s="238"/>
      <c r="AO653" s="238"/>
      <c r="AP653" s="238"/>
      <c r="AQ653" s="238"/>
      <c r="AR653" s="238"/>
    </row>
    <row r="654" spans="1:44" s="239" customFormat="1" ht="30" customHeight="1">
      <c r="A654" s="286" t="s">
        <v>353</v>
      </c>
      <c r="B654" s="115"/>
      <c r="C654" s="341" t="s">
        <v>354</v>
      </c>
      <c r="D654" s="224"/>
      <c r="E654" s="144"/>
      <c r="F654" s="155" t="s">
        <v>49</v>
      </c>
      <c r="G654" s="224"/>
      <c r="H654" s="224"/>
      <c r="I654" s="339"/>
      <c r="J654" s="339"/>
      <c r="K654" s="339"/>
      <c r="L654" s="158"/>
      <c r="M654" s="158"/>
      <c r="N654" s="158"/>
      <c r="O654" s="158"/>
      <c r="P654" s="158"/>
      <c r="Q654" s="158"/>
      <c r="R654" s="158"/>
      <c r="S654" s="158"/>
      <c r="T654" s="159"/>
      <c r="U654" s="158"/>
      <c r="V654" s="233"/>
      <c r="W654" s="379" t="s">
        <v>346</v>
      </c>
      <c r="X654" s="358"/>
      <c r="Y654" s="352" t="s">
        <v>347</v>
      </c>
      <c r="Z654" s="233" t="s">
        <v>348</v>
      </c>
      <c r="AA654" s="3"/>
      <c r="AB654" s="300"/>
      <c r="AC654" s="300"/>
      <c r="AD654" s="300"/>
      <c r="AE654" s="300"/>
      <c r="AF654" s="238"/>
      <c r="AG654" s="238"/>
      <c r="AH654" s="238"/>
      <c r="AI654" s="238"/>
      <c r="AJ654" s="238"/>
      <c r="AK654" s="238"/>
      <c r="AL654" s="238"/>
      <c r="AM654" s="238"/>
      <c r="AN654" s="238"/>
      <c r="AO654" s="238"/>
      <c r="AP654" s="238"/>
      <c r="AQ654" s="238"/>
      <c r="AR654" s="238"/>
    </row>
    <row r="655" spans="1:44" s="239" customFormat="1" ht="30" customHeight="1">
      <c r="A655" s="286">
        <v>1</v>
      </c>
      <c r="B655" s="115" t="s">
        <v>355</v>
      </c>
      <c r="C655" s="318" t="s">
        <v>473</v>
      </c>
      <c r="D655" s="234">
        <v>125</v>
      </c>
      <c r="E655" s="154" t="s">
        <v>565</v>
      </c>
      <c r="F655" s="155" t="s">
        <v>49</v>
      </c>
      <c r="G655" s="301"/>
      <c r="H655" s="301"/>
      <c r="I655" s="319"/>
      <c r="J655" s="319"/>
      <c r="K655" s="319"/>
      <c r="L655" s="342">
        <v>0</v>
      </c>
      <c r="M655" s="342">
        <v>0</v>
      </c>
      <c r="N655" s="342">
        <v>0</v>
      </c>
      <c r="O655" s="342">
        <v>0</v>
      </c>
      <c r="P655" s="163"/>
      <c r="Q655" s="163"/>
      <c r="R655" s="163"/>
      <c r="S655" s="163"/>
      <c r="T655" s="164"/>
      <c r="U655" s="163"/>
      <c r="V655" s="233">
        <f t="shared" ref="V655:V664" si="807">$AB$11-((N655*24))</f>
        <v>744</v>
      </c>
      <c r="W655" s="234">
        <v>125</v>
      </c>
      <c r="X655" s="99"/>
      <c r="Y655" s="235">
        <f t="shared" ref="Y655:Y743" si="808">W655</f>
        <v>125</v>
      </c>
      <c r="Z655" s="233">
        <f t="shared" ref="Z655:Z664" si="809">(Y655*(V655-L655*24))/V655</f>
        <v>125</v>
      </c>
      <c r="AA655" s="109">
        <f t="shared" ref="AA655:AA743" si="810">(Z655/Y655)*100</f>
        <v>100</v>
      </c>
      <c r="AB655" s="300"/>
      <c r="AC655" s="300"/>
      <c r="AD655" s="300"/>
      <c r="AE655" s="300"/>
      <c r="AF655" s="238"/>
      <c r="AG655" s="238"/>
      <c r="AH655" s="238"/>
      <c r="AI655" s="238"/>
      <c r="AJ655" s="238"/>
      <c r="AK655" s="238"/>
      <c r="AL655" s="238"/>
      <c r="AM655" s="238"/>
      <c r="AN655" s="238"/>
      <c r="AO655" s="238"/>
      <c r="AP655" s="238"/>
      <c r="AQ655" s="238"/>
      <c r="AR655" s="238"/>
    </row>
    <row r="656" spans="1:44" s="239" customFormat="1" ht="30" customHeight="1">
      <c r="A656" s="286">
        <v>2</v>
      </c>
      <c r="B656" s="115" t="s">
        <v>357</v>
      </c>
      <c r="C656" s="318" t="s">
        <v>356</v>
      </c>
      <c r="D656" s="234">
        <v>125</v>
      </c>
      <c r="E656" s="144" t="s">
        <v>565</v>
      </c>
      <c r="F656" s="155" t="s">
        <v>49</v>
      </c>
      <c r="G656" s="301"/>
      <c r="H656" s="301"/>
      <c r="I656" s="319"/>
      <c r="J656" s="319"/>
      <c r="K656" s="319"/>
      <c r="L656" s="342">
        <v>0</v>
      </c>
      <c r="M656" s="342">
        <v>0</v>
      </c>
      <c r="N656" s="342">
        <v>0</v>
      </c>
      <c r="O656" s="342">
        <v>0</v>
      </c>
      <c r="P656" s="163"/>
      <c r="Q656" s="163"/>
      <c r="R656" s="163"/>
      <c r="S656" s="163"/>
      <c r="T656" s="164"/>
      <c r="U656" s="163"/>
      <c r="V656" s="233">
        <f t="shared" si="807"/>
        <v>744</v>
      </c>
      <c r="W656" s="234">
        <v>125</v>
      </c>
      <c r="X656" s="99"/>
      <c r="Y656" s="235">
        <f t="shared" si="808"/>
        <v>125</v>
      </c>
      <c r="Z656" s="233">
        <f t="shared" si="809"/>
        <v>125</v>
      </c>
      <c r="AA656" s="109">
        <f t="shared" si="810"/>
        <v>100</v>
      </c>
      <c r="AB656" s="300"/>
      <c r="AC656" s="300"/>
      <c r="AD656" s="300"/>
      <c r="AE656" s="300"/>
      <c r="AF656" s="238"/>
      <c r="AG656" s="238"/>
      <c r="AH656" s="238"/>
      <c r="AI656" s="238"/>
      <c r="AJ656" s="238"/>
      <c r="AK656" s="238"/>
      <c r="AL656" s="238"/>
      <c r="AM656" s="238"/>
      <c r="AN656" s="238"/>
      <c r="AO656" s="238"/>
      <c r="AP656" s="238"/>
      <c r="AQ656" s="238"/>
      <c r="AR656" s="238"/>
    </row>
    <row r="657" spans="1:44" s="239" customFormat="1" ht="30" customHeight="1">
      <c r="A657" s="286">
        <v>3</v>
      </c>
      <c r="B657" s="115" t="s">
        <v>358</v>
      </c>
      <c r="C657" s="318" t="s">
        <v>359</v>
      </c>
      <c r="D657" s="234">
        <v>240</v>
      </c>
      <c r="E657" s="144" t="s">
        <v>565</v>
      </c>
      <c r="F657" s="155" t="s">
        <v>49</v>
      </c>
      <c r="G657" s="100"/>
      <c r="H657" s="100"/>
      <c r="I657" s="155" t="s">
        <v>49</v>
      </c>
      <c r="J657" s="155" t="s">
        <v>49</v>
      </c>
      <c r="K657" s="118"/>
      <c r="L657" s="232">
        <f>IF(RIGHT(S657)="T",(+H657-G657),0)</f>
        <v>0</v>
      </c>
      <c r="M657" s="232">
        <f>IF(RIGHT(S657)="U",(+H657-G657),0)</f>
        <v>0</v>
      </c>
      <c r="N657" s="232">
        <f>IF(RIGHT(S657)="C",(+H657-G657),0)</f>
        <v>0</v>
      </c>
      <c r="O657" s="232">
        <f>IF(RIGHT(S657)="D",(+H657-G657),0)</f>
        <v>0</v>
      </c>
      <c r="P657" s="155" t="s">
        <v>49</v>
      </c>
      <c r="Q657" s="155" t="s">
        <v>49</v>
      </c>
      <c r="R657" s="155" t="s">
        <v>49</v>
      </c>
      <c r="S657" s="41"/>
      <c r="T657" s="45"/>
      <c r="U657" s="105"/>
      <c r="V657" s="136"/>
      <c r="W657" s="136"/>
      <c r="X657" s="136"/>
      <c r="Y657" s="136"/>
      <c r="Z657" s="233"/>
      <c r="AA657" s="136"/>
      <c r="AB657" s="300"/>
      <c r="AC657" s="300"/>
      <c r="AD657" s="300"/>
      <c r="AE657" s="300"/>
      <c r="AF657" s="238"/>
      <c r="AG657" s="238"/>
      <c r="AH657" s="238"/>
      <c r="AI657" s="238"/>
      <c r="AJ657" s="238"/>
      <c r="AK657" s="238"/>
      <c r="AL657" s="238"/>
      <c r="AM657" s="238"/>
      <c r="AN657" s="238"/>
      <c r="AO657" s="238"/>
      <c r="AP657" s="238"/>
      <c r="AQ657" s="238"/>
      <c r="AR657" s="238"/>
    </row>
    <row r="658" spans="1:44" s="239" customFormat="1" ht="30" customHeight="1">
      <c r="A658" s="286"/>
      <c r="B658" s="115"/>
      <c r="C658" s="242" t="s">
        <v>53</v>
      </c>
      <c r="D658" s="104"/>
      <c r="E658" s="154"/>
      <c r="F658" s="243" t="s">
        <v>49</v>
      </c>
      <c r="G658" s="103"/>
      <c r="H658" s="103"/>
      <c r="I658" s="243" t="s">
        <v>49</v>
      </c>
      <c r="J658" s="243" t="s">
        <v>49</v>
      </c>
      <c r="K658" s="243" t="s">
        <v>49</v>
      </c>
      <c r="L658" s="133">
        <f>SUM(L657:L657)</f>
        <v>0</v>
      </c>
      <c r="M658" s="133">
        <f>SUM(M657:M657)</f>
        <v>0</v>
      </c>
      <c r="N658" s="133">
        <f>SUM(N657:N657)</f>
        <v>0</v>
      </c>
      <c r="O658" s="133">
        <f>SUM(O657:O657)</f>
        <v>0</v>
      </c>
      <c r="P658" s="243" t="s">
        <v>49</v>
      </c>
      <c r="Q658" s="243" t="s">
        <v>49</v>
      </c>
      <c r="R658" s="243" t="s">
        <v>49</v>
      </c>
      <c r="S658" s="132"/>
      <c r="T658" s="108"/>
      <c r="U658" s="163"/>
      <c r="V658" s="233">
        <f t="shared" ref="V658" si="811">$AB$11-((N658*24))</f>
        <v>744</v>
      </c>
      <c r="W658" s="234">
        <v>240</v>
      </c>
      <c r="X658" s="99"/>
      <c r="Y658" s="235">
        <f t="shared" ref="Y658" si="812">W658</f>
        <v>240</v>
      </c>
      <c r="Z658" s="233">
        <f t="shared" ref="Z658" si="813">(Y658*(V658-L658*24))/V658</f>
        <v>240</v>
      </c>
      <c r="AA658" s="109">
        <f t="shared" ref="AA658" si="814">(Z658/Y658)*100</f>
        <v>100</v>
      </c>
      <c r="AB658" s="300"/>
      <c r="AC658" s="300"/>
      <c r="AD658" s="300"/>
      <c r="AE658" s="300"/>
      <c r="AF658" s="238"/>
      <c r="AG658" s="238"/>
      <c r="AH658" s="238"/>
      <c r="AI658" s="238"/>
      <c r="AJ658" s="238"/>
      <c r="AK658" s="238"/>
      <c r="AL658" s="238"/>
      <c r="AM658" s="238"/>
      <c r="AN658" s="238"/>
      <c r="AO658" s="238"/>
      <c r="AP658" s="238"/>
      <c r="AQ658" s="238"/>
      <c r="AR658" s="238"/>
    </row>
    <row r="659" spans="1:44" s="239" customFormat="1" ht="30" customHeight="1">
      <c r="A659" s="286">
        <v>4</v>
      </c>
      <c r="B659" s="115" t="s">
        <v>360</v>
      </c>
      <c r="C659" s="301" t="s">
        <v>361</v>
      </c>
      <c r="D659" s="234">
        <v>240</v>
      </c>
      <c r="E659" s="144" t="s">
        <v>565</v>
      </c>
      <c r="F659" s="155" t="s">
        <v>49</v>
      </c>
      <c r="G659" s="16"/>
      <c r="H659" s="24"/>
      <c r="I659" s="155" t="s">
        <v>49</v>
      </c>
      <c r="J659" s="155" t="s">
        <v>49</v>
      </c>
      <c r="K659" s="118"/>
      <c r="L659" s="232">
        <f>IF(RIGHT(S659)="T",(+H659-G659),0)</f>
        <v>0</v>
      </c>
      <c r="M659" s="232">
        <f>IF(RIGHT(S659)="U",(+H659-G659),0)</f>
        <v>0</v>
      </c>
      <c r="N659" s="232">
        <f>IF(RIGHT(S659)="C",(+H659-G659),0)</f>
        <v>0</v>
      </c>
      <c r="O659" s="232">
        <f>IF(RIGHT(S659)="D",(+H659-G659),0)</f>
        <v>0</v>
      </c>
      <c r="P659" s="155" t="s">
        <v>49</v>
      </c>
      <c r="Q659" s="155" t="s">
        <v>49</v>
      </c>
      <c r="R659" s="155" t="s">
        <v>49</v>
      </c>
      <c r="S659" s="46"/>
      <c r="T659" s="20"/>
      <c r="U659" s="105"/>
      <c r="V659" s="136"/>
      <c r="W659" s="136"/>
      <c r="X659" s="136"/>
      <c r="Y659" s="136"/>
      <c r="Z659" s="233"/>
      <c r="AA659" s="136"/>
      <c r="AB659" s="300"/>
      <c r="AC659" s="300"/>
      <c r="AD659" s="300"/>
      <c r="AE659" s="300"/>
      <c r="AF659" s="238"/>
      <c r="AG659" s="238"/>
      <c r="AH659" s="238"/>
      <c r="AI659" s="238"/>
      <c r="AJ659" s="238"/>
      <c r="AK659" s="238"/>
      <c r="AL659" s="238"/>
      <c r="AM659" s="238"/>
      <c r="AN659" s="238"/>
      <c r="AO659" s="238"/>
      <c r="AP659" s="238"/>
      <c r="AQ659" s="238"/>
      <c r="AR659" s="238"/>
    </row>
    <row r="660" spans="1:44" s="239" customFormat="1" ht="30" customHeight="1">
      <c r="A660" s="286"/>
      <c r="B660" s="115"/>
      <c r="C660" s="301"/>
      <c r="D660" s="234"/>
      <c r="E660" s="144"/>
      <c r="F660" s="155"/>
      <c r="G660" s="16"/>
      <c r="H660" s="16"/>
      <c r="I660" s="155"/>
      <c r="J660" s="155"/>
      <c r="K660" s="118"/>
      <c r="L660" s="232">
        <f t="shared" ref="L660:L661" si="815">IF(RIGHT(S660)="T",(+H660-G660),0)</f>
        <v>0</v>
      </c>
      <c r="M660" s="232">
        <f t="shared" ref="M660:M661" si="816">IF(RIGHT(S660)="U",(+H660-G660),0)</f>
        <v>0</v>
      </c>
      <c r="N660" s="232">
        <f t="shared" ref="N660:N661" si="817">IF(RIGHT(S660)="C",(+H660-G660),0)</f>
        <v>0</v>
      </c>
      <c r="O660" s="232">
        <f t="shared" ref="O660:O661" si="818">IF(RIGHT(S660)="D",(+H660-G660),0)</f>
        <v>0</v>
      </c>
      <c r="P660" s="155"/>
      <c r="Q660" s="155"/>
      <c r="R660" s="155"/>
      <c r="S660" s="46"/>
      <c r="T660" s="20"/>
      <c r="U660" s="105"/>
      <c r="V660" s="136"/>
      <c r="W660" s="136"/>
      <c r="X660" s="136"/>
      <c r="Y660" s="136"/>
      <c r="Z660" s="233"/>
      <c r="AA660" s="136"/>
      <c r="AB660" s="300"/>
      <c r="AC660" s="300"/>
      <c r="AD660" s="300"/>
      <c r="AE660" s="300"/>
      <c r="AF660" s="238"/>
      <c r="AG660" s="238"/>
      <c r="AH660" s="238"/>
      <c r="AI660" s="238"/>
      <c r="AJ660" s="238"/>
      <c r="AK660" s="238"/>
      <c r="AL660" s="238"/>
      <c r="AM660" s="238"/>
      <c r="AN660" s="238"/>
      <c r="AO660" s="238"/>
      <c r="AP660" s="238"/>
      <c r="AQ660" s="238"/>
      <c r="AR660" s="238"/>
    </row>
    <row r="661" spans="1:44" s="239" customFormat="1" ht="30" customHeight="1">
      <c r="A661" s="286"/>
      <c r="B661" s="115"/>
      <c r="C661" s="301"/>
      <c r="D661" s="234"/>
      <c r="E661" s="144"/>
      <c r="F661" s="155"/>
      <c r="G661" s="16"/>
      <c r="H661" s="16"/>
      <c r="I661" s="155"/>
      <c r="J661" s="155"/>
      <c r="K661" s="118"/>
      <c r="L661" s="232">
        <f t="shared" si="815"/>
        <v>0</v>
      </c>
      <c r="M661" s="232">
        <f t="shared" si="816"/>
        <v>0</v>
      </c>
      <c r="N661" s="232">
        <f t="shared" si="817"/>
        <v>0</v>
      </c>
      <c r="O661" s="232">
        <f t="shared" si="818"/>
        <v>0</v>
      </c>
      <c r="P661" s="155"/>
      <c r="Q661" s="155"/>
      <c r="R661" s="155"/>
      <c r="S661" s="46"/>
      <c r="T661" s="20"/>
      <c r="U661" s="105"/>
      <c r="V661" s="136"/>
      <c r="W661" s="136"/>
      <c r="X661" s="136"/>
      <c r="Y661" s="136"/>
      <c r="Z661" s="233"/>
      <c r="AA661" s="136"/>
      <c r="AB661" s="300"/>
      <c r="AC661" s="300"/>
      <c r="AD661" s="300"/>
      <c r="AE661" s="300"/>
      <c r="AF661" s="238"/>
      <c r="AG661" s="238"/>
      <c r="AH661" s="238"/>
      <c r="AI661" s="238"/>
      <c r="AJ661" s="238"/>
      <c r="AK661" s="238"/>
      <c r="AL661" s="238"/>
      <c r="AM661" s="238"/>
      <c r="AN661" s="238"/>
      <c r="AO661" s="238"/>
      <c r="AP661" s="238"/>
      <c r="AQ661" s="238"/>
      <c r="AR661" s="238"/>
    </row>
    <row r="662" spans="1:44" s="239" customFormat="1" ht="30" customHeight="1">
      <c r="A662" s="286"/>
      <c r="B662" s="115"/>
      <c r="C662" s="242" t="s">
        <v>53</v>
      </c>
      <c r="D662" s="104"/>
      <c r="E662" s="154"/>
      <c r="F662" s="243" t="s">
        <v>49</v>
      </c>
      <c r="G662" s="103"/>
      <c r="H662" s="103"/>
      <c r="I662" s="243" t="s">
        <v>49</v>
      </c>
      <c r="J662" s="243" t="s">
        <v>49</v>
      </c>
      <c r="K662" s="243" t="s">
        <v>49</v>
      </c>
      <c r="L662" s="133">
        <f>SUM(L659:L659)</f>
        <v>0</v>
      </c>
      <c r="M662" s="133">
        <f>SUM(M659:M659)</f>
        <v>0</v>
      </c>
      <c r="N662" s="133">
        <f>SUM(N659:N659)</f>
        <v>0</v>
      </c>
      <c r="O662" s="133">
        <f>SUM(O659:O661)</f>
        <v>0</v>
      </c>
      <c r="P662" s="243" t="s">
        <v>49</v>
      </c>
      <c r="Q662" s="243" t="s">
        <v>49</v>
      </c>
      <c r="R662" s="243" t="s">
        <v>49</v>
      </c>
      <c r="S662" s="132"/>
      <c r="T662" s="108"/>
      <c r="U662" s="163"/>
      <c r="V662" s="233">
        <f t="shared" ref="V662" si="819">$AB$11-((N662*24))</f>
        <v>744</v>
      </c>
      <c r="W662" s="234">
        <v>240</v>
      </c>
      <c r="X662" s="99"/>
      <c r="Y662" s="235">
        <f t="shared" ref="Y662" si="820">W662</f>
        <v>240</v>
      </c>
      <c r="Z662" s="233">
        <f t="shared" ref="Z662" si="821">(Y662*(V662-L662*24))/V662</f>
        <v>240</v>
      </c>
      <c r="AA662" s="109">
        <f t="shared" ref="AA662" si="822">(Z662/Y662)*100</f>
        <v>100</v>
      </c>
      <c r="AB662" s="300"/>
      <c r="AC662" s="300"/>
      <c r="AD662" s="300"/>
      <c r="AE662" s="300"/>
      <c r="AF662" s="238"/>
      <c r="AG662" s="238"/>
      <c r="AH662" s="238"/>
      <c r="AI662" s="238"/>
      <c r="AJ662" s="238"/>
      <c r="AK662" s="238"/>
      <c r="AL662" s="238"/>
      <c r="AM662" s="238"/>
      <c r="AN662" s="238"/>
      <c r="AO662" s="238"/>
      <c r="AP662" s="238"/>
      <c r="AQ662" s="238"/>
      <c r="AR662" s="238"/>
    </row>
    <row r="663" spans="1:44" s="239" customFormat="1" ht="30" customHeight="1">
      <c r="A663" s="286">
        <v>5</v>
      </c>
      <c r="B663" s="115" t="s">
        <v>362</v>
      </c>
      <c r="C663" s="318" t="s">
        <v>363</v>
      </c>
      <c r="D663" s="234">
        <v>80</v>
      </c>
      <c r="E663" s="144" t="s">
        <v>565</v>
      </c>
      <c r="F663" s="155" t="s">
        <v>49</v>
      </c>
      <c r="G663" s="301"/>
      <c r="H663" s="301"/>
      <c r="I663" s="319"/>
      <c r="J663" s="319"/>
      <c r="K663" s="319"/>
      <c r="L663" s="342">
        <v>0</v>
      </c>
      <c r="M663" s="342">
        <v>0</v>
      </c>
      <c r="N663" s="342">
        <v>0</v>
      </c>
      <c r="O663" s="342">
        <v>0</v>
      </c>
      <c r="P663" s="163"/>
      <c r="Q663" s="163"/>
      <c r="R663" s="163"/>
      <c r="S663" s="163"/>
      <c r="T663" s="164"/>
      <c r="U663" s="163"/>
      <c r="V663" s="233">
        <f t="shared" si="807"/>
        <v>744</v>
      </c>
      <c r="W663" s="234">
        <v>80</v>
      </c>
      <c r="X663" s="99"/>
      <c r="Y663" s="235">
        <f t="shared" si="808"/>
        <v>80</v>
      </c>
      <c r="Z663" s="233">
        <f t="shared" si="809"/>
        <v>80</v>
      </c>
      <c r="AA663" s="109">
        <f t="shared" si="810"/>
        <v>100</v>
      </c>
      <c r="AB663" s="300"/>
      <c r="AC663" s="300"/>
      <c r="AD663" s="300"/>
      <c r="AE663" s="300"/>
      <c r="AF663" s="238"/>
      <c r="AG663" s="238"/>
      <c r="AH663" s="238"/>
      <c r="AI663" s="238"/>
      <c r="AJ663" s="238"/>
      <c r="AK663" s="238"/>
      <c r="AL663" s="238"/>
      <c r="AM663" s="238"/>
      <c r="AN663" s="238"/>
      <c r="AO663" s="238"/>
      <c r="AP663" s="238"/>
      <c r="AQ663" s="238"/>
      <c r="AR663" s="238"/>
    </row>
    <row r="664" spans="1:44" s="239" customFormat="1" ht="30" customHeight="1">
      <c r="A664" s="286">
        <v>6</v>
      </c>
      <c r="B664" s="115" t="s">
        <v>364</v>
      </c>
      <c r="C664" s="318" t="s">
        <v>365</v>
      </c>
      <c r="D664" s="234">
        <v>125</v>
      </c>
      <c r="E664" s="144" t="s">
        <v>565</v>
      </c>
      <c r="F664" s="155" t="s">
        <v>49</v>
      </c>
      <c r="G664" s="301"/>
      <c r="H664" s="301"/>
      <c r="I664" s="319"/>
      <c r="J664" s="319"/>
      <c r="K664" s="319"/>
      <c r="L664" s="342">
        <v>0</v>
      </c>
      <c r="M664" s="342">
        <v>0</v>
      </c>
      <c r="N664" s="342">
        <v>0</v>
      </c>
      <c r="O664" s="342">
        <v>0</v>
      </c>
      <c r="P664" s="163"/>
      <c r="Q664" s="163"/>
      <c r="R664" s="163"/>
      <c r="S664" s="163"/>
      <c r="T664" s="164"/>
      <c r="U664" s="163"/>
      <c r="V664" s="233">
        <f t="shared" si="807"/>
        <v>744</v>
      </c>
      <c r="W664" s="234">
        <v>125</v>
      </c>
      <c r="X664" s="99"/>
      <c r="Y664" s="235">
        <f t="shared" si="808"/>
        <v>125</v>
      </c>
      <c r="Z664" s="233">
        <f t="shared" si="809"/>
        <v>125</v>
      </c>
      <c r="AA664" s="109">
        <f t="shared" si="810"/>
        <v>100</v>
      </c>
      <c r="AB664" s="300"/>
      <c r="AC664" s="300"/>
      <c r="AD664" s="300"/>
      <c r="AE664" s="300"/>
      <c r="AF664" s="238"/>
      <c r="AG664" s="238"/>
      <c r="AH664" s="238"/>
      <c r="AI664" s="238"/>
      <c r="AJ664" s="238"/>
      <c r="AK664" s="238"/>
      <c r="AL664" s="238"/>
      <c r="AM664" s="238"/>
      <c r="AN664" s="238"/>
      <c r="AO664" s="238"/>
      <c r="AP664" s="238"/>
      <c r="AQ664" s="238"/>
      <c r="AR664" s="238"/>
    </row>
    <row r="665" spans="1:44" s="239" customFormat="1" ht="30" customHeight="1">
      <c r="A665" s="286">
        <v>7</v>
      </c>
      <c r="B665" s="115" t="s">
        <v>366</v>
      </c>
      <c r="C665" s="318" t="s">
        <v>367</v>
      </c>
      <c r="D665" s="234">
        <v>80</v>
      </c>
      <c r="E665" s="144" t="s">
        <v>565</v>
      </c>
      <c r="F665" s="155" t="s">
        <v>49</v>
      </c>
      <c r="G665" s="100"/>
      <c r="H665" s="100"/>
      <c r="I665" s="155" t="s">
        <v>49</v>
      </c>
      <c r="J665" s="155" t="s">
        <v>49</v>
      </c>
      <c r="K665" s="118"/>
      <c r="L665" s="232">
        <f>IF(RIGHT(S665)="T",(+H665-G665),0)</f>
        <v>0</v>
      </c>
      <c r="M665" s="232">
        <f>IF(RIGHT(S665)="U",(+H665-G665),0)</f>
        <v>0</v>
      </c>
      <c r="N665" s="232">
        <f>IF(RIGHT(S665)="C",(+H665-G665),0)</f>
        <v>0</v>
      </c>
      <c r="O665" s="232">
        <f>IF(RIGHT(S665)="D",(+H665-G665),0)</f>
        <v>0</v>
      </c>
      <c r="P665" s="155" t="s">
        <v>49</v>
      </c>
      <c r="Q665" s="155" t="s">
        <v>49</v>
      </c>
      <c r="R665" s="155" t="s">
        <v>49</v>
      </c>
      <c r="S665" s="41"/>
      <c r="T665" s="45"/>
      <c r="U665" s="105"/>
      <c r="V665" s="136"/>
      <c r="W665" s="136"/>
      <c r="X665" s="136"/>
      <c r="Y665" s="136"/>
      <c r="Z665" s="233"/>
      <c r="AA665" s="136"/>
      <c r="AB665" s="300"/>
      <c r="AC665" s="300"/>
      <c r="AD665" s="300"/>
      <c r="AE665" s="300"/>
      <c r="AF665" s="238"/>
      <c r="AG665" s="238"/>
      <c r="AH665" s="238"/>
      <c r="AI665" s="238"/>
      <c r="AJ665" s="238"/>
      <c r="AK665" s="238"/>
      <c r="AL665" s="238"/>
      <c r="AM665" s="238"/>
      <c r="AN665" s="238"/>
      <c r="AO665" s="238"/>
      <c r="AP665" s="238"/>
      <c r="AQ665" s="238"/>
      <c r="AR665" s="238"/>
    </row>
    <row r="666" spans="1:44" s="239" customFormat="1" ht="30" customHeight="1">
      <c r="A666" s="286"/>
      <c r="B666" s="115"/>
      <c r="C666" s="318"/>
      <c r="D666" s="234"/>
      <c r="E666" s="154"/>
      <c r="F666" s="155" t="s">
        <v>49</v>
      </c>
      <c r="G666" s="100"/>
      <c r="H666" s="100"/>
      <c r="I666" s="155" t="s">
        <v>49</v>
      </c>
      <c r="J666" s="155" t="s">
        <v>49</v>
      </c>
      <c r="K666" s="118"/>
      <c r="L666" s="232">
        <f>IF(RIGHT(S666)="T",(+H666-G666),0)</f>
        <v>0</v>
      </c>
      <c r="M666" s="232">
        <f>IF(RIGHT(S666)="U",(+H666-G666),0)</f>
        <v>0</v>
      </c>
      <c r="N666" s="232">
        <f>IF(RIGHT(S666)="C",(+H666-G666),0)</f>
        <v>0</v>
      </c>
      <c r="O666" s="232">
        <f>IF(RIGHT(S666)="D",(+H666-G666),0)</f>
        <v>0</v>
      </c>
      <c r="P666" s="155" t="s">
        <v>49</v>
      </c>
      <c r="Q666" s="155" t="s">
        <v>49</v>
      </c>
      <c r="R666" s="155" t="s">
        <v>49</v>
      </c>
      <c r="S666" s="41"/>
      <c r="T666" s="45"/>
      <c r="U666" s="105"/>
      <c r="V666" s="136"/>
      <c r="W666" s="136"/>
      <c r="X666" s="136"/>
      <c r="Y666" s="136"/>
      <c r="Z666" s="233"/>
      <c r="AA666" s="136"/>
      <c r="AB666" s="300"/>
      <c r="AC666" s="300"/>
      <c r="AD666" s="300"/>
      <c r="AE666" s="300"/>
      <c r="AF666" s="238"/>
      <c r="AG666" s="238"/>
      <c r="AH666" s="238"/>
      <c r="AI666" s="238"/>
      <c r="AJ666" s="238"/>
      <c r="AK666" s="238"/>
      <c r="AL666" s="238"/>
      <c r="AM666" s="238"/>
      <c r="AN666" s="238"/>
      <c r="AO666" s="238"/>
      <c r="AP666" s="238"/>
      <c r="AQ666" s="238"/>
      <c r="AR666" s="238"/>
    </row>
    <row r="667" spans="1:44" s="239" customFormat="1" ht="30" customHeight="1">
      <c r="A667" s="279"/>
      <c r="B667" s="104"/>
      <c r="C667" s="242" t="s">
        <v>53</v>
      </c>
      <c r="D667" s="104"/>
      <c r="E667" s="154"/>
      <c r="F667" s="243" t="s">
        <v>49</v>
      </c>
      <c r="G667" s="103"/>
      <c r="H667" s="103"/>
      <c r="I667" s="243" t="s">
        <v>49</v>
      </c>
      <c r="J667" s="243" t="s">
        <v>49</v>
      </c>
      <c r="K667" s="243" t="s">
        <v>49</v>
      </c>
      <c r="L667" s="133">
        <f>SUM(L665:L665)</f>
        <v>0</v>
      </c>
      <c r="M667" s="133">
        <f>SUM(M665:M665)</f>
        <v>0</v>
      </c>
      <c r="N667" s="133">
        <f>SUM(N665:N665)</f>
        <v>0</v>
      </c>
      <c r="O667" s="133">
        <f>SUM(O665:O666)</f>
        <v>0</v>
      </c>
      <c r="P667" s="243" t="s">
        <v>49</v>
      </c>
      <c r="Q667" s="243" t="s">
        <v>49</v>
      </c>
      <c r="R667" s="243" t="s">
        <v>49</v>
      </c>
      <c r="S667" s="132"/>
      <c r="T667" s="108"/>
      <c r="U667" s="104"/>
      <c r="V667" s="233">
        <f t="shared" ref="V667" si="823">$AB$11-((N667*24))</f>
        <v>744</v>
      </c>
      <c r="W667" s="234">
        <v>80</v>
      </c>
      <c r="X667" s="99"/>
      <c r="Y667" s="235">
        <f t="shared" ref="Y667" si="824">W667</f>
        <v>80</v>
      </c>
      <c r="Z667" s="233">
        <f t="shared" ref="Z667" si="825">(Y667*(V667-L667*24))/V667</f>
        <v>80</v>
      </c>
      <c r="AA667" s="109">
        <f t="shared" ref="AA667" si="826">(Z667/Y667)*100</f>
        <v>100</v>
      </c>
      <c r="AB667" s="300"/>
      <c r="AC667" s="300"/>
      <c r="AD667" s="300"/>
      <c r="AE667" s="300"/>
      <c r="AF667" s="238"/>
      <c r="AG667" s="238"/>
      <c r="AH667" s="238"/>
      <c r="AI667" s="238"/>
      <c r="AJ667" s="238"/>
      <c r="AK667" s="238"/>
      <c r="AL667" s="238"/>
      <c r="AM667" s="238"/>
      <c r="AN667" s="238"/>
      <c r="AO667" s="238"/>
      <c r="AP667" s="238"/>
      <c r="AQ667" s="238"/>
      <c r="AR667" s="238"/>
    </row>
    <row r="668" spans="1:44" s="248" customFormat="1" ht="30" customHeight="1">
      <c r="A668" s="283">
        <v>8</v>
      </c>
      <c r="B668" s="388" t="s">
        <v>368</v>
      </c>
      <c r="C668" s="389" t="s">
        <v>369</v>
      </c>
      <c r="D668" s="234">
        <v>125</v>
      </c>
      <c r="E668" s="144" t="s">
        <v>565</v>
      </c>
      <c r="F668" s="155" t="s">
        <v>49</v>
      </c>
      <c r="G668" s="100"/>
      <c r="H668" s="100"/>
      <c r="I668" s="155" t="s">
        <v>49</v>
      </c>
      <c r="J668" s="155" t="s">
        <v>49</v>
      </c>
      <c r="K668" s="118"/>
      <c r="L668" s="232">
        <f>IF(RIGHT(S668)="T",(+H668-G668),0)</f>
        <v>0</v>
      </c>
      <c r="M668" s="232">
        <f>IF(RIGHT(S668)="U",(+H668-G668),0)</f>
        <v>0</v>
      </c>
      <c r="N668" s="232">
        <f>IF(RIGHT(S668)="C",(+H668-G668),0)</f>
        <v>0</v>
      </c>
      <c r="O668" s="232">
        <f>IF(RIGHT(S668)="D",(+H668-G668),0)</f>
        <v>0</v>
      </c>
      <c r="P668" s="155" t="s">
        <v>49</v>
      </c>
      <c r="Q668" s="155" t="s">
        <v>49</v>
      </c>
      <c r="R668" s="155" t="s">
        <v>49</v>
      </c>
      <c r="S668" s="41"/>
      <c r="T668" s="45"/>
      <c r="U668" s="105"/>
      <c r="V668" s="136"/>
      <c r="W668" s="136"/>
      <c r="X668" s="136"/>
      <c r="Y668" s="136"/>
      <c r="Z668" s="233"/>
      <c r="AA668" s="136"/>
    </row>
    <row r="669" spans="1:44" s="246" customFormat="1" ht="30" customHeight="1">
      <c r="A669" s="279"/>
      <c r="B669" s="104"/>
      <c r="C669" s="242" t="s">
        <v>53</v>
      </c>
      <c r="D669" s="104"/>
      <c r="E669" s="154"/>
      <c r="F669" s="243" t="s">
        <v>49</v>
      </c>
      <c r="G669" s="103"/>
      <c r="H669" s="103"/>
      <c r="I669" s="243" t="s">
        <v>49</v>
      </c>
      <c r="J669" s="243" t="s">
        <v>49</v>
      </c>
      <c r="K669" s="243" t="s">
        <v>49</v>
      </c>
      <c r="L669" s="133">
        <f>SUM(L668:L668)</f>
        <v>0</v>
      </c>
      <c r="M669" s="133">
        <f>SUM(M668:M668)</f>
        <v>0</v>
      </c>
      <c r="N669" s="133">
        <f>SUM(N668:N668)</f>
        <v>0</v>
      </c>
      <c r="O669" s="133">
        <f>SUM(O668:O668)</f>
        <v>0</v>
      </c>
      <c r="P669" s="243" t="s">
        <v>49</v>
      </c>
      <c r="Q669" s="243" t="s">
        <v>49</v>
      </c>
      <c r="R669" s="243" t="s">
        <v>49</v>
      </c>
      <c r="S669" s="132"/>
      <c r="T669" s="108"/>
      <c r="U669" s="104"/>
      <c r="V669" s="233">
        <f>$AB$11-((N669*24))</f>
        <v>744</v>
      </c>
      <c r="W669" s="234">
        <v>125</v>
      </c>
      <c r="X669" s="99"/>
      <c r="Y669" s="235">
        <f t="shared" ref="Y669" si="827">W669</f>
        <v>125</v>
      </c>
      <c r="Z669" s="233">
        <f>(Y669*(V669-L669*24))/V669</f>
        <v>125</v>
      </c>
      <c r="AA669" s="109">
        <f t="shared" ref="AA669" si="828">(Z669/Y669)*100</f>
        <v>100</v>
      </c>
      <c r="AB669" s="248"/>
    </row>
    <row r="670" spans="1:44" s="239" customFormat="1" ht="30" customHeight="1">
      <c r="A670" s="286">
        <v>9</v>
      </c>
      <c r="B670" s="115" t="s">
        <v>370</v>
      </c>
      <c r="C670" s="318" t="s">
        <v>371</v>
      </c>
      <c r="D670" s="234">
        <v>125</v>
      </c>
      <c r="E670" s="144" t="s">
        <v>565</v>
      </c>
      <c r="F670" s="155" t="s">
        <v>49</v>
      </c>
      <c r="G670" s="100"/>
      <c r="H670" s="100"/>
      <c r="I670" s="155" t="s">
        <v>49</v>
      </c>
      <c r="J670" s="155" t="s">
        <v>49</v>
      </c>
      <c r="K670" s="118"/>
      <c r="L670" s="232">
        <f>IF(RIGHT(S670)="T",(+H670-G670),0)</f>
        <v>0</v>
      </c>
      <c r="M670" s="232">
        <f>IF(RIGHT(S670)="U",(+H670-G670),0)</f>
        <v>0</v>
      </c>
      <c r="N670" s="232">
        <f>IF(RIGHT(S670)="C",(+H670-G670),0)</f>
        <v>0</v>
      </c>
      <c r="O670" s="232">
        <f>IF(RIGHT(S670)="D",(+H670-G670),0)</f>
        <v>0</v>
      </c>
      <c r="P670" s="155" t="s">
        <v>49</v>
      </c>
      <c r="Q670" s="155" t="s">
        <v>49</v>
      </c>
      <c r="R670" s="155" t="s">
        <v>49</v>
      </c>
      <c r="S670" s="47"/>
      <c r="T670" s="45"/>
      <c r="U670" s="105"/>
      <c r="V670" s="136"/>
      <c r="W670" s="136"/>
      <c r="X670" s="136"/>
      <c r="Y670" s="136"/>
      <c r="Z670" s="233"/>
      <c r="AA670" s="136"/>
      <c r="AB670" s="300"/>
      <c r="AC670" s="300"/>
      <c r="AD670" s="300"/>
      <c r="AE670" s="300"/>
      <c r="AF670" s="238"/>
      <c r="AG670" s="238"/>
      <c r="AH670" s="238"/>
      <c r="AI670" s="238"/>
      <c r="AJ670" s="238"/>
      <c r="AK670" s="238"/>
      <c r="AL670" s="238"/>
      <c r="AM670" s="238"/>
      <c r="AN670" s="238"/>
      <c r="AO670" s="238"/>
      <c r="AP670" s="238"/>
      <c r="AQ670" s="238"/>
      <c r="AR670" s="238"/>
    </row>
    <row r="671" spans="1:44" s="239" customFormat="1" ht="30" customHeight="1">
      <c r="A671" s="286"/>
      <c r="B671" s="115"/>
      <c r="C671" s="318"/>
      <c r="D671" s="234"/>
      <c r="E671" s="144"/>
      <c r="F671" s="155" t="s">
        <v>49</v>
      </c>
      <c r="G671" s="100"/>
      <c r="H671" s="100"/>
      <c r="I671" s="155" t="s">
        <v>49</v>
      </c>
      <c r="J671" s="155" t="s">
        <v>49</v>
      </c>
      <c r="K671" s="118"/>
      <c r="L671" s="232">
        <f>IF(RIGHT(S671)="T",(+H671-G671),0)</f>
        <v>0</v>
      </c>
      <c r="M671" s="232">
        <f>IF(RIGHT(S671)="U",(+H671-G671),0)</f>
        <v>0</v>
      </c>
      <c r="N671" s="232">
        <f>IF(RIGHT(S671)="C",(+H671-G671),0)</f>
        <v>0</v>
      </c>
      <c r="O671" s="232">
        <f>IF(RIGHT(S671)="D",(+H671-G671),0)</f>
        <v>0</v>
      </c>
      <c r="P671" s="155" t="s">
        <v>49</v>
      </c>
      <c r="Q671" s="155" t="s">
        <v>49</v>
      </c>
      <c r="R671" s="155" t="s">
        <v>49</v>
      </c>
      <c r="S671" s="41"/>
      <c r="T671" s="45"/>
      <c r="U671" s="105"/>
      <c r="V671" s="136"/>
      <c r="W671" s="136"/>
      <c r="X671" s="136"/>
      <c r="Y671" s="136"/>
      <c r="Z671" s="233"/>
      <c r="AA671" s="136"/>
      <c r="AB671" s="300"/>
      <c r="AC671" s="300"/>
      <c r="AD671" s="300"/>
      <c r="AE671" s="300"/>
      <c r="AF671" s="238"/>
      <c r="AG671" s="238"/>
      <c r="AH671" s="238"/>
      <c r="AI671" s="238"/>
      <c r="AJ671" s="238"/>
      <c r="AK671" s="238"/>
      <c r="AL671" s="238"/>
      <c r="AM671" s="238"/>
      <c r="AN671" s="238"/>
      <c r="AO671" s="238"/>
      <c r="AP671" s="238"/>
      <c r="AQ671" s="238"/>
      <c r="AR671" s="238"/>
    </row>
    <row r="672" spans="1:44" s="239" customFormat="1" ht="30" customHeight="1">
      <c r="A672" s="279"/>
      <c r="B672" s="104"/>
      <c r="C672" s="242" t="s">
        <v>53</v>
      </c>
      <c r="D672" s="104"/>
      <c r="E672" s="154"/>
      <c r="F672" s="243" t="s">
        <v>49</v>
      </c>
      <c r="G672" s="103"/>
      <c r="H672" s="103"/>
      <c r="I672" s="243" t="s">
        <v>49</v>
      </c>
      <c r="J672" s="243" t="s">
        <v>49</v>
      </c>
      <c r="K672" s="243" t="s">
        <v>49</v>
      </c>
      <c r="L672" s="133">
        <f>SUM(L670:L670)</f>
        <v>0</v>
      </c>
      <c r="M672" s="133">
        <f>SUM(M670:M670)</f>
        <v>0</v>
      </c>
      <c r="N672" s="133">
        <f>SUM(N670:N670)</f>
        <v>0</v>
      </c>
      <c r="O672" s="133">
        <f>SUM(O670:O671)</f>
        <v>0</v>
      </c>
      <c r="P672" s="243" t="s">
        <v>49</v>
      </c>
      <c r="Q672" s="243" t="s">
        <v>49</v>
      </c>
      <c r="R672" s="243" t="s">
        <v>49</v>
      </c>
      <c r="S672" s="132"/>
      <c r="T672" s="108"/>
      <c r="U672" s="104"/>
      <c r="V672" s="233">
        <f>$AB$11-((N672*24))</f>
        <v>744</v>
      </c>
      <c r="W672" s="234">
        <v>125</v>
      </c>
      <c r="X672" s="99"/>
      <c r="Y672" s="235">
        <f t="shared" ref="Y672" si="829">W672</f>
        <v>125</v>
      </c>
      <c r="Z672" s="233">
        <f>(Y672*(V672-L672*24))/V672</f>
        <v>125</v>
      </c>
      <c r="AA672" s="109">
        <f t="shared" ref="AA672" si="830">(Z672/Y672)*100</f>
        <v>100</v>
      </c>
      <c r="AB672" s="300"/>
      <c r="AC672" s="300"/>
      <c r="AD672" s="300"/>
      <c r="AE672" s="300"/>
      <c r="AF672" s="238"/>
      <c r="AG672" s="238"/>
      <c r="AH672" s="238"/>
      <c r="AI672" s="238"/>
      <c r="AJ672" s="238"/>
      <c r="AK672" s="238"/>
      <c r="AL672" s="238"/>
      <c r="AM672" s="238"/>
      <c r="AN672" s="238"/>
      <c r="AO672" s="238"/>
      <c r="AP672" s="238"/>
      <c r="AQ672" s="238"/>
      <c r="AR672" s="238"/>
    </row>
    <row r="673" spans="1:44" s="239" customFormat="1" ht="30" customHeight="1">
      <c r="A673" s="286">
        <v>10</v>
      </c>
      <c r="B673" s="115" t="s">
        <v>372</v>
      </c>
      <c r="C673" s="318" t="s">
        <v>373</v>
      </c>
      <c r="D673" s="234">
        <v>125</v>
      </c>
      <c r="E673" s="144" t="s">
        <v>565</v>
      </c>
      <c r="F673" s="155" t="s">
        <v>49</v>
      </c>
      <c r="G673" s="100"/>
      <c r="H673" s="100"/>
      <c r="I673" s="155" t="s">
        <v>49</v>
      </c>
      <c r="J673" s="155" t="s">
        <v>49</v>
      </c>
      <c r="K673" s="155" t="s">
        <v>49</v>
      </c>
      <c r="L673" s="232">
        <f>IF(RIGHT(S673)="T",(+H673-G673),0)</f>
        <v>0</v>
      </c>
      <c r="M673" s="232">
        <f>IF(RIGHT(S673)="U",(+H673-G673),0)</f>
        <v>0</v>
      </c>
      <c r="N673" s="232">
        <f>IF(RIGHT(S673)="C",(+H673-G673),0)</f>
        <v>0</v>
      </c>
      <c r="O673" s="232">
        <f>IF(RIGHT(S673)="D",(+H673-G673),0)</f>
        <v>0</v>
      </c>
      <c r="P673" s="155" t="s">
        <v>49</v>
      </c>
      <c r="Q673" s="155" t="s">
        <v>49</v>
      </c>
      <c r="R673" s="155" t="s">
        <v>49</v>
      </c>
      <c r="S673" s="47"/>
      <c r="T673" s="45"/>
      <c r="U673" s="105"/>
      <c r="V673" s="136"/>
      <c r="W673" s="136"/>
      <c r="X673" s="136"/>
      <c r="Y673" s="136"/>
      <c r="Z673" s="233"/>
      <c r="AA673" s="136"/>
      <c r="AB673" s="300"/>
      <c r="AC673" s="300"/>
      <c r="AD673" s="300"/>
      <c r="AE673" s="300"/>
      <c r="AF673" s="238"/>
      <c r="AG673" s="238"/>
      <c r="AH673" s="238"/>
      <c r="AI673" s="238"/>
      <c r="AJ673" s="238"/>
      <c r="AK673" s="238"/>
      <c r="AL673" s="238"/>
      <c r="AM673" s="238"/>
      <c r="AN673" s="238"/>
      <c r="AO673" s="238"/>
      <c r="AP673" s="238"/>
      <c r="AQ673" s="238"/>
      <c r="AR673" s="238"/>
    </row>
    <row r="674" spans="1:44" s="239" customFormat="1" ht="30" customHeight="1">
      <c r="A674" s="323"/>
      <c r="B674" s="326"/>
      <c r="C674" s="327" t="s">
        <v>53</v>
      </c>
      <c r="D674" s="326"/>
      <c r="E674" s="154"/>
      <c r="F674" s="243" t="s">
        <v>49</v>
      </c>
      <c r="G674" s="103"/>
      <c r="H674" s="103"/>
      <c r="I674" s="243" t="s">
        <v>49</v>
      </c>
      <c r="J674" s="243" t="s">
        <v>49</v>
      </c>
      <c r="K674" s="243" t="s">
        <v>49</v>
      </c>
      <c r="L674" s="133">
        <f>SUM(L673:L673)</f>
        <v>0</v>
      </c>
      <c r="M674" s="133">
        <f>SUM(M673:M673)</f>
        <v>0</v>
      </c>
      <c r="N674" s="133">
        <f>SUM(N673:N673)</f>
        <v>0</v>
      </c>
      <c r="O674" s="133">
        <f>SUM(O673:O673)</f>
        <v>0</v>
      </c>
      <c r="P674" s="243" t="s">
        <v>49</v>
      </c>
      <c r="Q674" s="243" t="s">
        <v>49</v>
      </c>
      <c r="R674" s="243" t="s">
        <v>49</v>
      </c>
      <c r="S674" s="148"/>
      <c r="T674" s="149"/>
      <c r="U674" s="326"/>
      <c r="V674" s="233">
        <f>$AB$11-((N674*24))</f>
        <v>744</v>
      </c>
      <c r="W674" s="234">
        <v>125</v>
      </c>
      <c r="X674" s="99"/>
      <c r="Y674" s="235">
        <f t="shared" ref="Y674" si="831">W674</f>
        <v>125</v>
      </c>
      <c r="Z674" s="233">
        <f>(Y674*(V674-L674*24))/V674</f>
        <v>125</v>
      </c>
      <c r="AA674" s="109">
        <f t="shared" ref="AA674" si="832">(Z674/Y674)*100</f>
        <v>100</v>
      </c>
      <c r="AB674" s="300"/>
      <c r="AC674" s="300"/>
      <c r="AD674" s="300"/>
      <c r="AE674" s="300"/>
      <c r="AF674" s="238"/>
      <c r="AG674" s="238"/>
      <c r="AH674" s="238"/>
      <c r="AI674" s="238"/>
      <c r="AJ674" s="238"/>
      <c r="AK674" s="238"/>
      <c r="AL674" s="238"/>
      <c r="AM674" s="238"/>
      <c r="AN674" s="238"/>
      <c r="AO674" s="238"/>
      <c r="AP674" s="238"/>
      <c r="AQ674" s="238"/>
      <c r="AR674" s="238"/>
    </row>
    <row r="675" spans="1:44" s="248" customFormat="1" ht="30" customHeight="1">
      <c r="A675" s="283">
        <v>11</v>
      </c>
      <c r="B675" s="388" t="s">
        <v>374</v>
      </c>
      <c r="C675" s="389" t="s">
        <v>375</v>
      </c>
      <c r="D675" s="234">
        <v>240</v>
      </c>
      <c r="E675" s="116" t="s">
        <v>565</v>
      </c>
      <c r="F675" s="155" t="s">
        <v>49</v>
      </c>
      <c r="G675" s="100"/>
      <c r="H675" s="100"/>
      <c r="I675" s="155" t="s">
        <v>49</v>
      </c>
      <c r="J675" s="155" t="s">
        <v>49</v>
      </c>
      <c r="K675" s="155" t="s">
        <v>49</v>
      </c>
      <c r="L675" s="232">
        <f>IF(RIGHT(S675)="T",(+H675-G675),0)</f>
        <v>0</v>
      </c>
      <c r="M675" s="232">
        <f>IF(RIGHT(S675)="U",(+H675-G675),0)</f>
        <v>0</v>
      </c>
      <c r="N675" s="232">
        <f>IF(RIGHT(S675)="C",(+H675-G675),0)</f>
        <v>0</v>
      </c>
      <c r="O675" s="232">
        <f>IF(RIGHT(S675)="D",(+H675-G675),0)</f>
        <v>0</v>
      </c>
      <c r="P675" s="155" t="s">
        <v>49</v>
      </c>
      <c r="Q675" s="155" t="s">
        <v>49</v>
      </c>
      <c r="R675" s="155" t="s">
        <v>49</v>
      </c>
      <c r="S675" s="47"/>
      <c r="T675" s="45"/>
      <c r="U675" s="105"/>
      <c r="V675" s="136"/>
      <c r="W675" s="136"/>
      <c r="X675" s="136"/>
      <c r="Y675" s="136"/>
      <c r="Z675" s="233"/>
      <c r="AA675" s="136"/>
    </row>
    <row r="676" spans="1:44" s="248" customFormat="1" ht="30" customHeight="1">
      <c r="A676" s="283"/>
      <c r="B676" s="388"/>
      <c r="C676" s="389"/>
      <c r="D676" s="234"/>
      <c r="E676" s="116"/>
      <c r="F676" s="155" t="s">
        <v>49</v>
      </c>
      <c r="G676" s="100"/>
      <c r="H676" s="100"/>
      <c r="I676" s="155" t="s">
        <v>49</v>
      </c>
      <c r="J676" s="155" t="s">
        <v>49</v>
      </c>
      <c r="K676" s="155" t="s">
        <v>49</v>
      </c>
      <c r="L676" s="232">
        <f>IF(RIGHT(S676)="T",(+H676-G676),0)</f>
        <v>0</v>
      </c>
      <c r="M676" s="232">
        <f>IF(RIGHT(S676)="U",(+H676-G676),0)</f>
        <v>0</v>
      </c>
      <c r="N676" s="232">
        <f>IF(RIGHT(S676)="C",(+H676-G676),0)</f>
        <v>0</v>
      </c>
      <c r="O676" s="232">
        <f>IF(RIGHT(S676)="D",(+H676-G676),0)</f>
        <v>0</v>
      </c>
      <c r="P676" s="155" t="s">
        <v>49</v>
      </c>
      <c r="Q676" s="155" t="s">
        <v>49</v>
      </c>
      <c r="R676" s="155" t="s">
        <v>49</v>
      </c>
      <c r="S676" s="47"/>
      <c r="T676" s="45"/>
      <c r="U676" s="105"/>
      <c r="V676" s="136"/>
      <c r="W676" s="136"/>
      <c r="X676" s="136"/>
      <c r="Y676" s="136"/>
      <c r="Z676" s="233"/>
      <c r="AA676" s="136"/>
    </row>
    <row r="677" spans="1:44" s="246" customFormat="1" ht="30" customHeight="1">
      <c r="A677" s="323"/>
      <c r="B677" s="326"/>
      <c r="C677" s="327" t="s">
        <v>53</v>
      </c>
      <c r="D677" s="326"/>
      <c r="E677" s="154"/>
      <c r="F677" s="243" t="s">
        <v>49</v>
      </c>
      <c r="G677" s="103"/>
      <c r="H677" s="103"/>
      <c r="I677" s="243" t="s">
        <v>49</v>
      </c>
      <c r="J677" s="243" t="s">
        <v>49</v>
      </c>
      <c r="K677" s="243" t="s">
        <v>49</v>
      </c>
      <c r="L677" s="133">
        <f t="shared" ref="L677:N677" si="833">SUM(L675:L676)</f>
        <v>0</v>
      </c>
      <c r="M677" s="133">
        <f t="shared" si="833"/>
        <v>0</v>
      </c>
      <c r="N677" s="133">
        <f t="shared" si="833"/>
        <v>0</v>
      </c>
      <c r="O677" s="133">
        <f>SUM(O675:O676)</f>
        <v>0</v>
      </c>
      <c r="P677" s="243" t="s">
        <v>49</v>
      </c>
      <c r="Q677" s="243" t="s">
        <v>49</v>
      </c>
      <c r="R677" s="243" t="s">
        <v>49</v>
      </c>
      <c r="S677" s="148"/>
      <c r="T677" s="149"/>
      <c r="U677" s="326"/>
      <c r="V677" s="233">
        <f>$AB$11-((N677*24))</f>
        <v>744</v>
      </c>
      <c r="W677" s="234">
        <v>240</v>
      </c>
      <c r="X677" s="99"/>
      <c r="Y677" s="235">
        <f t="shared" ref="Y677" si="834">W677</f>
        <v>240</v>
      </c>
      <c r="Z677" s="233">
        <f>(Y677*(V677-L677*24))/V677</f>
        <v>240</v>
      </c>
      <c r="AA677" s="109">
        <f t="shared" ref="AA677" si="835">(Z677/Y677)*100</f>
        <v>100</v>
      </c>
      <c r="AB677" s="248"/>
    </row>
    <row r="678" spans="1:44" s="239" customFormat="1" ht="30" customHeight="1">
      <c r="A678" s="286">
        <v>12</v>
      </c>
      <c r="B678" s="115" t="s">
        <v>376</v>
      </c>
      <c r="C678" s="318" t="s">
        <v>377</v>
      </c>
      <c r="D678" s="234">
        <v>240</v>
      </c>
      <c r="E678" s="144" t="s">
        <v>565</v>
      </c>
      <c r="F678" s="155" t="s">
        <v>49</v>
      </c>
      <c r="G678" s="100"/>
      <c r="H678" s="100"/>
      <c r="I678" s="155" t="s">
        <v>49</v>
      </c>
      <c r="J678" s="155" t="s">
        <v>49</v>
      </c>
      <c r="K678" s="118"/>
      <c r="L678" s="232">
        <f>IF(RIGHT(S678)="T",(+H678-G678),0)</f>
        <v>0</v>
      </c>
      <c r="M678" s="232">
        <f>IF(RIGHT(S678)="U",(+H678-G678),0)</f>
        <v>0</v>
      </c>
      <c r="N678" s="232">
        <f>IF(RIGHT(S678)="C",(+H678-G678),0)</f>
        <v>0</v>
      </c>
      <c r="O678" s="232">
        <f>IF(RIGHT(S678)="D",(+H678-G678),0)</f>
        <v>0</v>
      </c>
      <c r="P678" s="155" t="s">
        <v>49</v>
      </c>
      <c r="Q678" s="155" t="s">
        <v>49</v>
      </c>
      <c r="R678" s="155" t="s">
        <v>49</v>
      </c>
      <c r="S678" s="47"/>
      <c r="T678" s="45"/>
      <c r="U678" s="105"/>
      <c r="V678" s="136"/>
      <c r="W678" s="136"/>
      <c r="X678" s="136"/>
      <c r="Y678" s="136"/>
      <c r="Z678" s="233"/>
      <c r="AA678" s="136"/>
      <c r="AB678" s="300"/>
      <c r="AC678" s="300"/>
      <c r="AD678" s="300"/>
      <c r="AE678" s="300"/>
      <c r="AF678" s="238"/>
      <c r="AG678" s="238"/>
      <c r="AH678" s="238"/>
      <c r="AI678" s="238"/>
      <c r="AJ678" s="238"/>
      <c r="AK678" s="238"/>
      <c r="AL678" s="238"/>
      <c r="AM678" s="238"/>
      <c r="AN678" s="238"/>
      <c r="AO678" s="238"/>
      <c r="AP678" s="238"/>
      <c r="AQ678" s="238"/>
      <c r="AR678" s="238"/>
    </row>
    <row r="679" spans="1:44" s="239" customFormat="1" ht="30" customHeight="1">
      <c r="A679" s="286"/>
      <c r="B679" s="115"/>
      <c r="C679" s="318"/>
      <c r="D679" s="234"/>
      <c r="E679" s="144"/>
      <c r="F679" s="155"/>
      <c r="G679" s="100"/>
      <c r="H679" s="100"/>
      <c r="I679" s="155"/>
      <c r="J679" s="155"/>
      <c r="K679" s="118"/>
      <c r="L679" s="232">
        <f t="shared" ref="L679:L680" si="836">IF(RIGHT(S679)="T",(+H679-G679),0)</f>
        <v>0</v>
      </c>
      <c r="M679" s="232">
        <f t="shared" ref="M679:M680" si="837">IF(RIGHT(S679)="U",(+H679-G679),0)</f>
        <v>0</v>
      </c>
      <c r="N679" s="232">
        <f t="shared" ref="N679:N680" si="838">IF(RIGHT(S679)="C",(+H679-G679),0)</f>
        <v>0</v>
      </c>
      <c r="O679" s="232">
        <f t="shared" ref="O679:O680" si="839">IF(RIGHT(S679)="D",(+H679-G679),0)</f>
        <v>0</v>
      </c>
      <c r="P679" s="155"/>
      <c r="Q679" s="155"/>
      <c r="R679" s="155"/>
      <c r="S679" s="47"/>
      <c r="T679" s="45"/>
      <c r="U679" s="105"/>
      <c r="V679" s="136"/>
      <c r="W679" s="136"/>
      <c r="X679" s="136"/>
      <c r="Y679" s="136"/>
      <c r="Z679" s="233"/>
      <c r="AA679" s="136"/>
      <c r="AB679" s="300"/>
      <c r="AC679" s="300"/>
      <c r="AD679" s="300"/>
      <c r="AE679" s="300"/>
      <c r="AF679" s="238"/>
      <c r="AG679" s="238"/>
      <c r="AH679" s="238"/>
      <c r="AI679" s="238"/>
      <c r="AJ679" s="238"/>
      <c r="AK679" s="238"/>
      <c r="AL679" s="238"/>
      <c r="AM679" s="238"/>
      <c r="AN679" s="238"/>
      <c r="AO679" s="238"/>
      <c r="AP679" s="238"/>
      <c r="AQ679" s="238"/>
      <c r="AR679" s="238"/>
    </row>
    <row r="680" spans="1:44" s="239" customFormat="1" ht="30" customHeight="1">
      <c r="A680" s="286"/>
      <c r="B680" s="115"/>
      <c r="C680" s="318"/>
      <c r="D680" s="234"/>
      <c r="E680" s="144"/>
      <c r="F680" s="155"/>
      <c r="G680" s="100"/>
      <c r="H680" s="100"/>
      <c r="I680" s="155"/>
      <c r="J680" s="155"/>
      <c r="K680" s="118"/>
      <c r="L680" s="232">
        <f t="shared" si="836"/>
        <v>0</v>
      </c>
      <c r="M680" s="232">
        <f t="shared" si="837"/>
        <v>0</v>
      </c>
      <c r="N680" s="232">
        <f t="shared" si="838"/>
        <v>0</v>
      </c>
      <c r="O680" s="232">
        <f t="shared" si="839"/>
        <v>0</v>
      </c>
      <c r="P680" s="155"/>
      <c r="Q680" s="155"/>
      <c r="R680" s="155"/>
      <c r="S680" s="47"/>
      <c r="T680" s="45"/>
      <c r="U680" s="105"/>
      <c r="V680" s="136"/>
      <c r="W680" s="136"/>
      <c r="X680" s="136"/>
      <c r="Y680" s="136"/>
      <c r="Z680" s="233"/>
      <c r="AA680" s="136"/>
      <c r="AB680" s="300"/>
      <c r="AC680" s="300"/>
      <c r="AD680" s="300"/>
      <c r="AE680" s="300"/>
      <c r="AF680" s="238"/>
      <c r="AG680" s="238"/>
      <c r="AH680" s="238"/>
      <c r="AI680" s="238"/>
      <c r="AJ680" s="238"/>
      <c r="AK680" s="238"/>
      <c r="AL680" s="238"/>
      <c r="AM680" s="238"/>
      <c r="AN680" s="238"/>
      <c r="AO680" s="238"/>
      <c r="AP680" s="238"/>
      <c r="AQ680" s="238"/>
      <c r="AR680" s="238"/>
    </row>
    <row r="681" spans="1:44" s="239" customFormat="1" ht="30" customHeight="1">
      <c r="A681" s="323"/>
      <c r="B681" s="326"/>
      <c r="C681" s="327" t="s">
        <v>53</v>
      </c>
      <c r="D681" s="326"/>
      <c r="E681" s="154"/>
      <c r="F681" s="243" t="s">
        <v>49</v>
      </c>
      <c r="G681" s="103"/>
      <c r="H681" s="103"/>
      <c r="I681" s="243" t="s">
        <v>49</v>
      </c>
      <c r="J681" s="243" t="s">
        <v>49</v>
      </c>
      <c r="K681" s="243" t="s">
        <v>49</v>
      </c>
      <c r="L681" s="133">
        <f>SUM(L678:L680)</f>
        <v>0</v>
      </c>
      <c r="M681" s="133">
        <f t="shared" ref="M681:O681" si="840">SUM(M678:M680)</f>
        <v>0</v>
      </c>
      <c r="N681" s="133">
        <f t="shared" si="840"/>
        <v>0</v>
      </c>
      <c r="O681" s="133">
        <f t="shared" si="840"/>
        <v>0</v>
      </c>
      <c r="P681" s="243" t="s">
        <v>49</v>
      </c>
      <c r="Q681" s="243" t="s">
        <v>49</v>
      </c>
      <c r="R681" s="243" t="s">
        <v>49</v>
      </c>
      <c r="S681" s="148"/>
      <c r="T681" s="149"/>
      <c r="U681" s="163"/>
      <c r="V681" s="233">
        <f>$AB$11-((N681*24))</f>
        <v>744</v>
      </c>
      <c r="W681" s="234">
        <v>240</v>
      </c>
      <c r="X681" s="99"/>
      <c r="Y681" s="235">
        <f t="shared" ref="Y681" si="841">W681</f>
        <v>240</v>
      </c>
      <c r="Z681" s="233">
        <f>(Y681*(V681-L681*24))/V681</f>
        <v>240</v>
      </c>
      <c r="AA681" s="109">
        <f t="shared" ref="AA681" si="842">(Z681/Y681)*100</f>
        <v>100</v>
      </c>
      <c r="AB681" s="300"/>
      <c r="AC681" s="300"/>
      <c r="AD681" s="300"/>
      <c r="AE681" s="300"/>
      <c r="AF681" s="238"/>
      <c r="AG681" s="238"/>
      <c r="AH681" s="238"/>
      <c r="AI681" s="238"/>
      <c r="AJ681" s="238"/>
      <c r="AK681" s="238"/>
      <c r="AL681" s="238"/>
      <c r="AM681" s="238"/>
      <c r="AN681" s="238"/>
      <c r="AO681" s="238"/>
      <c r="AP681" s="238"/>
      <c r="AQ681" s="238"/>
      <c r="AR681" s="238"/>
    </row>
    <row r="682" spans="1:44" s="248" customFormat="1" ht="30" customHeight="1">
      <c r="A682" s="283">
        <v>13</v>
      </c>
      <c r="B682" s="388" t="s">
        <v>378</v>
      </c>
      <c r="C682" s="318" t="s">
        <v>379</v>
      </c>
      <c r="D682" s="234">
        <v>80</v>
      </c>
      <c r="E682" s="144" t="s">
        <v>565</v>
      </c>
      <c r="F682" s="155" t="s">
        <v>49</v>
      </c>
      <c r="G682" s="110"/>
      <c r="H682" s="110"/>
      <c r="I682" s="155" t="s">
        <v>49</v>
      </c>
      <c r="J682" s="155" t="s">
        <v>49</v>
      </c>
      <c r="K682" s="118"/>
      <c r="L682" s="232">
        <f>IF(RIGHT(S682)="T",(+H682-G682),0)</f>
        <v>0</v>
      </c>
      <c r="M682" s="232">
        <f>IF(RIGHT(S682)="U",(+H682-G682),0)</f>
        <v>0</v>
      </c>
      <c r="N682" s="232">
        <f>IF(RIGHT(S682)="C",(+H682-G682),0)</f>
        <v>0</v>
      </c>
      <c r="O682" s="232">
        <f>IF(RIGHT(S682)="D",(+H682-G682),0)</f>
        <v>0</v>
      </c>
      <c r="P682" s="155" t="s">
        <v>49</v>
      </c>
      <c r="Q682" s="155" t="s">
        <v>49</v>
      </c>
      <c r="R682" s="155" t="s">
        <v>49</v>
      </c>
      <c r="S682" s="48"/>
      <c r="T682" s="49"/>
      <c r="U682" s="105"/>
      <c r="V682" s="136"/>
      <c r="W682" s="136"/>
      <c r="X682" s="136"/>
      <c r="Y682" s="136"/>
      <c r="Z682" s="233"/>
      <c r="AA682" s="136"/>
    </row>
    <row r="683" spans="1:44" s="246" customFormat="1" ht="30" customHeight="1">
      <c r="A683" s="279"/>
      <c r="B683" s="104"/>
      <c r="C683" s="242" t="s">
        <v>53</v>
      </c>
      <c r="D683" s="104"/>
      <c r="E683" s="144"/>
      <c r="F683" s="243" t="s">
        <v>49</v>
      </c>
      <c r="G683" s="103"/>
      <c r="H683" s="103"/>
      <c r="I683" s="243" t="s">
        <v>49</v>
      </c>
      <c r="J683" s="243" t="s">
        <v>49</v>
      </c>
      <c r="K683" s="297"/>
      <c r="L683" s="133">
        <f>SUM(L682:L682)</f>
        <v>0</v>
      </c>
      <c r="M683" s="133">
        <f>SUM(M682:M682)</f>
        <v>0</v>
      </c>
      <c r="N683" s="133">
        <f>SUM(N682:N682)</f>
        <v>0</v>
      </c>
      <c r="O683" s="133">
        <f>SUM(O682:O682)</f>
        <v>0</v>
      </c>
      <c r="P683" s="243" t="s">
        <v>49</v>
      </c>
      <c r="Q683" s="243" t="s">
        <v>49</v>
      </c>
      <c r="R683" s="243" t="s">
        <v>49</v>
      </c>
      <c r="S683" s="132"/>
      <c r="T683" s="108"/>
      <c r="U683" s="104"/>
      <c r="V683" s="233">
        <f>$AB$11-((N683*24))</f>
        <v>744</v>
      </c>
      <c r="W683" s="234">
        <v>80</v>
      </c>
      <c r="X683" s="99"/>
      <c r="Y683" s="235">
        <f t="shared" ref="Y683" si="843">W683</f>
        <v>80</v>
      </c>
      <c r="Z683" s="233">
        <f>(Y683*(V683-L683*24))/V683</f>
        <v>80</v>
      </c>
      <c r="AA683" s="109">
        <f t="shared" ref="AA683" si="844">(Z683/Y683)*100</f>
        <v>100</v>
      </c>
      <c r="AB683" s="248"/>
    </row>
    <row r="684" spans="1:44" s="239" customFormat="1" ht="30" customHeight="1">
      <c r="A684" s="286">
        <v>14</v>
      </c>
      <c r="B684" s="165" t="s">
        <v>380</v>
      </c>
      <c r="C684" s="318" t="s">
        <v>381</v>
      </c>
      <c r="D684" s="234">
        <v>50</v>
      </c>
      <c r="E684" s="144" t="s">
        <v>565</v>
      </c>
      <c r="F684" s="155" t="s">
        <v>49</v>
      </c>
      <c r="G684" s="110"/>
      <c r="H684" s="110"/>
      <c r="I684" s="155" t="s">
        <v>49</v>
      </c>
      <c r="J684" s="155" t="s">
        <v>49</v>
      </c>
      <c r="K684" s="118"/>
      <c r="L684" s="232">
        <f>IF(RIGHT(S684)="T",(+H684-G684),0)</f>
        <v>0</v>
      </c>
      <c r="M684" s="232">
        <f>IF(RIGHT(S684)="U",(+H684-G684),0)</f>
        <v>0</v>
      </c>
      <c r="N684" s="232">
        <f>IF(RIGHT(S684)="C",(+H684-G684),0)</f>
        <v>0</v>
      </c>
      <c r="O684" s="232">
        <f>IF(RIGHT(S684)="D",(+H684-G684),0)</f>
        <v>0</v>
      </c>
      <c r="P684" s="155" t="s">
        <v>49</v>
      </c>
      <c r="Q684" s="155" t="s">
        <v>49</v>
      </c>
      <c r="R684" s="155" t="s">
        <v>49</v>
      </c>
      <c r="S684" s="48"/>
      <c r="T684" s="49"/>
      <c r="U684" s="105"/>
      <c r="V684" s="136"/>
      <c r="W684" s="136"/>
      <c r="X684" s="136"/>
      <c r="Y684" s="136"/>
      <c r="Z684" s="233"/>
      <c r="AA684" s="136"/>
      <c r="AB684" s="300"/>
      <c r="AC684" s="300"/>
      <c r="AD684" s="300"/>
      <c r="AE684" s="300"/>
      <c r="AF684" s="238"/>
      <c r="AG684" s="238"/>
      <c r="AH684" s="238"/>
      <c r="AI684" s="238"/>
      <c r="AJ684" s="238"/>
      <c r="AK684" s="238"/>
      <c r="AL684" s="238"/>
      <c r="AM684" s="238"/>
      <c r="AN684" s="238"/>
      <c r="AO684" s="238"/>
      <c r="AP684" s="238"/>
      <c r="AQ684" s="238"/>
      <c r="AR684" s="238"/>
    </row>
    <row r="685" spans="1:44" s="239" customFormat="1" ht="30" customHeight="1">
      <c r="A685" s="286"/>
      <c r="B685" s="165"/>
      <c r="C685" s="318"/>
      <c r="D685" s="234"/>
      <c r="E685" s="154"/>
      <c r="F685" s="155"/>
      <c r="G685" s="100"/>
      <c r="H685" s="100"/>
      <c r="I685" s="155"/>
      <c r="J685" s="155"/>
      <c r="K685" s="118"/>
      <c r="L685" s="232">
        <f t="shared" ref="L685" si="845">IF(RIGHT(S685)="T",(+H685-G685),0)</f>
        <v>0</v>
      </c>
      <c r="M685" s="232">
        <f t="shared" ref="M685" si="846">IF(RIGHT(S685)="U",(+H685-G685),0)</f>
        <v>0</v>
      </c>
      <c r="N685" s="232">
        <f t="shared" ref="N685" si="847">IF(RIGHT(S685)="C",(+H685-G685),0)</f>
        <v>0</v>
      </c>
      <c r="O685" s="232">
        <f t="shared" ref="O685" si="848">IF(RIGHT(S685)="D",(+H685-G685),0)</f>
        <v>0</v>
      </c>
      <c r="P685" s="155"/>
      <c r="Q685" s="155"/>
      <c r="R685" s="155"/>
      <c r="S685" s="47"/>
      <c r="T685" s="45"/>
      <c r="U685" s="105"/>
      <c r="V685" s="136"/>
      <c r="W685" s="136"/>
      <c r="X685" s="136"/>
      <c r="Y685" s="136"/>
      <c r="Z685" s="233"/>
      <c r="AA685" s="136"/>
      <c r="AB685" s="300"/>
      <c r="AC685" s="300"/>
      <c r="AD685" s="300"/>
      <c r="AE685" s="300"/>
      <c r="AF685" s="238"/>
      <c r="AG685" s="238"/>
      <c r="AH685" s="238"/>
      <c r="AI685" s="238"/>
      <c r="AJ685" s="238"/>
      <c r="AK685" s="238"/>
      <c r="AL685" s="238"/>
      <c r="AM685" s="238"/>
      <c r="AN685" s="238"/>
      <c r="AO685" s="238"/>
      <c r="AP685" s="238"/>
      <c r="AQ685" s="238"/>
      <c r="AR685" s="238"/>
    </row>
    <row r="686" spans="1:44" s="239" customFormat="1" ht="30" customHeight="1">
      <c r="A686" s="279"/>
      <c r="B686" s="104"/>
      <c r="C686" s="242" t="s">
        <v>53</v>
      </c>
      <c r="D686" s="104"/>
      <c r="E686" s="144"/>
      <c r="F686" s="243" t="s">
        <v>49</v>
      </c>
      <c r="G686" s="103"/>
      <c r="H686" s="103"/>
      <c r="I686" s="243" t="s">
        <v>49</v>
      </c>
      <c r="J686" s="243" t="s">
        <v>49</v>
      </c>
      <c r="K686" s="297"/>
      <c r="L686" s="133">
        <f>SUM(L684:L685)</f>
        <v>0</v>
      </c>
      <c r="M686" s="133">
        <f>SUM(M684:M685)</f>
        <v>0</v>
      </c>
      <c r="N686" s="133">
        <f>SUM(N684:N685)</f>
        <v>0</v>
      </c>
      <c r="O686" s="133">
        <f>SUM(O684:O685)</f>
        <v>0</v>
      </c>
      <c r="P686" s="243" t="s">
        <v>49</v>
      </c>
      <c r="Q686" s="243" t="s">
        <v>49</v>
      </c>
      <c r="R686" s="243" t="s">
        <v>49</v>
      </c>
      <c r="S686" s="132"/>
      <c r="T686" s="108"/>
      <c r="U686" s="104"/>
      <c r="V686" s="233">
        <f>$AB$11-((N686*24))</f>
        <v>744</v>
      </c>
      <c r="W686" s="234">
        <v>50</v>
      </c>
      <c r="X686" s="99"/>
      <c r="Y686" s="235">
        <f t="shared" ref="Y686" si="849">W686</f>
        <v>50</v>
      </c>
      <c r="Z686" s="233">
        <f>(Y686*(V686-L686*24))/V686</f>
        <v>50</v>
      </c>
      <c r="AA686" s="109">
        <f t="shared" ref="AA686" si="850">(Z686/Y686)*100</f>
        <v>100</v>
      </c>
      <c r="AB686" s="300"/>
      <c r="AC686" s="300"/>
      <c r="AD686" s="300"/>
      <c r="AE686" s="300"/>
      <c r="AF686" s="238"/>
      <c r="AG686" s="238"/>
      <c r="AH686" s="238"/>
      <c r="AI686" s="238"/>
      <c r="AJ686" s="238"/>
      <c r="AK686" s="238"/>
      <c r="AL686" s="238"/>
      <c r="AM686" s="238"/>
      <c r="AN686" s="238"/>
      <c r="AO686" s="238"/>
      <c r="AP686" s="238"/>
      <c r="AQ686" s="238"/>
      <c r="AR686" s="238"/>
    </row>
    <row r="687" spans="1:44" s="239" customFormat="1" ht="30" customHeight="1">
      <c r="A687" s="286">
        <v>15</v>
      </c>
      <c r="B687" s="165" t="s">
        <v>382</v>
      </c>
      <c r="C687" s="318" t="s">
        <v>383</v>
      </c>
      <c r="D687" s="234">
        <v>50</v>
      </c>
      <c r="E687" s="144" t="s">
        <v>565</v>
      </c>
      <c r="F687" s="155" t="s">
        <v>49</v>
      </c>
      <c r="G687" s="110"/>
      <c r="H687" s="110"/>
      <c r="I687" s="155" t="s">
        <v>49</v>
      </c>
      <c r="J687" s="155" t="s">
        <v>49</v>
      </c>
      <c r="K687" s="118"/>
      <c r="L687" s="232">
        <f>IF(RIGHT(S687)="T",(+H687-G687),0)</f>
        <v>0</v>
      </c>
      <c r="M687" s="232">
        <f>IF(RIGHT(S687)="U",(+H687-G687),0)</f>
        <v>0</v>
      </c>
      <c r="N687" s="232">
        <f>IF(RIGHT(S687)="C",(+H687-G687),0)</f>
        <v>0</v>
      </c>
      <c r="O687" s="232">
        <f>IF(RIGHT(S687)="D",(+H687-G687),0)</f>
        <v>0</v>
      </c>
      <c r="P687" s="155" t="s">
        <v>49</v>
      </c>
      <c r="Q687" s="155" t="s">
        <v>49</v>
      </c>
      <c r="R687" s="155" t="s">
        <v>49</v>
      </c>
      <c r="S687" s="48"/>
      <c r="T687" s="49"/>
      <c r="U687" s="105"/>
      <c r="V687" s="136"/>
      <c r="W687" s="136"/>
      <c r="X687" s="136"/>
      <c r="Y687" s="136"/>
      <c r="Z687" s="233"/>
      <c r="AA687" s="136"/>
      <c r="AB687" s="300"/>
      <c r="AC687" s="300"/>
      <c r="AD687" s="300"/>
      <c r="AE687" s="300"/>
      <c r="AF687" s="238"/>
      <c r="AG687" s="238"/>
      <c r="AH687" s="238"/>
      <c r="AI687" s="238"/>
      <c r="AJ687" s="238"/>
      <c r="AK687" s="238"/>
      <c r="AL687" s="238"/>
      <c r="AM687" s="238"/>
      <c r="AN687" s="238"/>
      <c r="AO687" s="238"/>
      <c r="AP687" s="238"/>
      <c r="AQ687" s="238"/>
      <c r="AR687" s="238"/>
    </row>
    <row r="688" spans="1:44" s="239" customFormat="1" ht="30" customHeight="1">
      <c r="A688" s="286"/>
      <c r="B688" s="165"/>
      <c r="C688" s="318"/>
      <c r="D688" s="234"/>
      <c r="E688" s="144"/>
      <c r="F688" s="155"/>
      <c r="G688" s="100"/>
      <c r="H688" s="100"/>
      <c r="I688" s="155"/>
      <c r="J688" s="155"/>
      <c r="K688" s="118"/>
      <c r="L688" s="232">
        <f t="shared" ref="L688" si="851">IF(RIGHT(S688)="T",(+H688-G688),0)</f>
        <v>0</v>
      </c>
      <c r="M688" s="232">
        <f t="shared" ref="M688" si="852">IF(RIGHT(S688)="U",(+H688-G688),0)</f>
        <v>0</v>
      </c>
      <c r="N688" s="232">
        <f t="shared" ref="N688" si="853">IF(RIGHT(S688)="C",(+H688-G688),0)</f>
        <v>0</v>
      </c>
      <c r="O688" s="232">
        <f t="shared" ref="O688" si="854">IF(RIGHT(S688)="D",(+H688-G688),0)</f>
        <v>0</v>
      </c>
      <c r="P688" s="155"/>
      <c r="Q688" s="155"/>
      <c r="R688" s="155"/>
      <c r="S688" s="47"/>
      <c r="T688" s="45"/>
      <c r="U688" s="105"/>
      <c r="V688" s="136"/>
      <c r="W688" s="136"/>
      <c r="X688" s="136"/>
      <c r="Y688" s="136"/>
      <c r="Z688" s="233"/>
      <c r="AA688" s="136"/>
      <c r="AB688" s="300"/>
      <c r="AC688" s="300"/>
      <c r="AD688" s="300"/>
      <c r="AE688" s="300"/>
      <c r="AF688" s="238"/>
      <c r="AG688" s="238"/>
      <c r="AH688" s="238"/>
      <c r="AI688" s="238"/>
      <c r="AJ688" s="238"/>
      <c r="AK688" s="238"/>
      <c r="AL688" s="238"/>
      <c r="AM688" s="238"/>
      <c r="AN688" s="238"/>
      <c r="AO688" s="238"/>
      <c r="AP688" s="238"/>
      <c r="AQ688" s="238"/>
      <c r="AR688" s="238"/>
    </row>
    <row r="689" spans="1:44" s="239" customFormat="1" ht="30" customHeight="1">
      <c r="A689" s="279"/>
      <c r="B689" s="104"/>
      <c r="C689" s="242" t="s">
        <v>53</v>
      </c>
      <c r="D689" s="104"/>
      <c r="E689" s="144"/>
      <c r="F689" s="243" t="s">
        <v>49</v>
      </c>
      <c r="G689" s="103"/>
      <c r="H689" s="103"/>
      <c r="I689" s="243" t="s">
        <v>49</v>
      </c>
      <c r="J689" s="243" t="s">
        <v>49</v>
      </c>
      <c r="K689" s="297"/>
      <c r="L689" s="133">
        <f>SUM(L687:L688)</f>
        <v>0</v>
      </c>
      <c r="M689" s="133">
        <f>SUM(M687:M688)</f>
        <v>0</v>
      </c>
      <c r="N689" s="133">
        <f>SUM(N687:N688)</f>
        <v>0</v>
      </c>
      <c r="O689" s="133">
        <f>SUM(O687:O688)</f>
        <v>0</v>
      </c>
      <c r="P689" s="243" t="s">
        <v>49</v>
      </c>
      <c r="Q689" s="243" t="s">
        <v>49</v>
      </c>
      <c r="R689" s="243" t="s">
        <v>49</v>
      </c>
      <c r="S689" s="132"/>
      <c r="T689" s="108"/>
      <c r="U689" s="104"/>
      <c r="V689" s="233">
        <f>$AB$11-((N689*24))</f>
        <v>744</v>
      </c>
      <c r="W689" s="234">
        <v>50</v>
      </c>
      <c r="X689" s="99"/>
      <c r="Y689" s="235">
        <f t="shared" ref="Y689" si="855">W689</f>
        <v>50</v>
      </c>
      <c r="Z689" s="233">
        <f>(Y689*(V689-L689*24))/V689</f>
        <v>50</v>
      </c>
      <c r="AA689" s="109">
        <f t="shared" ref="AA689" si="856">(Z689/Y689)*100</f>
        <v>100</v>
      </c>
      <c r="AB689" s="300"/>
      <c r="AC689" s="300"/>
      <c r="AD689" s="300"/>
      <c r="AE689" s="300"/>
      <c r="AF689" s="238"/>
      <c r="AG689" s="238"/>
      <c r="AH689" s="238"/>
      <c r="AI689" s="238"/>
      <c r="AJ689" s="238"/>
      <c r="AK689" s="238"/>
      <c r="AL689" s="238"/>
      <c r="AM689" s="238"/>
      <c r="AN689" s="238"/>
      <c r="AO689" s="238"/>
      <c r="AP689" s="238"/>
      <c r="AQ689" s="238"/>
      <c r="AR689" s="238"/>
    </row>
    <row r="690" spans="1:44" s="239" customFormat="1" ht="30" customHeight="1">
      <c r="A690" s="286">
        <v>16</v>
      </c>
      <c r="B690" s="375" t="s">
        <v>484</v>
      </c>
      <c r="C690" s="390" t="s">
        <v>483</v>
      </c>
      <c r="D690" s="234">
        <v>50</v>
      </c>
      <c r="E690" s="144" t="s">
        <v>565</v>
      </c>
      <c r="F690" s="155" t="s">
        <v>49</v>
      </c>
      <c r="G690" s="5">
        <v>42647.452777777777</v>
      </c>
      <c r="H690" s="5">
        <v>42654.726388888892</v>
      </c>
      <c r="I690" s="319"/>
      <c r="J690" s="319"/>
      <c r="K690" s="319"/>
      <c r="L690" s="232">
        <f>IF(RIGHT(S690)="T",(+H690-G690),0)</f>
        <v>0</v>
      </c>
      <c r="M690" s="232">
        <f>IF(RIGHT(S690)="U",(+H690-G690),0)</f>
        <v>0</v>
      </c>
      <c r="N690" s="232">
        <f>IF(RIGHT(S690)="C",(+H690-G690),0)</f>
        <v>0</v>
      </c>
      <c r="O690" s="232">
        <f>IF(RIGHT(S690)="D",(+H690-G690),0)</f>
        <v>7.273611111115315</v>
      </c>
      <c r="P690" s="141"/>
      <c r="Q690" s="141"/>
      <c r="R690" s="141"/>
      <c r="S690" s="47" t="s">
        <v>830</v>
      </c>
      <c r="T690" s="45" t="s">
        <v>1061</v>
      </c>
      <c r="U690" s="141"/>
      <c r="V690" s="233"/>
      <c r="W690" s="234"/>
      <c r="X690" s="99"/>
      <c r="Y690" s="235"/>
      <c r="Z690" s="233"/>
      <c r="AA690" s="109"/>
      <c r="AB690" s="300"/>
      <c r="AC690" s="300"/>
      <c r="AD690" s="300"/>
      <c r="AE690" s="300"/>
      <c r="AF690" s="238"/>
      <c r="AG690" s="238"/>
      <c r="AH690" s="238"/>
      <c r="AI690" s="238"/>
      <c r="AJ690" s="238"/>
      <c r="AK690" s="238"/>
      <c r="AL690" s="238"/>
      <c r="AM690" s="238"/>
      <c r="AN690" s="238"/>
      <c r="AO690" s="238"/>
      <c r="AP690" s="238"/>
      <c r="AQ690" s="238"/>
      <c r="AR690" s="238"/>
    </row>
    <row r="691" spans="1:44" s="239" customFormat="1" ht="30" customHeight="1">
      <c r="A691" s="286"/>
      <c r="B691" s="115"/>
      <c r="C691" s="318"/>
      <c r="D691" s="234"/>
      <c r="E691" s="154"/>
      <c r="F691" s="155"/>
      <c r="G691" s="100"/>
      <c r="H691" s="100"/>
      <c r="I691" s="319"/>
      <c r="J691" s="319"/>
      <c r="K691" s="319"/>
      <c r="L691" s="232">
        <f t="shared" ref="L691" si="857">IF(RIGHT(S691)="T",(+H691-G691),0)</f>
        <v>0</v>
      </c>
      <c r="M691" s="232">
        <f t="shared" ref="M691" si="858">IF(RIGHT(S691)="U",(+H691-G691),0)</f>
        <v>0</v>
      </c>
      <c r="N691" s="232">
        <f t="shared" ref="N691" si="859">IF(RIGHT(S691)="C",(+H691-G691),0)</f>
        <v>0</v>
      </c>
      <c r="O691" s="232">
        <f t="shared" ref="O691" si="860">IF(RIGHT(S691)="D",(+H691-G691),0)</f>
        <v>0</v>
      </c>
      <c r="P691" s="141"/>
      <c r="Q691" s="141"/>
      <c r="R691" s="141"/>
      <c r="S691" s="47"/>
      <c r="T691" s="45"/>
      <c r="U691" s="141"/>
      <c r="V691" s="233"/>
      <c r="W691" s="234"/>
      <c r="X691" s="99"/>
      <c r="Y691" s="235"/>
      <c r="Z691" s="233"/>
      <c r="AA691" s="109"/>
      <c r="AB691" s="300"/>
      <c r="AC691" s="300"/>
      <c r="AD691" s="300"/>
      <c r="AE691" s="300"/>
      <c r="AF691" s="238"/>
      <c r="AG691" s="238"/>
      <c r="AH691" s="238"/>
      <c r="AI691" s="238"/>
      <c r="AJ691" s="238"/>
      <c r="AK691" s="238"/>
      <c r="AL691" s="238"/>
      <c r="AM691" s="238"/>
      <c r="AN691" s="238"/>
      <c r="AO691" s="238"/>
      <c r="AP691" s="238"/>
      <c r="AQ691" s="238"/>
      <c r="AR691" s="238"/>
    </row>
    <row r="692" spans="1:44" s="246" customFormat="1" ht="30" customHeight="1">
      <c r="A692" s="323"/>
      <c r="B692" s="326"/>
      <c r="C692" s="327" t="s">
        <v>53</v>
      </c>
      <c r="D692" s="326"/>
      <c r="E692" s="154"/>
      <c r="F692" s="243" t="s">
        <v>49</v>
      </c>
      <c r="G692" s="103"/>
      <c r="H692" s="103"/>
      <c r="I692" s="243" t="s">
        <v>49</v>
      </c>
      <c r="J692" s="243" t="s">
        <v>49</v>
      </c>
      <c r="K692" s="297"/>
      <c r="L692" s="133">
        <f>SUM(L690:L691)</f>
        <v>0</v>
      </c>
      <c r="M692" s="133">
        <f>SUM(M690:M691)</f>
        <v>0</v>
      </c>
      <c r="N692" s="133">
        <f>SUM(N690:N691)</f>
        <v>0</v>
      </c>
      <c r="O692" s="133">
        <f>SUM(O690:O691)</f>
        <v>7.273611111115315</v>
      </c>
      <c r="P692" s="243" t="s">
        <v>49</v>
      </c>
      <c r="Q692" s="243" t="s">
        <v>49</v>
      </c>
      <c r="R692" s="243" t="s">
        <v>49</v>
      </c>
      <c r="S692" s="148"/>
      <c r="T692" s="149"/>
      <c r="U692" s="326"/>
      <c r="V692" s="233">
        <f>$AB$11-((N692*24))</f>
        <v>744</v>
      </c>
      <c r="W692" s="234">
        <v>240</v>
      </c>
      <c r="X692" s="99"/>
      <c r="Y692" s="235">
        <f t="shared" ref="Y692" si="861">W692</f>
        <v>240</v>
      </c>
      <c r="Z692" s="233">
        <f>(Y692*(V692-L692*24))/V692</f>
        <v>240</v>
      </c>
      <c r="AA692" s="109">
        <f t="shared" ref="AA692" si="862">(Z692/Y692)*100</f>
        <v>100</v>
      </c>
      <c r="AB692" s="248"/>
    </row>
    <row r="693" spans="1:44" s="239" customFormat="1" ht="30" customHeight="1">
      <c r="A693" s="286">
        <v>17</v>
      </c>
      <c r="B693" s="115" t="s">
        <v>384</v>
      </c>
      <c r="C693" s="318" t="s">
        <v>385</v>
      </c>
      <c r="D693" s="234">
        <v>80</v>
      </c>
      <c r="E693" s="154" t="s">
        <v>565</v>
      </c>
      <c r="F693" s="155" t="s">
        <v>49</v>
      </c>
      <c r="G693" s="301"/>
      <c r="H693" s="301"/>
      <c r="I693" s="319"/>
      <c r="J693" s="319"/>
      <c r="K693" s="319"/>
      <c r="L693" s="342">
        <v>0</v>
      </c>
      <c r="M693" s="342">
        <v>0</v>
      </c>
      <c r="N693" s="342">
        <v>0</v>
      </c>
      <c r="O693" s="342">
        <v>0</v>
      </c>
      <c r="P693" s="163"/>
      <c r="Q693" s="163"/>
      <c r="R693" s="163"/>
      <c r="S693" s="163"/>
      <c r="T693" s="164"/>
      <c r="U693" s="163"/>
      <c r="V693" s="233">
        <f t="shared" ref="V693:V708" si="863">$AB$11-((N693*24))</f>
        <v>744</v>
      </c>
      <c r="W693" s="234">
        <v>80</v>
      </c>
      <c r="X693" s="99"/>
      <c r="Y693" s="235">
        <f t="shared" si="808"/>
        <v>80</v>
      </c>
      <c r="Z693" s="233">
        <f t="shared" ref="Z693:Z708" si="864">(Y693*(V693-L693*24))/V693</f>
        <v>80</v>
      </c>
      <c r="AA693" s="109">
        <f t="shared" si="810"/>
        <v>100</v>
      </c>
      <c r="AB693" s="300"/>
      <c r="AC693" s="300"/>
      <c r="AD693" s="300"/>
      <c r="AE693" s="300"/>
      <c r="AF693" s="238"/>
      <c r="AG693" s="238"/>
      <c r="AH693" s="238"/>
      <c r="AI693" s="238"/>
      <c r="AJ693" s="238"/>
      <c r="AK693" s="238"/>
      <c r="AL693" s="238"/>
      <c r="AM693" s="238"/>
      <c r="AN693" s="238"/>
      <c r="AO693" s="238"/>
      <c r="AP693" s="238"/>
      <c r="AQ693" s="238"/>
      <c r="AR693" s="238"/>
    </row>
    <row r="694" spans="1:44" s="239" customFormat="1" ht="30" customHeight="1">
      <c r="A694" s="286">
        <v>18</v>
      </c>
      <c r="B694" s="115" t="s">
        <v>386</v>
      </c>
      <c r="C694" s="318" t="s">
        <v>387</v>
      </c>
      <c r="D694" s="234">
        <v>125</v>
      </c>
      <c r="E694" s="154" t="s">
        <v>565</v>
      </c>
      <c r="F694" s="155" t="s">
        <v>49</v>
      </c>
      <c r="G694" s="301"/>
      <c r="H694" s="301"/>
      <c r="I694" s="319"/>
      <c r="J694" s="319"/>
      <c r="K694" s="319"/>
      <c r="L694" s="342">
        <v>0</v>
      </c>
      <c r="M694" s="342">
        <v>0</v>
      </c>
      <c r="N694" s="342">
        <v>0</v>
      </c>
      <c r="O694" s="342">
        <v>0</v>
      </c>
      <c r="P694" s="163"/>
      <c r="Q694" s="163"/>
      <c r="R694" s="163"/>
      <c r="S694" s="163"/>
      <c r="T694" s="164"/>
      <c r="U694" s="163"/>
      <c r="V694" s="233">
        <f t="shared" si="863"/>
        <v>744</v>
      </c>
      <c r="W694" s="234">
        <v>125</v>
      </c>
      <c r="X694" s="99"/>
      <c r="Y694" s="235">
        <f t="shared" si="808"/>
        <v>125</v>
      </c>
      <c r="Z694" s="233">
        <f t="shared" si="864"/>
        <v>125</v>
      </c>
      <c r="AA694" s="109">
        <f t="shared" si="810"/>
        <v>100</v>
      </c>
      <c r="AB694" s="300"/>
      <c r="AC694" s="300"/>
      <c r="AD694" s="300"/>
      <c r="AE694" s="300"/>
      <c r="AF694" s="238"/>
      <c r="AG694" s="238"/>
      <c r="AH694" s="238"/>
      <c r="AI694" s="238"/>
      <c r="AJ694" s="238"/>
      <c r="AK694" s="238"/>
      <c r="AL694" s="238"/>
      <c r="AM694" s="238"/>
      <c r="AN694" s="238"/>
      <c r="AO694" s="238"/>
      <c r="AP694" s="238"/>
      <c r="AQ694" s="238"/>
      <c r="AR694" s="238"/>
    </row>
    <row r="695" spans="1:44" s="239" customFormat="1" ht="30" customHeight="1">
      <c r="A695" s="286">
        <v>19</v>
      </c>
      <c r="B695" s="115" t="s">
        <v>388</v>
      </c>
      <c r="C695" s="318" t="s">
        <v>389</v>
      </c>
      <c r="D695" s="234">
        <v>125</v>
      </c>
      <c r="E695" s="144" t="s">
        <v>565</v>
      </c>
      <c r="F695" s="155" t="s">
        <v>49</v>
      </c>
      <c r="G695" s="301"/>
      <c r="H695" s="301"/>
      <c r="I695" s="319"/>
      <c r="J695" s="319"/>
      <c r="K695" s="319"/>
      <c r="L695" s="342">
        <v>0</v>
      </c>
      <c r="M695" s="342">
        <v>0</v>
      </c>
      <c r="N695" s="342">
        <v>0</v>
      </c>
      <c r="O695" s="342">
        <v>0</v>
      </c>
      <c r="P695" s="163"/>
      <c r="Q695" s="163"/>
      <c r="R695" s="163"/>
      <c r="S695" s="163"/>
      <c r="T695" s="164"/>
      <c r="U695" s="163"/>
      <c r="V695" s="233">
        <f t="shared" si="863"/>
        <v>744</v>
      </c>
      <c r="W695" s="234">
        <v>125</v>
      </c>
      <c r="X695" s="99"/>
      <c r="Y695" s="235">
        <f t="shared" si="808"/>
        <v>125</v>
      </c>
      <c r="Z695" s="233">
        <f t="shared" si="864"/>
        <v>125</v>
      </c>
      <c r="AA695" s="109">
        <f t="shared" si="810"/>
        <v>100</v>
      </c>
      <c r="AB695" s="300"/>
      <c r="AC695" s="300"/>
      <c r="AD695" s="300"/>
      <c r="AE695" s="300"/>
      <c r="AF695" s="238"/>
      <c r="AG695" s="238"/>
      <c r="AH695" s="238"/>
      <c r="AI695" s="238"/>
      <c r="AJ695" s="238"/>
      <c r="AK695" s="238"/>
      <c r="AL695" s="238"/>
      <c r="AM695" s="238"/>
      <c r="AN695" s="238"/>
      <c r="AO695" s="238"/>
      <c r="AP695" s="238"/>
      <c r="AQ695" s="238"/>
      <c r="AR695" s="238"/>
    </row>
    <row r="696" spans="1:44" s="239" customFormat="1" ht="30" customHeight="1">
      <c r="A696" s="286">
        <v>20</v>
      </c>
      <c r="B696" s="115" t="s">
        <v>390</v>
      </c>
      <c r="C696" s="318" t="s">
        <v>391</v>
      </c>
      <c r="D696" s="234">
        <v>330</v>
      </c>
      <c r="E696" s="294" t="s">
        <v>565</v>
      </c>
      <c r="F696" s="155" t="s">
        <v>49</v>
      </c>
      <c r="G696" s="100"/>
      <c r="H696" s="100"/>
      <c r="I696" s="319"/>
      <c r="J696" s="319"/>
      <c r="K696" s="319"/>
      <c r="L696" s="232">
        <f>IF(RIGHT(S696)="T",(+H696-G696),0)</f>
        <v>0</v>
      </c>
      <c r="M696" s="232">
        <f>IF(RIGHT(S696)="U",(+H696-G696),0)</f>
        <v>0</v>
      </c>
      <c r="N696" s="232">
        <f>IF(RIGHT(S696)="C",(+H696-G696),0)</f>
        <v>0</v>
      </c>
      <c r="O696" s="232">
        <f>IF(RIGHT(S696)="D",(+H696-G696),0)</f>
        <v>0</v>
      </c>
      <c r="P696" s="163"/>
      <c r="Q696" s="163"/>
      <c r="R696" s="163"/>
      <c r="S696" s="47"/>
      <c r="T696" s="45"/>
      <c r="U696" s="163"/>
      <c r="V696" s="233"/>
      <c r="W696" s="234"/>
      <c r="X696" s="99"/>
      <c r="Y696" s="235"/>
      <c r="Z696" s="233"/>
      <c r="AA696" s="109"/>
      <c r="AB696" s="300"/>
      <c r="AC696" s="300"/>
      <c r="AD696" s="300"/>
      <c r="AE696" s="300"/>
      <c r="AF696" s="238"/>
      <c r="AG696" s="238"/>
      <c r="AH696" s="238"/>
      <c r="AI696" s="238"/>
      <c r="AJ696" s="238"/>
      <c r="AK696" s="238"/>
      <c r="AL696" s="238"/>
      <c r="AM696" s="238"/>
      <c r="AN696" s="238"/>
      <c r="AO696" s="238"/>
      <c r="AP696" s="238"/>
      <c r="AQ696" s="238"/>
      <c r="AR696" s="238"/>
    </row>
    <row r="697" spans="1:44" s="239" customFormat="1" ht="30" customHeight="1">
      <c r="A697" s="286"/>
      <c r="B697" s="115"/>
      <c r="C697" s="318"/>
      <c r="D697" s="234"/>
      <c r="E697" s="294"/>
      <c r="F697" s="155"/>
      <c r="G697" s="100"/>
      <c r="H697" s="100"/>
      <c r="I697" s="319"/>
      <c r="J697" s="319"/>
      <c r="K697" s="319"/>
      <c r="L697" s="232">
        <f>IF(RIGHT(S697)="T",(+H697-G697),0)</f>
        <v>0</v>
      </c>
      <c r="M697" s="232">
        <f>IF(RIGHT(S697)="U",(+H697-G697),0)</f>
        <v>0</v>
      </c>
      <c r="N697" s="232">
        <f>IF(RIGHT(S697)="C",(+H697-G697),0)</f>
        <v>0</v>
      </c>
      <c r="O697" s="232">
        <f>IF(RIGHT(S697)="D",(+H697-G697),0)</f>
        <v>0</v>
      </c>
      <c r="P697" s="163"/>
      <c r="Q697" s="163"/>
      <c r="R697" s="163"/>
      <c r="S697" s="47"/>
      <c r="T697" s="45"/>
      <c r="U697" s="163"/>
      <c r="V697" s="233"/>
      <c r="W697" s="234"/>
      <c r="X697" s="99"/>
      <c r="Y697" s="235"/>
      <c r="Z697" s="233"/>
      <c r="AA697" s="109"/>
      <c r="AB697" s="300"/>
      <c r="AC697" s="300"/>
      <c r="AD697" s="300"/>
      <c r="AE697" s="300"/>
      <c r="AF697" s="238"/>
      <c r="AG697" s="238"/>
      <c r="AH697" s="238"/>
      <c r="AI697" s="238"/>
      <c r="AJ697" s="238"/>
      <c r="AK697" s="238"/>
      <c r="AL697" s="238"/>
      <c r="AM697" s="238"/>
      <c r="AN697" s="238"/>
      <c r="AO697" s="238"/>
      <c r="AP697" s="238"/>
      <c r="AQ697" s="238"/>
      <c r="AR697" s="238"/>
    </row>
    <row r="698" spans="1:44" s="246" customFormat="1" ht="30" customHeight="1">
      <c r="A698" s="323"/>
      <c r="B698" s="326"/>
      <c r="C698" s="327" t="s">
        <v>53</v>
      </c>
      <c r="D698" s="326"/>
      <c r="E698" s="154"/>
      <c r="F698" s="243" t="s">
        <v>49</v>
      </c>
      <c r="G698" s="103"/>
      <c r="H698" s="103"/>
      <c r="I698" s="243" t="s">
        <v>49</v>
      </c>
      <c r="J698" s="243" t="s">
        <v>49</v>
      </c>
      <c r="K698" s="297"/>
      <c r="L698" s="133">
        <f>SUM(L696:L697)</f>
        <v>0</v>
      </c>
      <c r="M698" s="133">
        <f>SUM(M696:M697)</f>
        <v>0</v>
      </c>
      <c r="N698" s="133">
        <f>SUM(N696:N697)</f>
        <v>0</v>
      </c>
      <c r="O698" s="133">
        <f>SUM(O696:O697)</f>
        <v>0</v>
      </c>
      <c r="P698" s="243" t="s">
        <v>49</v>
      </c>
      <c r="Q698" s="243" t="s">
        <v>49</v>
      </c>
      <c r="R698" s="243" t="s">
        <v>49</v>
      </c>
      <c r="S698" s="148"/>
      <c r="T698" s="149"/>
      <c r="U698" s="326"/>
      <c r="V698" s="233">
        <f t="shared" ref="V698" si="865">$AB$11-((N698*24))</f>
        <v>744</v>
      </c>
      <c r="W698" s="234">
        <v>330</v>
      </c>
      <c r="X698" s="99"/>
      <c r="Y698" s="235">
        <f t="shared" ref="Y698" si="866">W698</f>
        <v>330</v>
      </c>
      <c r="Z698" s="233">
        <f t="shared" ref="Z698" si="867">(Y698*(V698-L698*24))/V698</f>
        <v>330</v>
      </c>
      <c r="AA698" s="109">
        <f t="shared" ref="AA698" si="868">(Z698/Y698)*100</f>
        <v>100</v>
      </c>
      <c r="AB698" s="248"/>
    </row>
    <row r="699" spans="1:44" s="239" customFormat="1" ht="30" customHeight="1">
      <c r="A699" s="286">
        <v>21</v>
      </c>
      <c r="B699" s="115" t="s">
        <v>392</v>
      </c>
      <c r="C699" s="318" t="s">
        <v>476</v>
      </c>
      <c r="D699" s="234">
        <v>125</v>
      </c>
      <c r="E699" s="154" t="s">
        <v>565</v>
      </c>
      <c r="F699" s="155" t="s">
        <v>49</v>
      </c>
      <c r="G699" s="100"/>
      <c r="H699" s="100"/>
      <c r="I699" s="319"/>
      <c r="J699" s="319"/>
      <c r="K699" s="319"/>
      <c r="L699" s="232">
        <f>IF(RIGHT(S699)="T",(+H699-G699),0)</f>
        <v>0</v>
      </c>
      <c r="M699" s="232">
        <f>IF(RIGHT(S699)="U",(+H699-G699),0)</f>
        <v>0</v>
      </c>
      <c r="N699" s="232">
        <f>IF(RIGHT(S699)="C",(+H699-G699),0)</f>
        <v>0</v>
      </c>
      <c r="O699" s="232">
        <f>IF(RIGHT(S699)="D",(+H699-G699),0)</f>
        <v>0</v>
      </c>
      <c r="P699" s="163"/>
      <c r="Q699" s="163"/>
      <c r="R699" s="163"/>
      <c r="S699" s="47"/>
      <c r="T699" s="45"/>
      <c r="U699" s="163"/>
      <c r="V699" s="233"/>
      <c r="W699" s="234"/>
      <c r="X699" s="99"/>
      <c r="Y699" s="235"/>
      <c r="Z699" s="233"/>
      <c r="AA699" s="109"/>
      <c r="AB699" s="300"/>
      <c r="AC699" s="300"/>
      <c r="AD699" s="300"/>
      <c r="AE699" s="300"/>
      <c r="AF699" s="238"/>
      <c r="AG699" s="238"/>
      <c r="AH699" s="238"/>
      <c r="AI699" s="238"/>
      <c r="AJ699" s="238"/>
      <c r="AK699" s="238"/>
      <c r="AL699" s="238"/>
      <c r="AM699" s="238"/>
      <c r="AN699" s="238"/>
      <c r="AO699" s="238"/>
      <c r="AP699" s="238"/>
      <c r="AQ699" s="238"/>
      <c r="AR699" s="238"/>
    </row>
    <row r="700" spans="1:44" s="246" customFormat="1" ht="30" customHeight="1">
      <c r="A700" s="323"/>
      <c r="B700" s="326"/>
      <c r="C700" s="327" t="s">
        <v>53</v>
      </c>
      <c r="D700" s="326"/>
      <c r="E700" s="154"/>
      <c r="F700" s="243" t="s">
        <v>49</v>
      </c>
      <c r="G700" s="103"/>
      <c r="H700" s="103"/>
      <c r="I700" s="243" t="s">
        <v>49</v>
      </c>
      <c r="J700" s="243" t="s">
        <v>49</v>
      </c>
      <c r="K700" s="297"/>
      <c r="L700" s="133">
        <f>SUM(L699:L699)</f>
        <v>0</v>
      </c>
      <c r="M700" s="133">
        <f t="shared" ref="M700:O700" si="869">SUM(M699:M699)</f>
        <v>0</v>
      </c>
      <c r="N700" s="133">
        <f t="shared" si="869"/>
        <v>0</v>
      </c>
      <c r="O700" s="133">
        <f t="shared" si="869"/>
        <v>0</v>
      </c>
      <c r="P700" s="243" t="s">
        <v>49</v>
      </c>
      <c r="Q700" s="243" t="s">
        <v>49</v>
      </c>
      <c r="R700" s="243" t="s">
        <v>49</v>
      </c>
      <c r="S700" s="148"/>
      <c r="T700" s="149"/>
      <c r="U700" s="326"/>
      <c r="V700" s="233">
        <f t="shared" ref="V700" si="870">$AB$11-((N700*24))</f>
        <v>744</v>
      </c>
      <c r="W700" s="234">
        <v>125</v>
      </c>
      <c r="X700" s="99"/>
      <c r="Y700" s="235">
        <f t="shared" ref="Y700" si="871">W700</f>
        <v>125</v>
      </c>
      <c r="Z700" s="233">
        <f t="shared" ref="Z700" si="872">(Y700*(V700-L700*24))/V700</f>
        <v>125</v>
      </c>
      <c r="AA700" s="109">
        <f t="shared" ref="AA700" si="873">(Z700/Y700)*100</f>
        <v>100</v>
      </c>
      <c r="AB700" s="248"/>
    </row>
    <row r="701" spans="1:44" s="246" customFormat="1" ht="30" customHeight="1">
      <c r="A701" s="286">
        <v>22</v>
      </c>
      <c r="B701" s="115" t="s">
        <v>474</v>
      </c>
      <c r="C701" s="318" t="s">
        <v>475</v>
      </c>
      <c r="D701" s="234">
        <v>125</v>
      </c>
      <c r="E701" s="154" t="s">
        <v>565</v>
      </c>
      <c r="F701" s="155" t="s">
        <v>49</v>
      </c>
      <c r="G701" s="100"/>
      <c r="H701" s="100"/>
      <c r="I701" s="319"/>
      <c r="J701" s="319"/>
      <c r="K701" s="319"/>
      <c r="L701" s="232">
        <f>IF(RIGHT(S701)="T",(+H701-G701),0)</f>
        <v>0</v>
      </c>
      <c r="M701" s="232">
        <f>IF(RIGHT(S701)="U",(+H701-G701),0)</f>
        <v>0</v>
      </c>
      <c r="N701" s="232">
        <f>IF(RIGHT(S701)="C",(+H701-G701),0)</f>
        <v>0</v>
      </c>
      <c r="O701" s="232">
        <f>IF(RIGHT(S701)="D",(+H701-G701),0)</f>
        <v>0</v>
      </c>
      <c r="P701" s="163"/>
      <c r="Q701" s="163"/>
      <c r="R701" s="163"/>
      <c r="S701" s="47"/>
      <c r="T701" s="45"/>
      <c r="U701" s="163"/>
      <c r="V701" s="233"/>
      <c r="W701" s="234"/>
      <c r="X701" s="99"/>
      <c r="Y701" s="235"/>
      <c r="Z701" s="233"/>
      <c r="AA701" s="109"/>
      <c r="AB701" s="248"/>
    </row>
    <row r="702" spans="1:44" s="246" customFormat="1" ht="30" customHeight="1">
      <c r="A702" s="323"/>
      <c r="B702" s="326"/>
      <c r="C702" s="327" t="s">
        <v>53</v>
      </c>
      <c r="D702" s="326"/>
      <c r="E702" s="154"/>
      <c r="F702" s="243" t="s">
        <v>49</v>
      </c>
      <c r="G702" s="103"/>
      <c r="H702" s="103"/>
      <c r="I702" s="243" t="s">
        <v>49</v>
      </c>
      <c r="J702" s="243" t="s">
        <v>49</v>
      </c>
      <c r="K702" s="297"/>
      <c r="L702" s="133">
        <f>SUM(L701:L701)</f>
        <v>0</v>
      </c>
      <c r="M702" s="133">
        <f t="shared" ref="M702:O702" si="874">SUM(M701:M701)</f>
        <v>0</v>
      </c>
      <c r="N702" s="133">
        <f t="shared" si="874"/>
        <v>0</v>
      </c>
      <c r="O702" s="133">
        <f t="shared" si="874"/>
        <v>0</v>
      </c>
      <c r="P702" s="243" t="s">
        <v>49</v>
      </c>
      <c r="Q702" s="243" t="s">
        <v>49</v>
      </c>
      <c r="R702" s="243" t="s">
        <v>49</v>
      </c>
      <c r="S702" s="148"/>
      <c r="T702" s="149"/>
      <c r="U702" s="326"/>
      <c r="V702" s="233">
        <f t="shared" ref="V702" si="875">$AB$11-((N702*24))</f>
        <v>744</v>
      </c>
      <c r="W702" s="234">
        <v>125</v>
      </c>
      <c r="X702" s="99"/>
      <c r="Y702" s="235">
        <f t="shared" ref="Y702" si="876">W702</f>
        <v>125</v>
      </c>
      <c r="Z702" s="233">
        <f t="shared" ref="Z702" si="877">(Y702*(V702-L702*24))/V702</f>
        <v>125</v>
      </c>
      <c r="AA702" s="109">
        <f t="shared" ref="AA702" si="878">(Z702/Y702)*100</f>
        <v>100</v>
      </c>
      <c r="AB702" s="248"/>
    </row>
    <row r="703" spans="1:44" s="239" customFormat="1" ht="30" customHeight="1">
      <c r="A703" s="286">
        <v>23</v>
      </c>
      <c r="B703" s="115" t="s">
        <v>393</v>
      </c>
      <c r="C703" s="318" t="s">
        <v>394</v>
      </c>
      <c r="D703" s="234">
        <v>80</v>
      </c>
      <c r="E703" s="154" t="s">
        <v>565</v>
      </c>
      <c r="F703" s="155" t="s">
        <v>49</v>
      </c>
      <c r="G703" s="110"/>
      <c r="H703" s="110"/>
      <c r="I703" s="319"/>
      <c r="J703" s="319"/>
      <c r="K703" s="319"/>
      <c r="L703" s="232">
        <f>IF(RIGHT(S703)="T",(+H703-G703),0)</f>
        <v>0</v>
      </c>
      <c r="M703" s="232">
        <f>IF(RIGHT(S703)="U",(+H703-G703),0)</f>
        <v>0</v>
      </c>
      <c r="N703" s="232">
        <f>IF(RIGHT(S703)="C",(+H703-G703),0)</f>
        <v>0</v>
      </c>
      <c r="O703" s="232">
        <f>IF(RIGHT(S703)="D",(+H703-G703),0)</f>
        <v>0</v>
      </c>
      <c r="P703" s="163"/>
      <c r="Q703" s="163"/>
      <c r="R703" s="163"/>
      <c r="S703" s="48"/>
      <c r="T703" s="49"/>
      <c r="U703" s="163"/>
      <c r="V703" s="233"/>
      <c r="W703" s="234"/>
      <c r="X703" s="99"/>
      <c r="Y703" s="235"/>
      <c r="Z703" s="233"/>
      <c r="AA703" s="109"/>
      <c r="AB703" s="300"/>
      <c r="AC703" s="300"/>
      <c r="AD703" s="300"/>
      <c r="AE703" s="300"/>
      <c r="AF703" s="238"/>
      <c r="AG703" s="238"/>
      <c r="AH703" s="238"/>
      <c r="AI703" s="238"/>
      <c r="AJ703" s="238"/>
      <c r="AK703" s="238"/>
      <c r="AL703" s="238"/>
      <c r="AM703" s="238"/>
      <c r="AN703" s="238"/>
      <c r="AO703" s="238"/>
      <c r="AP703" s="238"/>
      <c r="AQ703" s="238"/>
      <c r="AR703" s="238"/>
    </row>
    <row r="704" spans="1:44" s="239" customFormat="1" ht="30" customHeight="1">
      <c r="A704" s="323"/>
      <c r="B704" s="326"/>
      <c r="C704" s="327" t="s">
        <v>53</v>
      </c>
      <c r="D704" s="326"/>
      <c r="E704" s="154"/>
      <c r="F704" s="243" t="s">
        <v>49</v>
      </c>
      <c r="G704" s="103"/>
      <c r="H704" s="103"/>
      <c r="I704" s="243" t="s">
        <v>49</v>
      </c>
      <c r="J704" s="243" t="s">
        <v>49</v>
      </c>
      <c r="K704" s="297"/>
      <c r="L704" s="133">
        <f>SUM(L703:L703)</f>
        <v>0</v>
      </c>
      <c r="M704" s="133">
        <f t="shared" ref="M704:O704" si="879">SUM(M703:M703)</f>
        <v>0</v>
      </c>
      <c r="N704" s="133">
        <f t="shared" si="879"/>
        <v>0</v>
      </c>
      <c r="O704" s="133">
        <f t="shared" si="879"/>
        <v>0</v>
      </c>
      <c r="P704" s="243" t="s">
        <v>49</v>
      </c>
      <c r="Q704" s="243" t="s">
        <v>49</v>
      </c>
      <c r="R704" s="243" t="s">
        <v>49</v>
      </c>
      <c r="S704" s="148"/>
      <c r="T704" s="149"/>
      <c r="U704" s="326"/>
      <c r="V704" s="233">
        <f t="shared" ref="V704" si="880">$AB$11-((N704*24))</f>
        <v>744</v>
      </c>
      <c r="W704" s="234">
        <v>80</v>
      </c>
      <c r="X704" s="99"/>
      <c r="Y704" s="235">
        <f t="shared" ref="Y704" si="881">W704</f>
        <v>80</v>
      </c>
      <c r="Z704" s="233">
        <f t="shared" ref="Z704" si="882">(Y704*(V704-L704*24))/V704</f>
        <v>80</v>
      </c>
      <c r="AA704" s="109">
        <f t="shared" ref="AA704" si="883">(Z704/Y704)*100</f>
        <v>100</v>
      </c>
      <c r="AB704" s="300"/>
      <c r="AC704" s="300"/>
      <c r="AD704" s="300"/>
      <c r="AE704" s="300"/>
      <c r="AF704" s="238"/>
      <c r="AG704" s="238"/>
      <c r="AH704" s="238"/>
      <c r="AI704" s="238"/>
      <c r="AJ704" s="238"/>
      <c r="AK704" s="238"/>
      <c r="AL704" s="238"/>
      <c r="AM704" s="238"/>
      <c r="AN704" s="238"/>
      <c r="AO704" s="238"/>
      <c r="AP704" s="238"/>
      <c r="AQ704" s="238"/>
      <c r="AR704" s="238"/>
    </row>
    <row r="705" spans="1:44" s="239" customFormat="1" ht="30" customHeight="1">
      <c r="A705" s="286">
        <v>24</v>
      </c>
      <c r="B705" s="115" t="s">
        <v>395</v>
      </c>
      <c r="C705" s="318" t="s">
        <v>396</v>
      </c>
      <c r="D705" s="234">
        <v>125</v>
      </c>
      <c r="E705" s="154" t="s">
        <v>565</v>
      </c>
      <c r="F705" s="155" t="s">
        <v>49</v>
      </c>
      <c r="G705" s="100"/>
      <c r="H705" s="100"/>
      <c r="I705" s="319"/>
      <c r="J705" s="319"/>
      <c r="K705" s="319"/>
      <c r="L705" s="232">
        <f>IF(RIGHT(S705)="T",(+H705-G705),0)</f>
        <v>0</v>
      </c>
      <c r="M705" s="232">
        <f>IF(RIGHT(S705)="U",(+H705-G705),0)</f>
        <v>0</v>
      </c>
      <c r="N705" s="232">
        <f>IF(RIGHT(S705)="C",(+H705-G705),0)</f>
        <v>0</v>
      </c>
      <c r="O705" s="232">
        <f>IF(RIGHT(S705)="D",(+H705-G705),0)</f>
        <v>0</v>
      </c>
      <c r="P705" s="163"/>
      <c r="Q705" s="163"/>
      <c r="R705" s="163"/>
      <c r="S705" s="47"/>
      <c r="T705" s="45"/>
      <c r="U705" s="163"/>
      <c r="V705" s="233"/>
      <c r="W705" s="234"/>
      <c r="X705" s="99"/>
      <c r="Y705" s="235"/>
      <c r="Z705" s="233"/>
      <c r="AA705" s="109"/>
      <c r="AB705" s="300"/>
      <c r="AC705" s="300"/>
      <c r="AD705" s="300"/>
      <c r="AE705" s="300"/>
      <c r="AF705" s="238"/>
      <c r="AG705" s="238"/>
      <c r="AH705" s="238"/>
      <c r="AI705" s="238"/>
      <c r="AJ705" s="238"/>
      <c r="AK705" s="238"/>
      <c r="AL705" s="238"/>
      <c r="AM705" s="238"/>
      <c r="AN705" s="238"/>
      <c r="AO705" s="238"/>
      <c r="AP705" s="238"/>
      <c r="AQ705" s="238"/>
      <c r="AR705" s="238"/>
    </row>
    <row r="706" spans="1:44" s="239" customFormat="1" ht="30" customHeight="1">
      <c r="A706" s="286"/>
      <c r="B706" s="115"/>
      <c r="C706" s="318"/>
      <c r="D706" s="234"/>
      <c r="E706" s="154"/>
      <c r="F706" s="155"/>
      <c r="G706" s="100"/>
      <c r="H706" s="100"/>
      <c r="I706" s="319"/>
      <c r="J706" s="319"/>
      <c r="K706" s="319"/>
      <c r="L706" s="232">
        <f t="shared" ref="L706" si="884">IF(RIGHT(S706)="T",(+H706-G706),0)</f>
        <v>0</v>
      </c>
      <c r="M706" s="232">
        <f t="shared" ref="M706" si="885">IF(RIGHT(S706)="U",(+H706-G706),0)</f>
        <v>0</v>
      </c>
      <c r="N706" s="232">
        <f t="shared" ref="N706" si="886">IF(RIGHT(S706)="C",(+H706-G706),0)</f>
        <v>0</v>
      </c>
      <c r="O706" s="232">
        <f t="shared" ref="O706" si="887">IF(RIGHT(S706)="D",(+H706-G706),0)</f>
        <v>0</v>
      </c>
      <c r="P706" s="163"/>
      <c r="Q706" s="163"/>
      <c r="R706" s="163"/>
      <c r="S706" s="47"/>
      <c r="T706" s="45"/>
      <c r="U706" s="163"/>
      <c r="V706" s="233"/>
      <c r="W706" s="234"/>
      <c r="X706" s="99"/>
      <c r="Y706" s="235"/>
      <c r="Z706" s="233"/>
      <c r="AA706" s="109"/>
      <c r="AB706" s="300"/>
      <c r="AC706" s="300"/>
      <c r="AD706" s="300"/>
      <c r="AE706" s="300"/>
      <c r="AF706" s="238"/>
      <c r="AG706" s="238"/>
      <c r="AH706" s="238"/>
      <c r="AI706" s="238"/>
      <c r="AJ706" s="238"/>
      <c r="AK706" s="238"/>
      <c r="AL706" s="238"/>
      <c r="AM706" s="238"/>
      <c r="AN706" s="238"/>
      <c r="AO706" s="238"/>
      <c r="AP706" s="238"/>
      <c r="AQ706" s="238"/>
      <c r="AR706" s="238"/>
    </row>
    <row r="707" spans="1:44" s="246" customFormat="1" ht="30" customHeight="1">
      <c r="A707" s="323"/>
      <c r="B707" s="326"/>
      <c r="C707" s="327" t="s">
        <v>53</v>
      </c>
      <c r="D707" s="326"/>
      <c r="E707" s="154"/>
      <c r="F707" s="243" t="s">
        <v>49</v>
      </c>
      <c r="G707" s="103"/>
      <c r="H707" s="103"/>
      <c r="I707" s="243" t="s">
        <v>49</v>
      </c>
      <c r="J707" s="243" t="s">
        <v>49</v>
      </c>
      <c r="K707" s="297"/>
      <c r="L707" s="133">
        <f t="shared" ref="L707:R707" si="888">SUM(L705:L706)</f>
        <v>0</v>
      </c>
      <c r="M707" s="133">
        <f t="shared" si="888"/>
        <v>0</v>
      </c>
      <c r="N707" s="133">
        <f t="shared" si="888"/>
        <v>0</v>
      </c>
      <c r="O707" s="133">
        <f t="shared" si="888"/>
        <v>0</v>
      </c>
      <c r="P707" s="133">
        <f t="shared" si="888"/>
        <v>0</v>
      </c>
      <c r="Q707" s="133">
        <f t="shared" si="888"/>
        <v>0</v>
      </c>
      <c r="R707" s="133">
        <f t="shared" si="888"/>
        <v>0</v>
      </c>
      <c r="S707" s="148"/>
      <c r="T707" s="149"/>
      <c r="U707" s="326"/>
      <c r="V707" s="233">
        <f t="shared" ref="V707" si="889">$AB$11-((N707*24))</f>
        <v>744</v>
      </c>
      <c r="W707" s="234">
        <v>125</v>
      </c>
      <c r="X707" s="99"/>
      <c r="Y707" s="235">
        <f t="shared" ref="Y707" si="890">W707</f>
        <v>125</v>
      </c>
      <c r="Z707" s="233">
        <f t="shared" ref="Z707" si="891">(Y707*(V707-L707*24))/V707</f>
        <v>125</v>
      </c>
      <c r="AA707" s="109">
        <f t="shared" ref="AA707" si="892">(Z707/Y707)*100</f>
        <v>100</v>
      </c>
      <c r="AB707" s="248"/>
    </row>
    <row r="708" spans="1:44" s="239" customFormat="1" ht="30" customHeight="1">
      <c r="A708" s="286">
        <v>25</v>
      </c>
      <c r="B708" s="115" t="s">
        <v>397</v>
      </c>
      <c r="C708" s="318" t="s">
        <v>398</v>
      </c>
      <c r="D708" s="234">
        <v>125</v>
      </c>
      <c r="E708" s="144" t="s">
        <v>565</v>
      </c>
      <c r="F708" s="155" t="s">
        <v>49</v>
      </c>
      <c r="G708" s="301"/>
      <c r="H708" s="301"/>
      <c r="I708" s="319"/>
      <c r="J708" s="319"/>
      <c r="K708" s="319"/>
      <c r="L708" s="163"/>
      <c r="M708" s="42"/>
      <c r="N708" s="42"/>
      <c r="O708" s="163"/>
      <c r="P708" s="163"/>
      <c r="Q708" s="163"/>
      <c r="R708" s="163"/>
      <c r="S708" s="163"/>
      <c r="T708" s="164"/>
      <c r="U708" s="163"/>
      <c r="V708" s="233">
        <f t="shared" si="863"/>
        <v>744</v>
      </c>
      <c r="W708" s="234">
        <v>125</v>
      </c>
      <c r="X708" s="99"/>
      <c r="Y708" s="235">
        <f t="shared" si="808"/>
        <v>125</v>
      </c>
      <c r="Z708" s="233">
        <f t="shared" si="864"/>
        <v>125</v>
      </c>
      <c r="AA708" s="109">
        <f t="shared" si="810"/>
        <v>100</v>
      </c>
      <c r="AB708" s="300"/>
      <c r="AC708" s="300"/>
      <c r="AD708" s="300"/>
      <c r="AE708" s="300"/>
      <c r="AF708" s="238"/>
      <c r="AG708" s="238"/>
      <c r="AH708" s="238"/>
      <c r="AI708" s="238"/>
      <c r="AJ708" s="238"/>
      <c r="AK708" s="238"/>
      <c r="AL708" s="238"/>
      <c r="AM708" s="238"/>
      <c r="AN708" s="238"/>
      <c r="AO708" s="238"/>
      <c r="AP708" s="238"/>
      <c r="AQ708" s="238"/>
      <c r="AR708" s="238"/>
    </row>
    <row r="709" spans="1:44" s="239" customFormat="1" ht="30" customHeight="1">
      <c r="A709" s="286">
        <v>26</v>
      </c>
      <c r="B709" s="115" t="s">
        <v>399</v>
      </c>
      <c r="C709" s="318" t="s">
        <v>400</v>
      </c>
      <c r="D709" s="234">
        <v>240</v>
      </c>
      <c r="E709" s="154" t="s">
        <v>565</v>
      </c>
      <c r="F709" s="155" t="s">
        <v>49</v>
      </c>
      <c r="G709" s="100"/>
      <c r="H709" s="100"/>
      <c r="I709" s="319"/>
      <c r="J709" s="319"/>
      <c r="K709" s="319"/>
      <c r="L709" s="232">
        <f>IF(RIGHT(S709)="T",(+H709-G709),0)</f>
        <v>0</v>
      </c>
      <c r="M709" s="232">
        <f>IF(RIGHT(S709)="U",(+H709-G709),0)</f>
        <v>0</v>
      </c>
      <c r="N709" s="232">
        <f>IF(RIGHT(S709)="C",(+H709-G709),0)</f>
        <v>0</v>
      </c>
      <c r="O709" s="232">
        <f>IF(RIGHT(S709)="D",(+H709-G709),0)</f>
        <v>0</v>
      </c>
      <c r="P709" s="163"/>
      <c r="Q709" s="163"/>
      <c r="R709" s="163"/>
      <c r="S709" s="41"/>
      <c r="T709" s="45"/>
      <c r="U709" s="163"/>
      <c r="V709" s="233"/>
      <c r="W709" s="234"/>
      <c r="X709" s="99"/>
      <c r="Y709" s="235"/>
      <c r="Z709" s="233"/>
      <c r="AA709" s="109"/>
      <c r="AB709" s="300"/>
      <c r="AC709" s="300"/>
      <c r="AD709" s="300"/>
      <c r="AE709" s="300"/>
      <c r="AF709" s="238"/>
      <c r="AG709" s="238"/>
      <c r="AH709" s="238"/>
      <c r="AI709" s="238"/>
      <c r="AJ709" s="238"/>
      <c r="AK709" s="238"/>
      <c r="AL709" s="238"/>
      <c r="AM709" s="238"/>
      <c r="AN709" s="238"/>
      <c r="AO709" s="238"/>
      <c r="AP709" s="238"/>
      <c r="AQ709" s="238"/>
      <c r="AR709" s="238"/>
    </row>
    <row r="710" spans="1:44" s="239" customFormat="1" ht="30" customHeight="1">
      <c r="A710" s="323"/>
      <c r="B710" s="326"/>
      <c r="C710" s="327" t="s">
        <v>53</v>
      </c>
      <c r="D710" s="326"/>
      <c r="E710" s="154"/>
      <c r="F710" s="243" t="s">
        <v>49</v>
      </c>
      <c r="G710" s="103"/>
      <c r="H710" s="103"/>
      <c r="I710" s="243" t="s">
        <v>49</v>
      </c>
      <c r="J710" s="243" t="s">
        <v>49</v>
      </c>
      <c r="K710" s="297"/>
      <c r="L710" s="133">
        <f>SUM(L709:L709)</f>
        <v>0</v>
      </c>
      <c r="M710" s="133">
        <f t="shared" ref="M710:O712" si="893">SUM(M709:M709)</f>
        <v>0</v>
      </c>
      <c r="N710" s="133">
        <f t="shared" si="893"/>
        <v>0</v>
      </c>
      <c r="O710" s="133">
        <f t="shared" si="893"/>
        <v>0</v>
      </c>
      <c r="P710" s="243" t="s">
        <v>49</v>
      </c>
      <c r="Q710" s="243" t="s">
        <v>49</v>
      </c>
      <c r="R710" s="243" t="s">
        <v>49</v>
      </c>
      <c r="S710" s="148"/>
      <c r="T710" s="149"/>
      <c r="U710" s="163"/>
      <c r="V710" s="233">
        <f t="shared" ref="V710" si="894">$AB$11-((N710*24))</f>
        <v>744</v>
      </c>
      <c r="W710" s="234">
        <v>240</v>
      </c>
      <c r="X710" s="99"/>
      <c r="Y710" s="235">
        <f t="shared" ref="Y710" si="895">W710</f>
        <v>240</v>
      </c>
      <c r="Z710" s="233">
        <f t="shared" ref="Z710" si="896">(Y710*(V710-L710*24))/V710</f>
        <v>240</v>
      </c>
      <c r="AA710" s="109">
        <f t="shared" ref="AA710" si="897">(Z710/Y710)*100</f>
        <v>100</v>
      </c>
      <c r="AB710" s="300"/>
      <c r="AC710" s="300"/>
      <c r="AD710" s="300"/>
      <c r="AE710" s="300"/>
      <c r="AF710" s="238"/>
      <c r="AG710" s="238"/>
      <c r="AH710" s="238"/>
      <c r="AI710" s="238"/>
      <c r="AJ710" s="238"/>
      <c r="AK710" s="238"/>
      <c r="AL710" s="238"/>
      <c r="AM710" s="238"/>
      <c r="AN710" s="238"/>
      <c r="AO710" s="238"/>
      <c r="AP710" s="238"/>
      <c r="AQ710" s="238"/>
      <c r="AR710" s="238"/>
    </row>
    <row r="711" spans="1:44" s="239" customFormat="1" ht="30" customHeight="1">
      <c r="A711" s="286">
        <v>27</v>
      </c>
      <c r="B711" s="115" t="s">
        <v>401</v>
      </c>
      <c r="C711" s="318" t="s">
        <v>402</v>
      </c>
      <c r="D711" s="234">
        <v>125</v>
      </c>
      <c r="E711" s="144" t="s">
        <v>565</v>
      </c>
      <c r="F711" s="155" t="s">
        <v>49</v>
      </c>
      <c r="G711" s="100"/>
      <c r="H711" s="100"/>
      <c r="I711" s="319"/>
      <c r="J711" s="319"/>
      <c r="K711" s="319"/>
      <c r="L711" s="232">
        <f>IF(RIGHT(S711)="T",(+H711-G711),0)</f>
        <v>0</v>
      </c>
      <c r="M711" s="232">
        <f>IF(RIGHT(S711)="U",(+H711-G711),0)</f>
        <v>0</v>
      </c>
      <c r="N711" s="232">
        <f>IF(RIGHT(S711)="C",(+H711-G711),0)</f>
        <v>0</v>
      </c>
      <c r="O711" s="232">
        <f>IF(RIGHT(S711)="D",(+H711-G711),0)</f>
        <v>0</v>
      </c>
      <c r="P711" s="163"/>
      <c r="Q711" s="163"/>
      <c r="R711" s="163"/>
      <c r="S711" s="41"/>
      <c r="T711" s="45"/>
      <c r="U711" s="163"/>
      <c r="V711" s="233"/>
      <c r="W711" s="234"/>
      <c r="X711" s="99"/>
      <c r="Y711" s="235"/>
      <c r="Z711" s="233"/>
      <c r="AA711" s="109"/>
      <c r="AB711" s="300"/>
      <c r="AC711" s="300"/>
      <c r="AD711" s="300"/>
      <c r="AE711" s="300"/>
      <c r="AF711" s="238"/>
      <c r="AG711" s="238"/>
      <c r="AH711" s="238"/>
      <c r="AI711" s="238"/>
      <c r="AJ711" s="238"/>
      <c r="AK711" s="238"/>
      <c r="AL711" s="238"/>
      <c r="AM711" s="238"/>
      <c r="AN711" s="238"/>
      <c r="AO711" s="238"/>
      <c r="AP711" s="238"/>
      <c r="AQ711" s="238"/>
      <c r="AR711" s="238"/>
    </row>
    <row r="712" spans="1:44" s="239" customFormat="1" ht="30" customHeight="1">
      <c r="A712" s="323"/>
      <c r="B712" s="326"/>
      <c r="C712" s="327" t="s">
        <v>53</v>
      </c>
      <c r="D712" s="326"/>
      <c r="E712" s="154"/>
      <c r="F712" s="243" t="s">
        <v>49</v>
      </c>
      <c r="G712" s="103"/>
      <c r="H712" s="103"/>
      <c r="I712" s="243" t="s">
        <v>49</v>
      </c>
      <c r="J712" s="243" t="s">
        <v>49</v>
      </c>
      <c r="K712" s="297"/>
      <c r="L712" s="133">
        <f>SUM(L711:L711)</f>
        <v>0</v>
      </c>
      <c r="M712" s="133">
        <f t="shared" si="893"/>
        <v>0</v>
      </c>
      <c r="N712" s="133">
        <f t="shared" si="893"/>
        <v>0</v>
      </c>
      <c r="O712" s="133">
        <f t="shared" si="893"/>
        <v>0</v>
      </c>
      <c r="P712" s="243" t="s">
        <v>49</v>
      </c>
      <c r="Q712" s="243" t="s">
        <v>49</v>
      </c>
      <c r="R712" s="243" t="s">
        <v>49</v>
      </c>
      <c r="S712" s="148"/>
      <c r="T712" s="149"/>
      <c r="U712" s="163"/>
      <c r="V712" s="233">
        <f t="shared" ref="V712" si="898">$AB$11-((N712*24))</f>
        <v>744</v>
      </c>
      <c r="W712" s="234">
        <v>125</v>
      </c>
      <c r="X712" s="99"/>
      <c r="Y712" s="235">
        <f t="shared" ref="Y712" si="899">W712</f>
        <v>125</v>
      </c>
      <c r="Z712" s="233">
        <f t="shared" ref="Z712" si="900">(Y712*(V712-L712*24))/V712</f>
        <v>125</v>
      </c>
      <c r="AA712" s="109">
        <f t="shared" ref="AA712" si="901">(Z712/Y712)*100</f>
        <v>100</v>
      </c>
      <c r="AB712" s="300"/>
      <c r="AC712" s="300"/>
      <c r="AD712" s="300"/>
      <c r="AE712" s="300"/>
      <c r="AF712" s="238"/>
      <c r="AG712" s="238"/>
      <c r="AH712" s="238"/>
      <c r="AI712" s="238"/>
      <c r="AJ712" s="238"/>
      <c r="AK712" s="238"/>
      <c r="AL712" s="238"/>
      <c r="AM712" s="238"/>
      <c r="AN712" s="238"/>
      <c r="AO712" s="238"/>
      <c r="AP712" s="238"/>
      <c r="AQ712" s="238"/>
      <c r="AR712" s="238"/>
    </row>
    <row r="713" spans="1:44" s="239" customFormat="1" ht="30" customHeight="1">
      <c r="A713" s="283">
        <v>28</v>
      </c>
      <c r="B713" s="115" t="s">
        <v>403</v>
      </c>
      <c r="C713" s="318" t="s">
        <v>404</v>
      </c>
      <c r="D713" s="234">
        <v>240</v>
      </c>
      <c r="E713" s="154" t="s">
        <v>565</v>
      </c>
      <c r="F713" s="155" t="s">
        <v>49</v>
      </c>
      <c r="G713" s="110"/>
      <c r="H713" s="110"/>
      <c r="I713" s="319"/>
      <c r="J713" s="319"/>
      <c r="K713" s="319"/>
      <c r="L713" s="232">
        <f t="shared" ref="L713" si="902">IF(RIGHT(S713)="T",(+H713-G713),0)</f>
        <v>0</v>
      </c>
      <c r="M713" s="232">
        <f t="shared" ref="M713" si="903">IF(RIGHT(S713)="U",(+H713-G713),0)</f>
        <v>0</v>
      </c>
      <c r="N713" s="232">
        <f t="shared" ref="N713" si="904">IF(RIGHT(S713)="C",(+H713-G713),0)</f>
        <v>0</v>
      </c>
      <c r="O713" s="232">
        <f t="shared" ref="O713" si="905">IF(RIGHT(S713)="D",(+H713-G713),0)</f>
        <v>0</v>
      </c>
      <c r="P713" s="163"/>
      <c r="Q713" s="163"/>
      <c r="R713" s="163"/>
      <c r="S713" s="48"/>
      <c r="T713" s="49"/>
      <c r="U713" s="163"/>
      <c r="V713" s="233"/>
      <c r="W713" s="234"/>
      <c r="X713" s="99"/>
      <c r="Y713" s="235"/>
      <c r="Z713" s="233"/>
      <c r="AA713" s="109"/>
      <c r="AB713" s="300"/>
      <c r="AC713" s="300"/>
      <c r="AD713" s="300"/>
      <c r="AE713" s="300"/>
      <c r="AF713" s="238"/>
      <c r="AG713" s="238"/>
      <c r="AH713" s="238"/>
      <c r="AI713" s="238"/>
      <c r="AJ713" s="238"/>
      <c r="AK713" s="238"/>
      <c r="AL713" s="238"/>
      <c r="AM713" s="238"/>
      <c r="AN713" s="238"/>
      <c r="AO713" s="238"/>
      <c r="AP713" s="238"/>
      <c r="AQ713" s="238"/>
      <c r="AR713" s="238"/>
    </row>
    <row r="714" spans="1:44" s="239" customFormat="1" ht="30" customHeight="1">
      <c r="A714" s="283"/>
      <c r="B714" s="115"/>
      <c r="C714" s="318"/>
      <c r="D714" s="234"/>
      <c r="E714" s="154"/>
      <c r="F714" s="155"/>
      <c r="G714" s="100"/>
      <c r="H714" s="100"/>
      <c r="I714" s="319"/>
      <c r="J714" s="319"/>
      <c r="K714" s="319"/>
      <c r="L714" s="232">
        <f t="shared" ref="L714:L715" si="906">IF(RIGHT(S714)="T",(+H714-G714),0)</f>
        <v>0</v>
      </c>
      <c r="M714" s="232">
        <f t="shared" ref="M714:M715" si="907">IF(RIGHT(S714)="U",(+H714-G714),0)</f>
        <v>0</v>
      </c>
      <c r="N714" s="232">
        <f t="shared" ref="N714:N715" si="908">IF(RIGHT(S714)="C",(+H714-G714),0)</f>
        <v>0</v>
      </c>
      <c r="O714" s="232">
        <f t="shared" ref="O714:O715" si="909">IF(RIGHT(S714)="D",(+H714-G714),0)</f>
        <v>0</v>
      </c>
      <c r="P714" s="163"/>
      <c r="Q714" s="163"/>
      <c r="R714" s="163"/>
      <c r="S714" s="47"/>
      <c r="T714" s="45"/>
      <c r="U714" s="163"/>
      <c r="V714" s="233"/>
      <c r="W714" s="234"/>
      <c r="X714" s="99"/>
      <c r="Y714" s="235"/>
      <c r="Z714" s="233"/>
      <c r="AA714" s="109"/>
      <c r="AB714" s="300"/>
      <c r="AC714" s="300"/>
      <c r="AD714" s="300"/>
      <c r="AE714" s="300"/>
      <c r="AF714" s="238"/>
      <c r="AG714" s="238"/>
      <c r="AH714" s="238"/>
      <c r="AI714" s="238"/>
      <c r="AJ714" s="238"/>
      <c r="AK714" s="238"/>
      <c r="AL714" s="238"/>
      <c r="AM714" s="238"/>
      <c r="AN714" s="238"/>
      <c r="AO714" s="238"/>
      <c r="AP714" s="238"/>
      <c r="AQ714" s="238"/>
      <c r="AR714" s="238"/>
    </row>
    <row r="715" spans="1:44" s="239" customFormat="1" ht="30" customHeight="1">
      <c r="A715" s="283"/>
      <c r="B715" s="115"/>
      <c r="C715" s="318"/>
      <c r="D715" s="234"/>
      <c r="E715" s="154"/>
      <c r="F715" s="155"/>
      <c r="G715" s="100"/>
      <c r="H715" s="100"/>
      <c r="I715" s="319"/>
      <c r="J715" s="319"/>
      <c r="K715" s="319"/>
      <c r="L715" s="232">
        <f t="shared" si="906"/>
        <v>0</v>
      </c>
      <c r="M715" s="232">
        <f t="shared" si="907"/>
        <v>0</v>
      </c>
      <c r="N715" s="232">
        <f t="shared" si="908"/>
        <v>0</v>
      </c>
      <c r="O715" s="232">
        <f t="shared" si="909"/>
        <v>0</v>
      </c>
      <c r="P715" s="163"/>
      <c r="Q715" s="163"/>
      <c r="R715" s="163"/>
      <c r="S715" s="47"/>
      <c r="T715" s="45"/>
      <c r="U715" s="163"/>
      <c r="V715" s="233"/>
      <c r="W715" s="234"/>
      <c r="X715" s="99"/>
      <c r="Y715" s="235"/>
      <c r="Z715" s="233"/>
      <c r="AA715" s="109"/>
      <c r="AB715" s="300"/>
      <c r="AC715" s="300"/>
      <c r="AD715" s="300"/>
      <c r="AE715" s="300"/>
      <c r="AF715" s="238"/>
      <c r="AG715" s="238"/>
      <c r="AH715" s="238"/>
      <c r="AI715" s="238"/>
      <c r="AJ715" s="238"/>
      <c r="AK715" s="238"/>
      <c r="AL715" s="238"/>
      <c r="AM715" s="238"/>
      <c r="AN715" s="238"/>
      <c r="AO715" s="238"/>
      <c r="AP715" s="238"/>
      <c r="AQ715" s="238"/>
      <c r="AR715" s="238"/>
    </row>
    <row r="716" spans="1:44" s="239" customFormat="1" ht="30" customHeight="1">
      <c r="A716" s="286"/>
      <c r="B716" s="115"/>
      <c r="C716" s="242" t="s">
        <v>53</v>
      </c>
      <c r="D716" s="104"/>
      <c r="E716" s="154"/>
      <c r="F716" s="243" t="s">
        <v>49</v>
      </c>
      <c r="G716" s="103"/>
      <c r="H716" s="103"/>
      <c r="I716" s="243" t="s">
        <v>49</v>
      </c>
      <c r="J716" s="243" t="s">
        <v>49</v>
      </c>
      <c r="K716" s="297"/>
      <c r="L716" s="133">
        <f>SUM(L713:L715)</f>
        <v>0</v>
      </c>
      <c r="M716" s="133">
        <f>SUM(M713:M715)</f>
        <v>0</v>
      </c>
      <c r="N716" s="133">
        <f>SUM(N713:N715)</f>
        <v>0</v>
      </c>
      <c r="O716" s="133">
        <f>SUM(O713:O715)</f>
        <v>0</v>
      </c>
      <c r="P716" s="133">
        <f>SUM(P713:P713)</f>
        <v>0</v>
      </c>
      <c r="Q716" s="133">
        <f>SUM(Q713:Q713)</f>
        <v>0</v>
      </c>
      <c r="R716" s="133">
        <f>SUM(R713:R713)</f>
        <v>0</v>
      </c>
      <c r="S716" s="162"/>
      <c r="T716" s="162"/>
      <c r="U716" s="104"/>
      <c r="V716" s="233">
        <f t="shared" ref="V716" si="910">$AB$11-((N716*24))</f>
        <v>744</v>
      </c>
      <c r="W716" s="234">
        <v>240</v>
      </c>
      <c r="X716" s="99"/>
      <c r="Y716" s="235">
        <f t="shared" ref="Y716" si="911">W716</f>
        <v>240</v>
      </c>
      <c r="Z716" s="233">
        <f t="shared" ref="Z716" si="912">(Y716*(V716-L716*24))/V716</f>
        <v>240</v>
      </c>
      <c r="AA716" s="109">
        <f t="shared" ref="AA716" si="913">(Z716/Y716)*100</f>
        <v>100</v>
      </c>
      <c r="AB716" s="300"/>
      <c r="AC716" s="300"/>
      <c r="AD716" s="300"/>
      <c r="AE716" s="300"/>
      <c r="AF716" s="238"/>
      <c r="AG716" s="238"/>
      <c r="AH716" s="238"/>
      <c r="AI716" s="238"/>
      <c r="AJ716" s="238"/>
      <c r="AK716" s="238"/>
      <c r="AL716" s="238"/>
      <c r="AM716" s="238"/>
      <c r="AN716" s="238"/>
      <c r="AO716" s="238"/>
      <c r="AP716" s="238"/>
      <c r="AQ716" s="238"/>
      <c r="AR716" s="238"/>
    </row>
    <row r="717" spans="1:44" s="246" customFormat="1" ht="30" customHeight="1">
      <c r="A717" s="286">
        <v>29</v>
      </c>
      <c r="B717" s="115" t="s">
        <v>477</v>
      </c>
      <c r="C717" s="318" t="s">
        <v>514</v>
      </c>
      <c r="D717" s="234">
        <v>125</v>
      </c>
      <c r="E717" s="116" t="s">
        <v>565</v>
      </c>
      <c r="F717" s="155" t="s">
        <v>49</v>
      </c>
      <c r="G717" s="5">
        <v>42664.376388888886</v>
      </c>
      <c r="H717" s="93">
        <v>42673.126388888886</v>
      </c>
      <c r="I717" s="319"/>
      <c r="J717" s="319"/>
      <c r="K717" s="319"/>
      <c r="L717" s="232">
        <f>IF(RIGHT(S717)="T",(+H717-G717),0)</f>
        <v>0</v>
      </c>
      <c r="M717" s="232">
        <f>IF(RIGHT(S717)="U",(+H717-G717),0)</f>
        <v>0</v>
      </c>
      <c r="N717" s="232">
        <f>IF(RIGHT(S717)="C",(+H717-G717),0)</f>
        <v>0</v>
      </c>
      <c r="O717" s="232">
        <f>IF(RIGHT(S717)="D",(+H717-G717),0)</f>
        <v>8.75</v>
      </c>
      <c r="P717" s="163"/>
      <c r="Q717" s="163"/>
      <c r="R717" s="163"/>
      <c r="S717" s="47" t="s">
        <v>830</v>
      </c>
      <c r="T717" s="45" t="s">
        <v>1060</v>
      </c>
      <c r="U717" s="163"/>
      <c r="V717" s="233"/>
      <c r="W717" s="234"/>
      <c r="X717" s="99"/>
      <c r="Y717" s="235"/>
      <c r="Z717" s="233"/>
      <c r="AA717" s="109"/>
      <c r="AB717" s="248"/>
    </row>
    <row r="718" spans="1:44" s="246" customFormat="1" ht="30" customHeight="1">
      <c r="A718" s="286"/>
      <c r="B718" s="115"/>
      <c r="C718" s="318"/>
      <c r="D718" s="234"/>
      <c r="E718" s="116"/>
      <c r="F718" s="155" t="s">
        <v>49</v>
      </c>
      <c r="G718" s="100"/>
      <c r="H718" s="100"/>
      <c r="I718" s="319"/>
      <c r="J718" s="319"/>
      <c r="K718" s="319"/>
      <c r="L718" s="232">
        <f>IF(RIGHT(S718)="T",(+H718-G718),0)</f>
        <v>0</v>
      </c>
      <c r="M718" s="232">
        <f>IF(RIGHT(S718)="U",(+H718-G718),0)</f>
        <v>0</v>
      </c>
      <c r="N718" s="232">
        <f>IF(RIGHT(S718)="C",(+H718-G718),0)</f>
        <v>0</v>
      </c>
      <c r="O718" s="232">
        <f>IF(RIGHT(S718)="D",(+H718-G718),0)</f>
        <v>0</v>
      </c>
      <c r="P718" s="163"/>
      <c r="Q718" s="163"/>
      <c r="R718" s="163"/>
      <c r="S718" s="47"/>
      <c r="T718" s="45"/>
      <c r="U718" s="163"/>
      <c r="V718" s="233"/>
      <c r="W718" s="234"/>
      <c r="X718" s="99"/>
      <c r="Y718" s="235"/>
      <c r="Z718" s="233"/>
      <c r="AA718" s="109"/>
      <c r="AB718" s="248"/>
    </row>
    <row r="719" spans="1:44" s="246" customFormat="1" ht="30" customHeight="1">
      <c r="A719" s="104"/>
      <c r="B719" s="326"/>
      <c r="C719" s="327" t="s">
        <v>53</v>
      </c>
      <c r="D719" s="326"/>
      <c r="E719" s="144"/>
      <c r="F719" s="243" t="s">
        <v>49</v>
      </c>
      <c r="G719" s="103"/>
      <c r="H719" s="103"/>
      <c r="I719" s="243" t="s">
        <v>49</v>
      </c>
      <c r="J719" s="243" t="s">
        <v>49</v>
      </c>
      <c r="K719" s="243" t="s">
        <v>49</v>
      </c>
      <c r="L719" s="133">
        <f>SUM(L717:L718)</f>
        <v>0</v>
      </c>
      <c r="M719" s="133">
        <f>SUM(M717:M718)</f>
        <v>0</v>
      </c>
      <c r="N719" s="133">
        <f>SUM(N717:N718)</f>
        <v>0</v>
      </c>
      <c r="O719" s="133">
        <f>SUM(O717:O718)</f>
        <v>8.75</v>
      </c>
      <c r="P719" s="243" t="s">
        <v>49</v>
      </c>
      <c r="Q719" s="243" t="s">
        <v>49</v>
      </c>
      <c r="R719" s="243" t="s">
        <v>49</v>
      </c>
      <c r="S719" s="148"/>
      <c r="T719" s="149"/>
      <c r="U719" s="326"/>
      <c r="V719" s="233">
        <f t="shared" ref="V719" si="914">$AB$11-((N719*24))</f>
        <v>744</v>
      </c>
      <c r="W719" s="234">
        <v>125</v>
      </c>
      <c r="X719" s="99"/>
      <c r="Y719" s="235">
        <f t="shared" ref="Y719" si="915">W719</f>
        <v>125</v>
      </c>
      <c r="Z719" s="233">
        <f t="shared" ref="Z719" si="916">(Y719*(V719-L719*24))/V719</f>
        <v>125</v>
      </c>
      <c r="AA719" s="109">
        <f t="shared" ref="AA719" si="917">(Z719/Y719)*100</f>
        <v>100</v>
      </c>
      <c r="AB719" s="248"/>
    </row>
    <row r="720" spans="1:44" s="239" customFormat="1" ht="30" customHeight="1">
      <c r="A720" s="286">
        <v>30</v>
      </c>
      <c r="B720" s="115" t="s">
        <v>405</v>
      </c>
      <c r="C720" s="318" t="s">
        <v>406</v>
      </c>
      <c r="D720" s="234">
        <v>80</v>
      </c>
      <c r="E720" s="154" t="s">
        <v>565</v>
      </c>
      <c r="F720" s="155" t="s">
        <v>49</v>
      </c>
      <c r="G720" s="100"/>
      <c r="H720" s="100"/>
      <c r="I720" s="319"/>
      <c r="J720" s="319"/>
      <c r="K720" s="319"/>
      <c r="L720" s="232">
        <f>IF(RIGHT(S720)="T",(+H720-G720),0)</f>
        <v>0</v>
      </c>
      <c r="M720" s="232">
        <f>IF(RIGHT(S720)="U",(+H720-G720),0)</f>
        <v>0</v>
      </c>
      <c r="N720" s="232">
        <f>IF(RIGHT(S720)="C",(+H720-G720),0)</f>
        <v>0</v>
      </c>
      <c r="O720" s="232">
        <f>IF(RIGHT(S720)="D",(+H720-G720),0)</f>
        <v>0</v>
      </c>
      <c r="P720" s="163"/>
      <c r="Q720" s="163"/>
      <c r="R720" s="163"/>
      <c r="S720" s="47"/>
      <c r="T720" s="45"/>
      <c r="U720" s="163"/>
      <c r="V720" s="233"/>
      <c r="W720" s="234"/>
      <c r="X720" s="99"/>
      <c r="Y720" s="235"/>
      <c r="Z720" s="233"/>
      <c r="AA720" s="109"/>
      <c r="AB720" s="300"/>
      <c r="AC720" s="300"/>
      <c r="AD720" s="300"/>
      <c r="AE720" s="300"/>
      <c r="AF720" s="238"/>
      <c r="AG720" s="238"/>
      <c r="AH720" s="238"/>
      <c r="AI720" s="238"/>
      <c r="AJ720" s="238"/>
      <c r="AK720" s="238"/>
      <c r="AL720" s="238"/>
      <c r="AM720" s="238"/>
      <c r="AN720" s="238"/>
      <c r="AO720" s="238"/>
      <c r="AP720" s="238"/>
      <c r="AQ720" s="238"/>
      <c r="AR720" s="238"/>
    </row>
    <row r="721" spans="1:44" s="246" customFormat="1" ht="30" customHeight="1">
      <c r="A721" s="104"/>
      <c r="B721" s="326"/>
      <c r="C721" s="327" t="s">
        <v>53</v>
      </c>
      <c r="D721" s="326"/>
      <c r="E721" s="144"/>
      <c r="F721" s="243" t="s">
        <v>49</v>
      </c>
      <c r="G721" s="103"/>
      <c r="H721" s="103"/>
      <c r="I721" s="243" t="s">
        <v>49</v>
      </c>
      <c r="J721" s="243" t="s">
        <v>49</v>
      </c>
      <c r="K721" s="243" t="s">
        <v>49</v>
      </c>
      <c r="L721" s="133">
        <f>SUM(L720:L720)</f>
        <v>0</v>
      </c>
      <c r="M721" s="133">
        <f>SUM(M720:M720)</f>
        <v>0</v>
      </c>
      <c r="N721" s="133">
        <f>SUM(N720:N720)</f>
        <v>0</v>
      </c>
      <c r="O721" s="133">
        <f>SUM(O720:O720)</f>
        <v>0</v>
      </c>
      <c r="P721" s="243" t="s">
        <v>49</v>
      </c>
      <c r="Q721" s="243" t="s">
        <v>49</v>
      </c>
      <c r="R721" s="243" t="s">
        <v>49</v>
      </c>
      <c r="S721" s="148"/>
      <c r="T721" s="149"/>
      <c r="U721" s="326"/>
      <c r="V721" s="233">
        <f t="shared" ref="V721" si="918">$AB$11-((N721*24))</f>
        <v>744</v>
      </c>
      <c r="W721" s="234">
        <v>80</v>
      </c>
      <c r="X721" s="99"/>
      <c r="Y721" s="235">
        <f t="shared" ref="Y721" si="919">W721</f>
        <v>80</v>
      </c>
      <c r="Z721" s="233">
        <f t="shared" ref="Z721" si="920">(Y721*(V721-L721*24))/V721</f>
        <v>80</v>
      </c>
      <c r="AA721" s="109">
        <f t="shared" si="810"/>
        <v>100</v>
      </c>
      <c r="AB721" s="248"/>
    </row>
    <row r="722" spans="1:44" s="239" customFormat="1" ht="30" customHeight="1">
      <c r="A722" s="286">
        <v>31</v>
      </c>
      <c r="B722" s="115" t="s">
        <v>407</v>
      </c>
      <c r="C722" s="318" t="s">
        <v>408</v>
      </c>
      <c r="D722" s="234">
        <v>93.2</v>
      </c>
      <c r="E722" s="144" t="s">
        <v>565</v>
      </c>
      <c r="F722" s="155" t="s">
        <v>49</v>
      </c>
      <c r="G722" s="301"/>
      <c r="H722" s="301"/>
      <c r="I722" s="319"/>
      <c r="J722" s="319"/>
      <c r="K722" s="319"/>
      <c r="L722" s="342">
        <v>0</v>
      </c>
      <c r="M722" s="342">
        <v>0</v>
      </c>
      <c r="N722" s="342">
        <v>0</v>
      </c>
      <c r="O722" s="342">
        <v>0</v>
      </c>
      <c r="P722" s="163"/>
      <c r="Q722" s="163"/>
      <c r="R722" s="163"/>
      <c r="S722" s="163"/>
      <c r="T722" s="164"/>
      <c r="U722" s="163"/>
      <c r="V722" s="233">
        <f t="shared" ref="V722:V747" si="921">$AB$11-((N722*24))</f>
        <v>744</v>
      </c>
      <c r="W722" s="234">
        <v>93.2</v>
      </c>
      <c r="X722" s="99"/>
      <c r="Y722" s="235">
        <f t="shared" si="808"/>
        <v>93.2</v>
      </c>
      <c r="Z722" s="233">
        <f t="shared" ref="Z722:Z747" si="922">(Y722*(V722-L722*24))/V722</f>
        <v>93.2</v>
      </c>
      <c r="AA722" s="109">
        <f t="shared" si="810"/>
        <v>100</v>
      </c>
      <c r="AB722" s="300"/>
      <c r="AC722" s="300"/>
      <c r="AD722" s="300"/>
      <c r="AE722" s="300"/>
      <c r="AF722" s="238"/>
      <c r="AG722" s="238"/>
      <c r="AH722" s="238"/>
      <c r="AI722" s="238"/>
      <c r="AJ722" s="238"/>
      <c r="AK722" s="238"/>
      <c r="AL722" s="238"/>
      <c r="AM722" s="238"/>
      <c r="AN722" s="238"/>
      <c r="AO722" s="238"/>
      <c r="AP722" s="238"/>
      <c r="AQ722" s="238"/>
      <c r="AR722" s="238"/>
    </row>
    <row r="723" spans="1:44" s="239" customFormat="1" ht="30" customHeight="1">
      <c r="A723" s="286">
        <v>32</v>
      </c>
      <c r="B723" s="115" t="s">
        <v>409</v>
      </c>
      <c r="C723" s="318" t="s">
        <v>410</v>
      </c>
      <c r="D723" s="234">
        <v>93.2</v>
      </c>
      <c r="E723" s="154" t="s">
        <v>565</v>
      </c>
      <c r="F723" s="155" t="s">
        <v>49</v>
      </c>
      <c r="G723" s="301"/>
      <c r="H723" s="301"/>
      <c r="I723" s="319"/>
      <c r="J723" s="319"/>
      <c r="K723" s="319"/>
      <c r="L723" s="342">
        <v>0</v>
      </c>
      <c r="M723" s="342">
        <v>0</v>
      </c>
      <c r="N723" s="342">
        <v>0</v>
      </c>
      <c r="O723" s="342">
        <v>0</v>
      </c>
      <c r="P723" s="163"/>
      <c r="Q723" s="163"/>
      <c r="R723" s="163"/>
      <c r="S723" s="163"/>
      <c r="T723" s="164"/>
      <c r="U723" s="163"/>
      <c r="V723" s="233">
        <f t="shared" si="921"/>
        <v>744</v>
      </c>
      <c r="W723" s="234">
        <v>93.2</v>
      </c>
      <c r="X723" s="99"/>
      <c r="Y723" s="235">
        <f t="shared" si="808"/>
        <v>93.2</v>
      </c>
      <c r="Z723" s="233">
        <f t="shared" si="922"/>
        <v>93.2</v>
      </c>
      <c r="AA723" s="109">
        <f t="shared" si="810"/>
        <v>100</v>
      </c>
      <c r="AB723" s="300"/>
      <c r="AC723" s="300"/>
      <c r="AD723" s="300"/>
      <c r="AE723" s="300"/>
      <c r="AF723" s="238"/>
      <c r="AG723" s="238"/>
      <c r="AH723" s="238"/>
      <c r="AI723" s="238"/>
      <c r="AJ723" s="238"/>
      <c r="AK723" s="238"/>
      <c r="AL723" s="238"/>
      <c r="AM723" s="238"/>
      <c r="AN723" s="238"/>
      <c r="AO723" s="238"/>
      <c r="AP723" s="238"/>
      <c r="AQ723" s="238"/>
      <c r="AR723" s="238"/>
    </row>
    <row r="724" spans="1:44" s="239" customFormat="1" ht="30" customHeight="1">
      <c r="A724" s="286">
        <v>33</v>
      </c>
      <c r="B724" s="115" t="s">
        <v>411</v>
      </c>
      <c r="C724" s="318" t="s">
        <v>412</v>
      </c>
      <c r="D724" s="234">
        <v>125</v>
      </c>
      <c r="E724" s="144" t="s">
        <v>565</v>
      </c>
      <c r="F724" s="155" t="s">
        <v>49</v>
      </c>
      <c r="G724" s="100"/>
      <c r="H724" s="100"/>
      <c r="I724" s="155" t="s">
        <v>49</v>
      </c>
      <c r="J724" s="155" t="s">
        <v>49</v>
      </c>
      <c r="K724" s="155" t="s">
        <v>49</v>
      </c>
      <c r="L724" s="232">
        <f>IF(RIGHT(S724)="T",(+H724-G724),0)</f>
        <v>0</v>
      </c>
      <c r="M724" s="232">
        <f>IF(RIGHT(S724)="U",(+H724-G724),0)</f>
        <v>0</v>
      </c>
      <c r="N724" s="232">
        <f>IF(RIGHT(S724)="C",(+H724-G724),0)</f>
        <v>0</v>
      </c>
      <c r="O724" s="232">
        <f>IF(RIGHT(S724)="D",(+H724-G724),0)</f>
        <v>0</v>
      </c>
      <c r="P724" s="155" t="s">
        <v>49</v>
      </c>
      <c r="Q724" s="155" t="s">
        <v>49</v>
      </c>
      <c r="R724" s="155" t="s">
        <v>49</v>
      </c>
      <c r="S724" s="47"/>
      <c r="T724" s="45"/>
      <c r="U724" s="141"/>
      <c r="V724" s="233"/>
      <c r="W724" s="234"/>
      <c r="X724" s="99"/>
      <c r="Y724" s="235"/>
      <c r="Z724" s="233"/>
      <c r="AA724" s="109"/>
      <c r="AB724" s="300"/>
      <c r="AC724" s="300"/>
      <c r="AD724" s="300"/>
      <c r="AE724" s="300"/>
      <c r="AF724" s="238"/>
      <c r="AG724" s="238"/>
      <c r="AH724" s="238"/>
      <c r="AI724" s="238"/>
      <c r="AJ724" s="238"/>
      <c r="AK724" s="238"/>
      <c r="AL724" s="238"/>
      <c r="AM724" s="238"/>
      <c r="AN724" s="238"/>
      <c r="AO724" s="238"/>
      <c r="AP724" s="238"/>
      <c r="AQ724" s="238"/>
      <c r="AR724" s="238"/>
    </row>
    <row r="725" spans="1:44" s="239" customFormat="1" ht="30" customHeight="1">
      <c r="A725" s="104"/>
      <c r="B725" s="326"/>
      <c r="C725" s="327" t="s">
        <v>53</v>
      </c>
      <c r="D725" s="326"/>
      <c r="E725" s="144"/>
      <c r="F725" s="243" t="s">
        <v>49</v>
      </c>
      <c r="G725" s="103"/>
      <c r="H725" s="103"/>
      <c r="I725" s="243" t="s">
        <v>49</v>
      </c>
      <c r="J725" s="243" t="s">
        <v>49</v>
      </c>
      <c r="K725" s="243" t="s">
        <v>49</v>
      </c>
      <c r="L725" s="133">
        <f>SUM(L724:L724)</f>
        <v>0</v>
      </c>
      <c r="M725" s="133">
        <f>SUM(M724:M724)</f>
        <v>0</v>
      </c>
      <c r="N725" s="133">
        <f>SUM(N724:N724)</f>
        <v>0</v>
      </c>
      <c r="O725" s="133">
        <f>SUM(O724:O724)</f>
        <v>0</v>
      </c>
      <c r="P725" s="243" t="s">
        <v>49</v>
      </c>
      <c r="Q725" s="243" t="s">
        <v>49</v>
      </c>
      <c r="R725" s="243" t="s">
        <v>49</v>
      </c>
      <c r="S725" s="148"/>
      <c r="T725" s="149"/>
      <c r="U725" s="326"/>
      <c r="V725" s="233">
        <f t="shared" ref="V725" si="923">$AB$11-((N725*24))</f>
        <v>744</v>
      </c>
      <c r="W725" s="234">
        <v>125</v>
      </c>
      <c r="X725" s="99"/>
      <c r="Y725" s="235">
        <f t="shared" ref="Y725" si="924">W725</f>
        <v>125</v>
      </c>
      <c r="Z725" s="233">
        <f t="shared" ref="Z725" si="925">(Y725*(V725-L725*24))/V725</f>
        <v>125</v>
      </c>
      <c r="AA725" s="109">
        <f t="shared" ref="AA725" si="926">(Z725/Y725)*100</f>
        <v>100</v>
      </c>
      <c r="AB725" s="300"/>
      <c r="AC725" s="300"/>
      <c r="AD725" s="300"/>
      <c r="AE725" s="300"/>
      <c r="AF725" s="238"/>
      <c r="AG725" s="238"/>
      <c r="AH725" s="238"/>
      <c r="AI725" s="238"/>
      <c r="AJ725" s="238"/>
      <c r="AK725" s="238"/>
      <c r="AL725" s="238"/>
      <c r="AM725" s="238"/>
      <c r="AN725" s="238"/>
      <c r="AO725" s="238"/>
      <c r="AP725" s="238"/>
      <c r="AQ725" s="238"/>
      <c r="AR725" s="238"/>
    </row>
    <row r="726" spans="1:44" s="239" customFormat="1" ht="30" customHeight="1">
      <c r="A726" s="286">
        <v>34</v>
      </c>
      <c r="B726" s="115" t="s">
        <v>413</v>
      </c>
      <c r="C726" s="318" t="s">
        <v>414</v>
      </c>
      <c r="D726" s="234">
        <v>125</v>
      </c>
      <c r="E726" s="154" t="s">
        <v>565</v>
      </c>
      <c r="F726" s="155" t="s">
        <v>49</v>
      </c>
      <c r="G726" s="100"/>
      <c r="H726" s="100"/>
      <c r="I726" s="155" t="s">
        <v>49</v>
      </c>
      <c r="J726" s="155" t="s">
        <v>49</v>
      </c>
      <c r="K726" s="155" t="s">
        <v>49</v>
      </c>
      <c r="L726" s="232">
        <f>IF(RIGHT(S726)="T",(+H726-G726),0)</f>
        <v>0</v>
      </c>
      <c r="M726" s="232">
        <f>IF(RIGHT(S726)="U",(+H726-G726),0)</f>
        <v>0</v>
      </c>
      <c r="N726" s="232">
        <f>IF(RIGHT(S726)="C",(+H726-G726),0)</f>
        <v>0</v>
      </c>
      <c r="O726" s="232">
        <f>IF(RIGHT(S726)="D",(+H726-G726),0)</f>
        <v>0</v>
      </c>
      <c r="P726" s="155" t="s">
        <v>49</v>
      </c>
      <c r="Q726" s="155" t="s">
        <v>49</v>
      </c>
      <c r="R726" s="155" t="s">
        <v>49</v>
      </c>
      <c r="S726" s="47"/>
      <c r="T726" s="45"/>
      <c r="U726" s="141"/>
      <c r="V726" s="233"/>
      <c r="W726" s="234"/>
      <c r="X726" s="99"/>
      <c r="Y726" s="235"/>
      <c r="Z726" s="233"/>
      <c r="AA726" s="109"/>
      <c r="AB726" s="300"/>
      <c r="AC726" s="300"/>
      <c r="AD726" s="300"/>
      <c r="AE726" s="300"/>
      <c r="AF726" s="238"/>
      <c r="AG726" s="238"/>
      <c r="AH726" s="238"/>
      <c r="AI726" s="238"/>
      <c r="AJ726" s="238"/>
      <c r="AK726" s="238"/>
      <c r="AL726" s="238"/>
      <c r="AM726" s="238"/>
      <c r="AN726" s="238"/>
      <c r="AO726" s="238"/>
      <c r="AP726" s="238"/>
      <c r="AQ726" s="238"/>
      <c r="AR726" s="238"/>
    </row>
    <row r="727" spans="1:44" s="239" customFormat="1" ht="30" customHeight="1">
      <c r="A727" s="104"/>
      <c r="B727" s="326"/>
      <c r="C727" s="327" t="s">
        <v>53</v>
      </c>
      <c r="D727" s="326"/>
      <c r="E727" s="144"/>
      <c r="F727" s="243" t="s">
        <v>49</v>
      </c>
      <c r="G727" s="103"/>
      <c r="H727" s="103"/>
      <c r="I727" s="243" t="s">
        <v>49</v>
      </c>
      <c r="J727" s="243" t="s">
        <v>49</v>
      </c>
      <c r="K727" s="243" t="s">
        <v>49</v>
      </c>
      <c r="L727" s="133">
        <f>SUM(L726:L726)</f>
        <v>0</v>
      </c>
      <c r="M727" s="133">
        <f>SUM(M726:M726)</f>
        <v>0</v>
      </c>
      <c r="N727" s="133">
        <f>SUM(N726:N726)</f>
        <v>0</v>
      </c>
      <c r="O727" s="133">
        <f>SUM(O726:O726)</f>
        <v>0</v>
      </c>
      <c r="P727" s="243" t="s">
        <v>49</v>
      </c>
      <c r="Q727" s="243" t="s">
        <v>49</v>
      </c>
      <c r="R727" s="243" t="s">
        <v>49</v>
      </c>
      <c r="S727" s="148"/>
      <c r="T727" s="149"/>
      <c r="U727" s="326"/>
      <c r="V727" s="233">
        <f t="shared" ref="V727" si="927">$AB$11-((N727*24))</f>
        <v>744</v>
      </c>
      <c r="W727" s="234">
        <v>125</v>
      </c>
      <c r="X727" s="99"/>
      <c r="Y727" s="235">
        <f t="shared" ref="Y727" si="928">W727</f>
        <v>125</v>
      </c>
      <c r="Z727" s="233">
        <f t="shared" ref="Z727" si="929">(Y727*(V727-L727*24))/V727</f>
        <v>125</v>
      </c>
      <c r="AA727" s="109">
        <f t="shared" ref="AA727" si="930">(Z727/Y727)*100</f>
        <v>100</v>
      </c>
      <c r="AB727" s="300"/>
      <c r="AC727" s="300"/>
      <c r="AD727" s="300"/>
      <c r="AE727" s="300"/>
      <c r="AF727" s="238"/>
      <c r="AG727" s="238"/>
      <c r="AH727" s="238"/>
      <c r="AI727" s="238"/>
      <c r="AJ727" s="238"/>
      <c r="AK727" s="238"/>
      <c r="AL727" s="238"/>
      <c r="AM727" s="238"/>
      <c r="AN727" s="238"/>
      <c r="AO727" s="238"/>
      <c r="AP727" s="238"/>
      <c r="AQ727" s="238"/>
      <c r="AR727" s="238"/>
    </row>
    <row r="728" spans="1:44" s="239" customFormat="1" ht="30" customHeight="1">
      <c r="A728" s="286">
        <v>35</v>
      </c>
      <c r="B728" s="115" t="s">
        <v>415</v>
      </c>
      <c r="C728" s="318" t="s">
        <v>416</v>
      </c>
      <c r="D728" s="234">
        <v>240</v>
      </c>
      <c r="E728" s="154" t="s">
        <v>565</v>
      </c>
      <c r="F728" s="155" t="s">
        <v>49</v>
      </c>
      <c r="G728" s="301"/>
      <c r="H728" s="301"/>
      <c r="I728" s="319"/>
      <c r="J728" s="319"/>
      <c r="K728" s="319"/>
      <c r="L728" s="342">
        <v>0</v>
      </c>
      <c r="M728" s="342">
        <v>0</v>
      </c>
      <c r="N728" s="342">
        <v>0</v>
      </c>
      <c r="O728" s="342">
        <v>0</v>
      </c>
      <c r="P728" s="163"/>
      <c r="Q728" s="163"/>
      <c r="R728" s="163"/>
      <c r="S728" s="163"/>
      <c r="T728" s="164"/>
      <c r="U728" s="163"/>
      <c r="V728" s="233">
        <f t="shared" si="921"/>
        <v>744</v>
      </c>
      <c r="W728" s="234">
        <v>240</v>
      </c>
      <c r="X728" s="99"/>
      <c r="Y728" s="235">
        <f t="shared" si="808"/>
        <v>240</v>
      </c>
      <c r="Z728" s="233">
        <f t="shared" si="922"/>
        <v>240</v>
      </c>
      <c r="AA728" s="109">
        <f t="shared" si="810"/>
        <v>100</v>
      </c>
      <c r="AB728" s="300"/>
      <c r="AC728" s="300"/>
      <c r="AD728" s="300"/>
      <c r="AE728" s="300"/>
      <c r="AF728" s="238"/>
      <c r="AG728" s="238"/>
      <c r="AH728" s="238"/>
      <c r="AI728" s="238"/>
      <c r="AJ728" s="238"/>
      <c r="AK728" s="238"/>
      <c r="AL728" s="238"/>
      <c r="AM728" s="238"/>
      <c r="AN728" s="238"/>
      <c r="AO728" s="238"/>
      <c r="AP728" s="238"/>
      <c r="AQ728" s="238"/>
      <c r="AR728" s="238"/>
    </row>
    <row r="729" spans="1:44" s="239" customFormat="1" ht="30" customHeight="1">
      <c r="A729" s="286">
        <v>36</v>
      </c>
      <c r="B729" s="115" t="s">
        <v>417</v>
      </c>
      <c r="C729" s="318" t="s">
        <v>418</v>
      </c>
      <c r="D729" s="234">
        <v>50</v>
      </c>
      <c r="E729" s="154" t="s">
        <v>565</v>
      </c>
      <c r="F729" s="155" t="s">
        <v>49</v>
      </c>
      <c r="G729" s="301"/>
      <c r="H729" s="301"/>
      <c r="I729" s="319"/>
      <c r="J729" s="319"/>
      <c r="K729" s="319"/>
      <c r="L729" s="342">
        <v>0</v>
      </c>
      <c r="M729" s="342">
        <v>0</v>
      </c>
      <c r="N729" s="342">
        <v>0</v>
      </c>
      <c r="O729" s="342">
        <v>0</v>
      </c>
      <c r="P729" s="163"/>
      <c r="Q729" s="163"/>
      <c r="R729" s="163"/>
      <c r="S729" s="163"/>
      <c r="T729" s="164"/>
      <c r="U729" s="163"/>
      <c r="V729" s="233">
        <f t="shared" si="921"/>
        <v>744</v>
      </c>
      <c r="W729" s="234">
        <v>50</v>
      </c>
      <c r="X729" s="99"/>
      <c r="Y729" s="235">
        <f t="shared" si="808"/>
        <v>50</v>
      </c>
      <c r="Z729" s="233">
        <f t="shared" si="922"/>
        <v>50</v>
      </c>
      <c r="AA729" s="109">
        <f t="shared" si="810"/>
        <v>100</v>
      </c>
      <c r="AB729" s="300"/>
      <c r="AC729" s="300"/>
      <c r="AD729" s="300"/>
      <c r="AE729" s="300"/>
      <c r="AF729" s="238"/>
      <c r="AG729" s="238"/>
      <c r="AH729" s="238"/>
      <c r="AI729" s="238"/>
      <c r="AJ729" s="238"/>
      <c r="AK729" s="238"/>
      <c r="AL729" s="238"/>
      <c r="AM729" s="238"/>
      <c r="AN729" s="238"/>
      <c r="AO729" s="238"/>
      <c r="AP729" s="238"/>
      <c r="AQ729" s="238"/>
      <c r="AR729" s="238"/>
    </row>
    <row r="730" spans="1:44" s="239" customFormat="1" ht="30" customHeight="1">
      <c r="A730" s="286">
        <v>37</v>
      </c>
      <c r="B730" s="115" t="s">
        <v>419</v>
      </c>
      <c r="C730" s="318" t="s">
        <v>420</v>
      </c>
      <c r="D730" s="234">
        <v>50</v>
      </c>
      <c r="E730" s="154" t="s">
        <v>565</v>
      </c>
      <c r="F730" s="155" t="s">
        <v>49</v>
      </c>
      <c r="G730" s="301"/>
      <c r="H730" s="301"/>
      <c r="I730" s="319"/>
      <c r="J730" s="319"/>
      <c r="K730" s="319"/>
      <c r="L730" s="342">
        <v>0</v>
      </c>
      <c r="M730" s="342">
        <v>0</v>
      </c>
      <c r="N730" s="342">
        <v>0</v>
      </c>
      <c r="O730" s="342">
        <v>0</v>
      </c>
      <c r="P730" s="163"/>
      <c r="Q730" s="163"/>
      <c r="R730" s="163"/>
      <c r="S730" s="163"/>
      <c r="T730" s="164"/>
      <c r="U730" s="163"/>
      <c r="V730" s="233">
        <f t="shared" si="921"/>
        <v>744</v>
      </c>
      <c r="W730" s="234">
        <v>50</v>
      </c>
      <c r="X730" s="99"/>
      <c r="Y730" s="235">
        <f t="shared" si="808"/>
        <v>50</v>
      </c>
      <c r="Z730" s="233">
        <f t="shared" si="922"/>
        <v>50</v>
      </c>
      <c r="AA730" s="109">
        <f t="shared" si="810"/>
        <v>100</v>
      </c>
      <c r="AB730" s="300"/>
      <c r="AC730" s="300"/>
      <c r="AD730" s="300"/>
      <c r="AE730" s="300"/>
      <c r="AF730" s="238"/>
      <c r="AG730" s="238"/>
      <c r="AH730" s="238"/>
      <c r="AI730" s="238"/>
      <c r="AJ730" s="238"/>
      <c r="AK730" s="238"/>
      <c r="AL730" s="238"/>
      <c r="AM730" s="238"/>
      <c r="AN730" s="238"/>
      <c r="AO730" s="238"/>
      <c r="AP730" s="238"/>
      <c r="AQ730" s="238"/>
      <c r="AR730" s="238"/>
    </row>
    <row r="731" spans="1:44" s="239" customFormat="1" ht="30" customHeight="1">
      <c r="A731" s="286">
        <v>38</v>
      </c>
      <c r="B731" s="115" t="s">
        <v>421</v>
      </c>
      <c r="C731" s="318" t="s">
        <v>422</v>
      </c>
      <c r="D731" s="234">
        <v>240</v>
      </c>
      <c r="E731" s="154" t="s">
        <v>565</v>
      </c>
      <c r="F731" s="155" t="s">
        <v>49</v>
      </c>
      <c r="G731" s="301"/>
      <c r="H731" s="301"/>
      <c r="I731" s="319"/>
      <c r="J731" s="319"/>
      <c r="K731" s="319"/>
      <c r="L731" s="342">
        <v>0</v>
      </c>
      <c r="M731" s="342">
        <v>0</v>
      </c>
      <c r="N731" s="342">
        <v>0</v>
      </c>
      <c r="O731" s="342">
        <v>0</v>
      </c>
      <c r="P731" s="163"/>
      <c r="Q731" s="163"/>
      <c r="R731" s="163"/>
      <c r="S731" s="163"/>
      <c r="T731" s="164"/>
      <c r="U731" s="163"/>
      <c r="V731" s="233">
        <f t="shared" si="921"/>
        <v>744</v>
      </c>
      <c r="W731" s="234">
        <v>240</v>
      </c>
      <c r="X731" s="99"/>
      <c r="Y731" s="235">
        <f t="shared" si="808"/>
        <v>240</v>
      </c>
      <c r="Z731" s="233">
        <f t="shared" si="922"/>
        <v>240</v>
      </c>
      <c r="AA731" s="109">
        <f t="shared" si="810"/>
        <v>100</v>
      </c>
      <c r="AB731" s="300"/>
      <c r="AC731" s="300"/>
      <c r="AD731" s="300"/>
      <c r="AE731" s="300"/>
      <c r="AF731" s="238"/>
      <c r="AG731" s="238"/>
      <c r="AH731" s="238"/>
      <c r="AI731" s="238"/>
      <c r="AJ731" s="238"/>
      <c r="AK731" s="238"/>
      <c r="AL731" s="238"/>
      <c r="AM731" s="238"/>
      <c r="AN731" s="238"/>
      <c r="AO731" s="238"/>
      <c r="AP731" s="238"/>
      <c r="AQ731" s="238"/>
      <c r="AR731" s="238"/>
    </row>
    <row r="732" spans="1:44" s="239" customFormat="1" ht="30" customHeight="1">
      <c r="A732" s="286">
        <v>39</v>
      </c>
      <c r="B732" s="115" t="s">
        <v>423</v>
      </c>
      <c r="C732" s="318" t="s">
        <v>424</v>
      </c>
      <c r="D732" s="234">
        <v>240</v>
      </c>
      <c r="E732" s="154" t="s">
        <v>565</v>
      </c>
      <c r="F732" s="155" t="s">
        <v>49</v>
      </c>
      <c r="G732" s="301"/>
      <c r="H732" s="301"/>
      <c r="I732" s="319"/>
      <c r="J732" s="319"/>
      <c r="K732" s="319"/>
      <c r="L732" s="342">
        <v>0</v>
      </c>
      <c r="M732" s="342">
        <v>0</v>
      </c>
      <c r="N732" s="342">
        <v>0</v>
      </c>
      <c r="O732" s="342">
        <v>0</v>
      </c>
      <c r="P732" s="163"/>
      <c r="Q732" s="163"/>
      <c r="R732" s="163"/>
      <c r="S732" s="163"/>
      <c r="T732" s="164"/>
      <c r="U732" s="163"/>
      <c r="V732" s="233">
        <f t="shared" si="921"/>
        <v>744</v>
      </c>
      <c r="W732" s="234">
        <v>240</v>
      </c>
      <c r="X732" s="99"/>
      <c r="Y732" s="235">
        <f t="shared" si="808"/>
        <v>240</v>
      </c>
      <c r="Z732" s="233">
        <f t="shared" si="922"/>
        <v>240</v>
      </c>
      <c r="AA732" s="109">
        <f t="shared" si="810"/>
        <v>100</v>
      </c>
      <c r="AB732" s="300"/>
      <c r="AC732" s="300"/>
      <c r="AD732" s="300"/>
      <c r="AE732" s="300"/>
      <c r="AF732" s="238"/>
      <c r="AG732" s="238"/>
      <c r="AH732" s="238"/>
      <c r="AI732" s="238"/>
      <c r="AJ732" s="238"/>
      <c r="AK732" s="238"/>
      <c r="AL732" s="238"/>
      <c r="AM732" s="238"/>
      <c r="AN732" s="238"/>
      <c r="AO732" s="238"/>
      <c r="AP732" s="238"/>
      <c r="AQ732" s="238"/>
      <c r="AR732" s="238"/>
    </row>
    <row r="733" spans="1:44" s="239" customFormat="1" ht="30" customHeight="1">
      <c r="A733" s="286">
        <v>40</v>
      </c>
      <c r="B733" s="115" t="s">
        <v>425</v>
      </c>
      <c r="C733" s="318" t="s">
        <v>426</v>
      </c>
      <c r="D733" s="234">
        <v>330</v>
      </c>
      <c r="E733" s="154" t="s">
        <v>565</v>
      </c>
      <c r="F733" s="155" t="s">
        <v>49</v>
      </c>
      <c r="G733" s="301"/>
      <c r="H733" s="301"/>
      <c r="I733" s="319"/>
      <c r="J733" s="319"/>
      <c r="K733" s="319"/>
      <c r="L733" s="342">
        <v>0</v>
      </c>
      <c r="M733" s="342">
        <v>0</v>
      </c>
      <c r="N733" s="342">
        <v>0</v>
      </c>
      <c r="O733" s="342">
        <v>0</v>
      </c>
      <c r="P733" s="163"/>
      <c r="Q733" s="163"/>
      <c r="R733" s="163"/>
      <c r="S733" s="163"/>
      <c r="T733" s="164"/>
      <c r="U733" s="163"/>
      <c r="V733" s="233">
        <f t="shared" si="921"/>
        <v>744</v>
      </c>
      <c r="W733" s="234">
        <v>330</v>
      </c>
      <c r="X733" s="99"/>
      <c r="Y733" s="235">
        <f t="shared" si="808"/>
        <v>330</v>
      </c>
      <c r="Z733" s="233">
        <f t="shared" si="922"/>
        <v>330</v>
      </c>
      <c r="AA733" s="109">
        <f t="shared" si="810"/>
        <v>100</v>
      </c>
      <c r="AB733" s="300"/>
      <c r="AC733" s="300"/>
      <c r="AD733" s="300"/>
      <c r="AE733" s="300"/>
      <c r="AF733" s="238"/>
      <c r="AG733" s="238"/>
      <c r="AH733" s="238"/>
      <c r="AI733" s="238"/>
      <c r="AJ733" s="238"/>
      <c r="AK733" s="238"/>
      <c r="AL733" s="238"/>
      <c r="AM733" s="238"/>
      <c r="AN733" s="238"/>
      <c r="AO733" s="238"/>
      <c r="AP733" s="238"/>
      <c r="AQ733" s="238"/>
      <c r="AR733" s="238"/>
    </row>
    <row r="734" spans="1:44" s="239" customFormat="1" ht="30" customHeight="1">
      <c r="A734" s="286">
        <v>41</v>
      </c>
      <c r="B734" s="115" t="s">
        <v>427</v>
      </c>
      <c r="C734" s="318" t="s">
        <v>428</v>
      </c>
      <c r="D734" s="234">
        <v>50</v>
      </c>
      <c r="E734" s="154" t="s">
        <v>565</v>
      </c>
      <c r="F734" s="155" t="s">
        <v>49</v>
      </c>
      <c r="G734" s="301"/>
      <c r="H734" s="301"/>
      <c r="I734" s="319"/>
      <c r="J734" s="319"/>
      <c r="K734" s="319"/>
      <c r="L734" s="342">
        <v>0</v>
      </c>
      <c r="M734" s="342">
        <v>0</v>
      </c>
      <c r="N734" s="342">
        <v>0</v>
      </c>
      <c r="O734" s="342">
        <v>0</v>
      </c>
      <c r="P734" s="163"/>
      <c r="Q734" s="163"/>
      <c r="R734" s="163"/>
      <c r="S734" s="163"/>
      <c r="T734" s="164"/>
      <c r="U734" s="163"/>
      <c r="V734" s="233">
        <f t="shared" si="921"/>
        <v>744</v>
      </c>
      <c r="W734" s="234">
        <v>50</v>
      </c>
      <c r="X734" s="99"/>
      <c r="Y734" s="235">
        <f t="shared" si="808"/>
        <v>50</v>
      </c>
      <c r="Z734" s="233">
        <f t="shared" si="922"/>
        <v>50</v>
      </c>
      <c r="AA734" s="109">
        <f t="shared" si="810"/>
        <v>100</v>
      </c>
      <c r="AB734" s="300"/>
      <c r="AC734" s="300"/>
      <c r="AD734" s="300"/>
      <c r="AE734" s="300"/>
      <c r="AF734" s="238"/>
      <c r="AG734" s="238"/>
      <c r="AH734" s="238"/>
      <c r="AI734" s="238"/>
      <c r="AJ734" s="238"/>
      <c r="AK734" s="238"/>
      <c r="AL734" s="238"/>
      <c r="AM734" s="238"/>
      <c r="AN734" s="238"/>
      <c r="AO734" s="238"/>
      <c r="AP734" s="238"/>
      <c r="AQ734" s="238"/>
      <c r="AR734" s="238"/>
    </row>
    <row r="735" spans="1:44" s="239" customFormat="1" ht="30" customHeight="1">
      <c r="A735" s="286">
        <v>42</v>
      </c>
      <c r="B735" s="115" t="s">
        <v>429</v>
      </c>
      <c r="C735" s="318" t="s">
        <v>430</v>
      </c>
      <c r="D735" s="234">
        <v>50</v>
      </c>
      <c r="E735" s="154" t="s">
        <v>565</v>
      </c>
      <c r="F735" s="155" t="s">
        <v>49</v>
      </c>
      <c r="G735" s="301"/>
      <c r="H735" s="301"/>
      <c r="I735" s="319"/>
      <c r="J735" s="319"/>
      <c r="K735" s="319"/>
      <c r="L735" s="342">
        <v>0</v>
      </c>
      <c r="M735" s="342">
        <v>0</v>
      </c>
      <c r="N735" s="342">
        <v>0</v>
      </c>
      <c r="O735" s="342">
        <v>0</v>
      </c>
      <c r="P735" s="163"/>
      <c r="Q735" s="163"/>
      <c r="R735" s="163"/>
      <c r="S735" s="163"/>
      <c r="T735" s="164"/>
      <c r="U735" s="163"/>
      <c r="V735" s="233">
        <f t="shared" si="921"/>
        <v>744</v>
      </c>
      <c r="W735" s="234">
        <v>50</v>
      </c>
      <c r="X735" s="99"/>
      <c r="Y735" s="235">
        <f t="shared" si="808"/>
        <v>50</v>
      </c>
      <c r="Z735" s="233">
        <f t="shared" si="922"/>
        <v>50</v>
      </c>
      <c r="AA735" s="109">
        <f t="shared" si="810"/>
        <v>100</v>
      </c>
      <c r="AB735" s="300"/>
      <c r="AC735" s="300"/>
      <c r="AD735" s="300"/>
      <c r="AE735" s="300"/>
      <c r="AF735" s="238"/>
      <c r="AG735" s="238"/>
      <c r="AH735" s="238"/>
      <c r="AI735" s="238"/>
      <c r="AJ735" s="238"/>
      <c r="AK735" s="238"/>
      <c r="AL735" s="238"/>
      <c r="AM735" s="238"/>
      <c r="AN735" s="238"/>
      <c r="AO735" s="238"/>
      <c r="AP735" s="238"/>
      <c r="AQ735" s="238"/>
      <c r="AR735" s="238"/>
    </row>
    <row r="736" spans="1:44" s="239" customFormat="1" ht="30" customHeight="1">
      <c r="A736" s="286">
        <v>43</v>
      </c>
      <c r="B736" s="115" t="s">
        <v>431</v>
      </c>
      <c r="C736" s="318" t="s">
        <v>432</v>
      </c>
      <c r="D736" s="234">
        <v>63</v>
      </c>
      <c r="E736" s="154" t="s">
        <v>565</v>
      </c>
      <c r="F736" s="155" t="s">
        <v>49</v>
      </c>
      <c r="G736" s="301"/>
      <c r="H736" s="301"/>
      <c r="I736" s="319"/>
      <c r="J736" s="319"/>
      <c r="K736" s="319"/>
      <c r="L736" s="342">
        <v>0</v>
      </c>
      <c r="M736" s="342">
        <v>0</v>
      </c>
      <c r="N736" s="342">
        <v>0</v>
      </c>
      <c r="O736" s="342">
        <v>0</v>
      </c>
      <c r="P736" s="163"/>
      <c r="Q736" s="163"/>
      <c r="R736" s="163"/>
      <c r="S736" s="163"/>
      <c r="T736" s="164"/>
      <c r="U736" s="163"/>
      <c r="V736" s="233">
        <f t="shared" si="921"/>
        <v>744</v>
      </c>
      <c r="W736" s="234">
        <v>63</v>
      </c>
      <c r="X736" s="99"/>
      <c r="Y736" s="235">
        <f t="shared" si="808"/>
        <v>63</v>
      </c>
      <c r="Z736" s="233">
        <f t="shared" si="922"/>
        <v>63</v>
      </c>
      <c r="AA736" s="109">
        <f t="shared" si="810"/>
        <v>100</v>
      </c>
      <c r="AB736" s="300"/>
      <c r="AC736" s="300"/>
      <c r="AD736" s="300"/>
      <c r="AE736" s="300"/>
      <c r="AF736" s="238"/>
      <c r="AG736" s="238"/>
      <c r="AH736" s="238"/>
      <c r="AI736" s="238"/>
      <c r="AJ736" s="238"/>
      <c r="AK736" s="238"/>
      <c r="AL736" s="238"/>
      <c r="AM736" s="238"/>
      <c r="AN736" s="238"/>
      <c r="AO736" s="238"/>
      <c r="AP736" s="238"/>
      <c r="AQ736" s="238"/>
      <c r="AR736" s="238"/>
    </row>
    <row r="737" spans="1:44" s="239" customFormat="1" ht="30" customHeight="1">
      <c r="A737" s="286">
        <v>44</v>
      </c>
      <c r="B737" s="115" t="s">
        <v>433</v>
      </c>
      <c r="C737" s="318" t="s">
        <v>434</v>
      </c>
      <c r="D737" s="234">
        <v>63</v>
      </c>
      <c r="E737" s="154" t="s">
        <v>565</v>
      </c>
      <c r="F737" s="155" t="s">
        <v>49</v>
      </c>
      <c r="G737" s="301"/>
      <c r="H737" s="301"/>
      <c r="I737" s="319"/>
      <c r="J737" s="319"/>
      <c r="K737" s="319"/>
      <c r="L737" s="342">
        <v>0</v>
      </c>
      <c r="M737" s="342">
        <v>0</v>
      </c>
      <c r="N737" s="342">
        <v>0</v>
      </c>
      <c r="O737" s="342">
        <v>0</v>
      </c>
      <c r="P737" s="163"/>
      <c r="Q737" s="163"/>
      <c r="R737" s="163"/>
      <c r="S737" s="163"/>
      <c r="T737" s="164"/>
      <c r="U737" s="163"/>
      <c r="V737" s="233">
        <f t="shared" si="921"/>
        <v>744</v>
      </c>
      <c r="W737" s="234">
        <v>63</v>
      </c>
      <c r="X737" s="99"/>
      <c r="Y737" s="235">
        <f t="shared" si="808"/>
        <v>63</v>
      </c>
      <c r="Z737" s="233">
        <f t="shared" si="922"/>
        <v>63</v>
      </c>
      <c r="AA737" s="109">
        <f t="shared" si="810"/>
        <v>100</v>
      </c>
      <c r="AB737" s="300"/>
      <c r="AC737" s="300"/>
      <c r="AD737" s="300"/>
      <c r="AE737" s="300"/>
      <c r="AF737" s="238"/>
      <c r="AG737" s="238"/>
      <c r="AH737" s="238"/>
      <c r="AI737" s="238"/>
      <c r="AJ737" s="238"/>
      <c r="AK737" s="238"/>
      <c r="AL737" s="238"/>
      <c r="AM737" s="238"/>
      <c r="AN737" s="238"/>
      <c r="AO737" s="238"/>
      <c r="AP737" s="238"/>
      <c r="AQ737" s="238"/>
      <c r="AR737" s="238"/>
    </row>
    <row r="738" spans="1:44" s="239" customFormat="1" ht="30" customHeight="1">
      <c r="A738" s="286">
        <v>45</v>
      </c>
      <c r="B738" s="115" t="s">
        <v>478</v>
      </c>
      <c r="C738" s="318" t="s">
        <v>480</v>
      </c>
      <c r="D738" s="234">
        <v>80</v>
      </c>
      <c r="E738" s="154" t="s">
        <v>565</v>
      </c>
      <c r="F738" s="155" t="s">
        <v>49</v>
      </c>
      <c r="G738" s="301"/>
      <c r="H738" s="301"/>
      <c r="I738" s="319"/>
      <c r="J738" s="319"/>
      <c r="K738" s="319"/>
      <c r="L738" s="342">
        <v>0</v>
      </c>
      <c r="M738" s="342">
        <v>0</v>
      </c>
      <c r="N738" s="342">
        <v>0</v>
      </c>
      <c r="O738" s="342">
        <v>0</v>
      </c>
      <c r="P738" s="163"/>
      <c r="Q738" s="163"/>
      <c r="R738" s="163"/>
      <c r="S738" s="163"/>
      <c r="T738" s="164"/>
      <c r="U738" s="163"/>
      <c r="V738" s="233">
        <f t="shared" ref="V738:V739" si="931">$AB$11-((N738*24))</f>
        <v>744</v>
      </c>
      <c r="W738" s="234">
        <v>80</v>
      </c>
      <c r="X738" s="99"/>
      <c r="Y738" s="235">
        <f t="shared" ref="Y738:Y739" si="932">W738</f>
        <v>80</v>
      </c>
      <c r="Z738" s="233">
        <f t="shared" ref="Z738:Z739" si="933">(Y738*(V738-L738*24))/V738</f>
        <v>80</v>
      </c>
      <c r="AA738" s="109">
        <f t="shared" ref="AA738:AA739" si="934">(Z738/Y738)*100</f>
        <v>100</v>
      </c>
      <c r="AB738" s="300"/>
      <c r="AC738" s="300"/>
      <c r="AD738" s="300"/>
      <c r="AE738" s="300"/>
      <c r="AF738" s="238"/>
      <c r="AG738" s="238"/>
      <c r="AH738" s="238"/>
      <c r="AI738" s="238"/>
      <c r="AJ738" s="238"/>
      <c r="AK738" s="238"/>
      <c r="AL738" s="238"/>
      <c r="AM738" s="238"/>
      <c r="AN738" s="238"/>
      <c r="AO738" s="238"/>
      <c r="AP738" s="238"/>
      <c r="AQ738" s="238"/>
      <c r="AR738" s="238"/>
    </row>
    <row r="739" spans="1:44" s="239" customFormat="1" ht="30" customHeight="1">
      <c r="A739" s="286">
        <v>46</v>
      </c>
      <c r="B739" s="115" t="s">
        <v>479</v>
      </c>
      <c r="C739" s="318" t="s">
        <v>481</v>
      </c>
      <c r="D739" s="234">
        <v>80</v>
      </c>
      <c r="E739" s="154" t="s">
        <v>565</v>
      </c>
      <c r="F739" s="155" t="s">
        <v>49</v>
      </c>
      <c r="G739" s="301"/>
      <c r="H739" s="301"/>
      <c r="I739" s="319"/>
      <c r="J739" s="319"/>
      <c r="K739" s="319"/>
      <c r="L739" s="342">
        <v>0</v>
      </c>
      <c r="M739" s="342">
        <v>0</v>
      </c>
      <c r="N739" s="342">
        <v>0</v>
      </c>
      <c r="O739" s="342">
        <v>0</v>
      </c>
      <c r="P739" s="163"/>
      <c r="Q739" s="163"/>
      <c r="R739" s="163"/>
      <c r="S739" s="163"/>
      <c r="T739" s="164"/>
      <c r="U739" s="163"/>
      <c r="V739" s="233">
        <f t="shared" si="931"/>
        <v>744</v>
      </c>
      <c r="W739" s="234">
        <v>80</v>
      </c>
      <c r="X739" s="99"/>
      <c r="Y739" s="235">
        <f t="shared" si="932"/>
        <v>80</v>
      </c>
      <c r="Z739" s="233">
        <f t="shared" si="933"/>
        <v>80</v>
      </c>
      <c r="AA739" s="109">
        <f t="shared" si="934"/>
        <v>100</v>
      </c>
      <c r="AB739" s="300"/>
      <c r="AC739" s="300"/>
      <c r="AD739" s="300"/>
      <c r="AE739" s="300"/>
      <c r="AF739" s="238"/>
      <c r="AG739" s="238"/>
      <c r="AH739" s="238"/>
      <c r="AI739" s="238"/>
      <c r="AJ739" s="238"/>
      <c r="AK739" s="238"/>
      <c r="AL739" s="238"/>
      <c r="AM739" s="238"/>
      <c r="AN739" s="238"/>
      <c r="AO739" s="238"/>
      <c r="AP739" s="238"/>
      <c r="AQ739" s="238"/>
      <c r="AR739" s="238"/>
    </row>
    <row r="740" spans="1:44" s="239" customFormat="1" ht="30" customHeight="1">
      <c r="A740" s="286">
        <v>47</v>
      </c>
      <c r="B740" s="115" t="s">
        <v>435</v>
      </c>
      <c r="C740" s="318" t="s">
        <v>436</v>
      </c>
      <c r="D740" s="234">
        <v>240</v>
      </c>
      <c r="E740" s="154" t="s">
        <v>565</v>
      </c>
      <c r="F740" s="155" t="s">
        <v>49</v>
      </c>
      <c r="G740" s="301"/>
      <c r="H740" s="301"/>
      <c r="I740" s="319"/>
      <c r="J740" s="319"/>
      <c r="K740" s="319"/>
      <c r="L740" s="342">
        <v>0</v>
      </c>
      <c r="M740" s="342">
        <v>0</v>
      </c>
      <c r="N740" s="342">
        <v>0</v>
      </c>
      <c r="O740" s="342">
        <v>0</v>
      </c>
      <c r="P740" s="163"/>
      <c r="Q740" s="163"/>
      <c r="R740" s="163"/>
      <c r="S740" s="163"/>
      <c r="T740" s="164"/>
      <c r="U740" s="163"/>
      <c r="V740" s="233">
        <f t="shared" si="921"/>
        <v>744</v>
      </c>
      <c r="W740" s="234">
        <v>240</v>
      </c>
      <c r="X740" s="99"/>
      <c r="Y740" s="235">
        <f t="shared" si="808"/>
        <v>240</v>
      </c>
      <c r="Z740" s="233">
        <f t="shared" si="922"/>
        <v>240</v>
      </c>
      <c r="AA740" s="109">
        <f t="shared" si="810"/>
        <v>100</v>
      </c>
      <c r="AB740" s="300"/>
      <c r="AC740" s="300"/>
      <c r="AD740" s="300"/>
      <c r="AE740" s="300"/>
      <c r="AF740" s="238"/>
      <c r="AG740" s="238"/>
      <c r="AH740" s="238"/>
      <c r="AI740" s="238"/>
      <c r="AJ740" s="238"/>
      <c r="AK740" s="238"/>
      <c r="AL740" s="238"/>
      <c r="AM740" s="238"/>
      <c r="AN740" s="238"/>
      <c r="AO740" s="238"/>
      <c r="AP740" s="238"/>
      <c r="AQ740" s="238"/>
      <c r="AR740" s="238"/>
    </row>
    <row r="741" spans="1:44" s="239" customFormat="1" ht="30" customHeight="1">
      <c r="A741" s="286">
        <v>48</v>
      </c>
      <c r="B741" s="115" t="s">
        <v>437</v>
      </c>
      <c r="C741" s="318" t="s">
        <v>438</v>
      </c>
      <c r="D741" s="234">
        <v>63</v>
      </c>
      <c r="E741" s="154" t="s">
        <v>565</v>
      </c>
      <c r="F741" s="155" t="s">
        <v>49</v>
      </c>
      <c r="G741" s="301"/>
      <c r="H741" s="301"/>
      <c r="I741" s="319"/>
      <c r="J741" s="319"/>
      <c r="K741" s="319"/>
      <c r="L741" s="342">
        <v>0</v>
      </c>
      <c r="M741" s="342">
        <v>0</v>
      </c>
      <c r="N741" s="342">
        <v>0</v>
      </c>
      <c r="O741" s="342">
        <v>0</v>
      </c>
      <c r="P741" s="163"/>
      <c r="Q741" s="163"/>
      <c r="R741" s="163"/>
      <c r="S741" s="163"/>
      <c r="T741" s="164"/>
      <c r="U741" s="163"/>
      <c r="V741" s="233">
        <f t="shared" si="921"/>
        <v>744</v>
      </c>
      <c r="W741" s="234">
        <v>63</v>
      </c>
      <c r="X741" s="99"/>
      <c r="Y741" s="235">
        <f t="shared" si="808"/>
        <v>63</v>
      </c>
      <c r="Z741" s="233">
        <f t="shared" si="922"/>
        <v>63</v>
      </c>
      <c r="AA741" s="109">
        <f t="shared" si="810"/>
        <v>100</v>
      </c>
      <c r="AB741" s="300"/>
      <c r="AC741" s="300"/>
      <c r="AD741" s="300"/>
      <c r="AE741" s="300"/>
      <c r="AF741" s="238"/>
      <c r="AG741" s="238"/>
      <c r="AH741" s="238"/>
      <c r="AI741" s="238"/>
      <c r="AJ741" s="238"/>
      <c r="AK741" s="238"/>
      <c r="AL741" s="238"/>
      <c r="AM741" s="238"/>
      <c r="AN741" s="238"/>
      <c r="AO741" s="238"/>
      <c r="AP741" s="238"/>
      <c r="AQ741" s="238"/>
      <c r="AR741" s="238"/>
    </row>
    <row r="742" spans="1:44" s="239" customFormat="1" ht="30" customHeight="1">
      <c r="A742" s="286">
        <v>49</v>
      </c>
      <c r="B742" s="115" t="s">
        <v>439</v>
      </c>
      <c r="C742" s="318" t="s">
        <v>440</v>
      </c>
      <c r="D742" s="234">
        <v>63</v>
      </c>
      <c r="E742" s="154" t="s">
        <v>565</v>
      </c>
      <c r="F742" s="155" t="s">
        <v>49</v>
      </c>
      <c r="G742" s="301"/>
      <c r="H742" s="301"/>
      <c r="I742" s="319"/>
      <c r="J742" s="319"/>
      <c r="K742" s="319"/>
      <c r="L742" s="342">
        <v>0</v>
      </c>
      <c r="M742" s="342">
        <v>0</v>
      </c>
      <c r="N742" s="342">
        <v>0</v>
      </c>
      <c r="O742" s="342">
        <v>0</v>
      </c>
      <c r="P742" s="163"/>
      <c r="Q742" s="163"/>
      <c r="R742" s="163"/>
      <c r="S742" s="163"/>
      <c r="T742" s="164"/>
      <c r="U742" s="163"/>
      <c r="V742" s="233">
        <f t="shared" si="921"/>
        <v>744</v>
      </c>
      <c r="W742" s="234">
        <v>63</v>
      </c>
      <c r="X742" s="99"/>
      <c r="Y742" s="235">
        <f t="shared" si="808"/>
        <v>63</v>
      </c>
      <c r="Z742" s="233">
        <f t="shared" si="922"/>
        <v>63</v>
      </c>
      <c r="AA742" s="109">
        <f t="shared" si="810"/>
        <v>100</v>
      </c>
      <c r="AB742" s="300"/>
      <c r="AC742" s="300"/>
      <c r="AD742" s="300"/>
      <c r="AE742" s="300"/>
      <c r="AF742" s="238"/>
      <c r="AG742" s="238"/>
      <c r="AH742" s="238"/>
      <c r="AI742" s="238"/>
      <c r="AJ742" s="238"/>
      <c r="AK742" s="238"/>
      <c r="AL742" s="238"/>
      <c r="AM742" s="238"/>
      <c r="AN742" s="238"/>
      <c r="AO742" s="238"/>
      <c r="AP742" s="238"/>
      <c r="AQ742" s="238"/>
      <c r="AR742" s="238"/>
    </row>
    <row r="743" spans="1:44" s="239" customFormat="1" ht="30" customHeight="1">
      <c r="A743" s="286">
        <v>50</v>
      </c>
      <c r="B743" s="115" t="s">
        <v>441</v>
      </c>
      <c r="C743" s="318" t="s">
        <v>442</v>
      </c>
      <c r="D743" s="234">
        <v>240</v>
      </c>
      <c r="E743" s="154" t="s">
        <v>565</v>
      </c>
      <c r="F743" s="155" t="s">
        <v>49</v>
      </c>
      <c r="G743" s="301"/>
      <c r="H743" s="301"/>
      <c r="I743" s="319"/>
      <c r="J743" s="319"/>
      <c r="K743" s="319"/>
      <c r="L743" s="342">
        <v>0</v>
      </c>
      <c r="M743" s="342">
        <v>0</v>
      </c>
      <c r="N743" s="342">
        <v>0</v>
      </c>
      <c r="O743" s="342">
        <v>0</v>
      </c>
      <c r="P743" s="163"/>
      <c r="Q743" s="163"/>
      <c r="R743" s="163"/>
      <c r="S743" s="163"/>
      <c r="T743" s="164"/>
      <c r="U743" s="163"/>
      <c r="V743" s="233">
        <f t="shared" si="921"/>
        <v>744</v>
      </c>
      <c r="W743" s="234">
        <v>240</v>
      </c>
      <c r="X743" s="99"/>
      <c r="Y743" s="235">
        <f t="shared" si="808"/>
        <v>240</v>
      </c>
      <c r="Z743" s="233">
        <f t="shared" si="922"/>
        <v>240</v>
      </c>
      <c r="AA743" s="109">
        <f t="shared" si="810"/>
        <v>100</v>
      </c>
      <c r="AB743" s="300"/>
      <c r="AC743" s="300"/>
      <c r="AD743" s="300"/>
      <c r="AE743" s="300"/>
      <c r="AF743" s="238"/>
      <c r="AG743" s="238"/>
      <c r="AH743" s="238"/>
      <c r="AI743" s="238"/>
      <c r="AJ743" s="238"/>
      <c r="AK743" s="238"/>
      <c r="AL743" s="238"/>
      <c r="AM743" s="238"/>
      <c r="AN743" s="238"/>
      <c r="AO743" s="238"/>
      <c r="AP743" s="238"/>
      <c r="AQ743" s="238"/>
      <c r="AR743" s="238"/>
    </row>
    <row r="744" spans="1:44" s="239" customFormat="1" ht="30" customHeight="1">
      <c r="A744" s="286">
        <v>51</v>
      </c>
      <c r="B744" s="115" t="s">
        <v>485</v>
      </c>
      <c r="C744" s="318" t="s">
        <v>482</v>
      </c>
      <c r="D744" s="234">
        <v>240</v>
      </c>
      <c r="E744" s="154" t="s">
        <v>565</v>
      </c>
      <c r="F744" s="155" t="s">
        <v>49</v>
      </c>
      <c r="G744" s="301"/>
      <c r="H744" s="301"/>
      <c r="I744" s="319"/>
      <c r="J744" s="319"/>
      <c r="K744" s="319"/>
      <c r="L744" s="342">
        <v>0</v>
      </c>
      <c r="M744" s="342">
        <v>0</v>
      </c>
      <c r="N744" s="342">
        <v>0</v>
      </c>
      <c r="O744" s="342">
        <v>0</v>
      </c>
      <c r="P744" s="163"/>
      <c r="Q744" s="163"/>
      <c r="R744" s="163"/>
      <c r="S744" s="163"/>
      <c r="T744" s="164"/>
      <c r="U744" s="163"/>
      <c r="V744" s="233">
        <f t="shared" ref="V744" si="935">$AB$11-((N744*24))</f>
        <v>744</v>
      </c>
      <c r="W744" s="234">
        <v>240</v>
      </c>
      <c r="X744" s="99"/>
      <c r="Y744" s="235">
        <f t="shared" ref="Y744" si="936">W744</f>
        <v>240</v>
      </c>
      <c r="Z744" s="233">
        <f t="shared" ref="Z744" si="937">(Y744*(V744-L744*24))/V744</f>
        <v>240</v>
      </c>
      <c r="AA744" s="109">
        <f t="shared" ref="AA744" si="938">(Z744/Y744)*100</f>
        <v>100</v>
      </c>
      <c r="AB744" s="300"/>
      <c r="AC744" s="300"/>
      <c r="AD744" s="300"/>
      <c r="AE744" s="300"/>
      <c r="AF744" s="238"/>
      <c r="AG744" s="238"/>
      <c r="AH744" s="238"/>
      <c r="AI744" s="238"/>
      <c r="AJ744" s="238"/>
      <c r="AK744" s="238"/>
      <c r="AL744" s="238"/>
      <c r="AM744" s="238"/>
      <c r="AN744" s="238"/>
      <c r="AO744" s="238"/>
      <c r="AP744" s="238"/>
      <c r="AQ744" s="238"/>
      <c r="AR744" s="238"/>
    </row>
    <row r="745" spans="1:44" s="239" customFormat="1" ht="30" customHeight="1">
      <c r="A745" s="286">
        <v>52</v>
      </c>
      <c r="B745" s="115" t="s">
        <v>443</v>
      </c>
      <c r="C745" s="318" t="s">
        <v>444</v>
      </c>
      <c r="D745" s="234">
        <v>240</v>
      </c>
      <c r="E745" s="154" t="s">
        <v>565</v>
      </c>
      <c r="F745" s="155" t="s">
        <v>49</v>
      </c>
      <c r="G745" s="301"/>
      <c r="H745" s="301"/>
      <c r="I745" s="319"/>
      <c r="J745" s="319"/>
      <c r="K745" s="319"/>
      <c r="L745" s="342">
        <v>0</v>
      </c>
      <c r="M745" s="342">
        <v>0</v>
      </c>
      <c r="N745" s="342">
        <v>0</v>
      </c>
      <c r="O745" s="342">
        <v>0</v>
      </c>
      <c r="P745" s="163"/>
      <c r="Q745" s="163"/>
      <c r="R745" s="163"/>
      <c r="S745" s="163"/>
      <c r="T745" s="164"/>
      <c r="U745" s="163"/>
      <c r="V745" s="233">
        <f t="shared" si="921"/>
        <v>744</v>
      </c>
      <c r="W745" s="234">
        <v>240</v>
      </c>
      <c r="X745" s="99"/>
      <c r="Y745" s="235">
        <f>W745</f>
        <v>240</v>
      </c>
      <c r="Z745" s="233">
        <f t="shared" si="922"/>
        <v>240</v>
      </c>
      <c r="AA745" s="109">
        <f>(Z745/Y745)*100</f>
        <v>100</v>
      </c>
      <c r="AB745" s="300"/>
      <c r="AC745" s="300"/>
      <c r="AD745" s="300"/>
      <c r="AE745" s="300"/>
      <c r="AF745" s="238"/>
      <c r="AG745" s="238"/>
      <c r="AH745" s="238"/>
      <c r="AI745" s="238"/>
      <c r="AJ745" s="238"/>
      <c r="AK745" s="238"/>
      <c r="AL745" s="238"/>
      <c r="AM745" s="238"/>
      <c r="AN745" s="238"/>
      <c r="AO745" s="238"/>
      <c r="AP745" s="238"/>
      <c r="AQ745" s="238"/>
      <c r="AR745" s="238"/>
    </row>
    <row r="746" spans="1:44" s="239" customFormat="1" ht="30" customHeight="1">
      <c r="A746" s="286">
        <v>53</v>
      </c>
      <c r="B746" s="115" t="s">
        <v>445</v>
      </c>
      <c r="C746" s="391" t="s">
        <v>446</v>
      </c>
      <c r="D746" s="234">
        <v>50</v>
      </c>
      <c r="E746" s="154" t="s">
        <v>565</v>
      </c>
      <c r="F746" s="155" t="s">
        <v>49</v>
      </c>
      <c r="G746" s="392"/>
      <c r="H746" s="392"/>
      <c r="I746" s="391"/>
      <c r="J746" s="391"/>
      <c r="K746" s="391"/>
      <c r="L746" s="342">
        <v>0</v>
      </c>
      <c r="M746" s="342">
        <v>0</v>
      </c>
      <c r="N746" s="342">
        <v>0</v>
      </c>
      <c r="O746" s="342">
        <v>0</v>
      </c>
      <c r="P746" s="163"/>
      <c r="Q746" s="163"/>
      <c r="R746" s="163"/>
      <c r="S746" s="163"/>
      <c r="T746" s="164"/>
      <c r="U746" s="163"/>
      <c r="V746" s="233">
        <f t="shared" si="921"/>
        <v>744</v>
      </c>
      <c r="W746" s="234">
        <v>50</v>
      </c>
      <c r="X746" s="99"/>
      <c r="Y746" s="235">
        <f>W746</f>
        <v>50</v>
      </c>
      <c r="Z746" s="233">
        <f t="shared" si="922"/>
        <v>50</v>
      </c>
      <c r="AA746" s="109">
        <f>(Z746/Y746)*100</f>
        <v>100</v>
      </c>
      <c r="AB746" s="300"/>
      <c r="AC746" s="300"/>
      <c r="AD746" s="300"/>
      <c r="AE746" s="300"/>
      <c r="AF746" s="238"/>
      <c r="AG746" s="238"/>
      <c r="AH746" s="238"/>
      <c r="AI746" s="238"/>
      <c r="AJ746" s="238"/>
      <c r="AK746" s="238"/>
      <c r="AL746" s="238"/>
      <c r="AM746" s="238"/>
      <c r="AN746" s="238"/>
      <c r="AO746" s="238"/>
      <c r="AP746" s="238"/>
      <c r="AQ746" s="238"/>
      <c r="AR746" s="238"/>
    </row>
    <row r="747" spans="1:44" s="239" customFormat="1" ht="30" customHeight="1">
      <c r="A747" s="286">
        <v>54</v>
      </c>
      <c r="B747" s="115" t="s">
        <v>447</v>
      </c>
      <c r="C747" s="391" t="s">
        <v>448</v>
      </c>
      <c r="D747" s="234">
        <v>50</v>
      </c>
      <c r="E747" s="154" t="s">
        <v>565</v>
      </c>
      <c r="F747" s="155" t="s">
        <v>49</v>
      </c>
      <c r="G747" s="392"/>
      <c r="H747" s="392"/>
      <c r="I747" s="391"/>
      <c r="J747" s="391"/>
      <c r="K747" s="391"/>
      <c r="L747" s="342">
        <v>0</v>
      </c>
      <c r="M747" s="342">
        <v>0</v>
      </c>
      <c r="N747" s="342">
        <v>0</v>
      </c>
      <c r="O747" s="342">
        <v>0</v>
      </c>
      <c r="P747" s="163"/>
      <c r="Q747" s="163"/>
      <c r="R747" s="163"/>
      <c r="S747" s="163"/>
      <c r="T747" s="164"/>
      <c r="U747" s="163"/>
      <c r="V747" s="233">
        <f t="shared" si="921"/>
        <v>744</v>
      </c>
      <c r="W747" s="234">
        <v>50</v>
      </c>
      <c r="X747" s="99"/>
      <c r="Y747" s="235">
        <f>W747</f>
        <v>50</v>
      </c>
      <c r="Z747" s="233">
        <f t="shared" si="922"/>
        <v>50</v>
      </c>
      <c r="AA747" s="109">
        <f>(Z747/Y747)*100</f>
        <v>100</v>
      </c>
      <c r="AB747" s="300"/>
      <c r="AC747" s="300"/>
      <c r="AD747" s="300"/>
      <c r="AE747" s="300"/>
      <c r="AF747" s="238"/>
      <c r="AG747" s="238"/>
      <c r="AH747" s="238"/>
      <c r="AI747" s="238"/>
      <c r="AJ747" s="238"/>
      <c r="AK747" s="238"/>
      <c r="AL747" s="238"/>
      <c r="AM747" s="238"/>
      <c r="AN747" s="238"/>
      <c r="AO747" s="238"/>
      <c r="AP747" s="238"/>
      <c r="AQ747" s="238"/>
      <c r="AR747" s="238"/>
    </row>
    <row r="748" spans="1:44" s="239" customFormat="1" ht="30" customHeight="1">
      <c r="A748" s="286">
        <v>55</v>
      </c>
      <c r="B748" s="393" t="s">
        <v>484</v>
      </c>
      <c r="C748" s="354" t="s">
        <v>483</v>
      </c>
      <c r="D748" s="234">
        <v>240</v>
      </c>
      <c r="E748" s="154" t="s">
        <v>565</v>
      </c>
      <c r="F748" s="155" t="s">
        <v>49</v>
      </c>
      <c r="G748" s="5"/>
      <c r="H748" s="5"/>
      <c r="I748" s="319"/>
      <c r="J748" s="319"/>
      <c r="K748" s="319"/>
      <c r="L748" s="232">
        <f>IF(RIGHT(S748)="T",(+H748-G748),0)</f>
        <v>0</v>
      </c>
      <c r="M748" s="232">
        <f>IF(RIGHT(S748)="U",(+H748-G748),0)</f>
        <v>0</v>
      </c>
      <c r="N748" s="232">
        <f>IF(RIGHT(S748)="C",(+H748-G748),0)</f>
        <v>0</v>
      </c>
      <c r="O748" s="232">
        <f>IF(RIGHT(S748)="D",(+H748-G748),0)</f>
        <v>0</v>
      </c>
      <c r="P748" s="163"/>
      <c r="Q748" s="163"/>
      <c r="R748" s="163"/>
      <c r="S748" s="47"/>
      <c r="T748" s="45"/>
      <c r="U748" s="163"/>
      <c r="V748" s="233"/>
      <c r="W748" s="234"/>
      <c r="X748" s="99"/>
      <c r="Y748" s="235"/>
      <c r="Z748" s="233"/>
      <c r="AA748" s="109"/>
      <c r="AB748" s="300"/>
      <c r="AC748" s="300"/>
      <c r="AD748" s="300"/>
      <c r="AE748" s="300"/>
      <c r="AF748" s="238"/>
      <c r="AG748" s="238"/>
      <c r="AH748" s="238"/>
      <c r="AI748" s="238"/>
      <c r="AJ748" s="238"/>
      <c r="AK748" s="238"/>
      <c r="AL748" s="238"/>
      <c r="AM748" s="238"/>
      <c r="AN748" s="238"/>
      <c r="AO748" s="238"/>
      <c r="AP748" s="238"/>
      <c r="AQ748" s="238"/>
      <c r="AR748" s="238"/>
    </row>
    <row r="749" spans="1:44" s="239" customFormat="1" ht="30" customHeight="1">
      <c r="A749" s="286"/>
      <c r="B749" s="393"/>
      <c r="C749" s="354"/>
      <c r="D749" s="234"/>
      <c r="E749" s="154"/>
      <c r="F749" s="155"/>
      <c r="G749" s="100"/>
      <c r="H749" s="100"/>
      <c r="I749" s="319"/>
      <c r="J749" s="319"/>
      <c r="K749" s="319"/>
      <c r="L749" s="232">
        <f t="shared" ref="L749" si="939">IF(RIGHT(S749)="T",(+H749-G749),0)</f>
        <v>0</v>
      </c>
      <c r="M749" s="232">
        <f t="shared" ref="M749" si="940">IF(RIGHT(S749)="U",(+H749-G749),0)</f>
        <v>0</v>
      </c>
      <c r="N749" s="232">
        <f t="shared" ref="N749" si="941">IF(RIGHT(S749)="C",(+H749-G749),0)</f>
        <v>0</v>
      </c>
      <c r="O749" s="232">
        <f t="shared" ref="O749" si="942">IF(RIGHT(S749)="D",(+H749-G749),0)</f>
        <v>0</v>
      </c>
      <c r="P749" s="163"/>
      <c r="Q749" s="163"/>
      <c r="R749" s="163"/>
      <c r="S749" s="47"/>
      <c r="T749" s="45"/>
      <c r="U749" s="163"/>
      <c r="V749" s="233"/>
      <c r="W749" s="234"/>
      <c r="X749" s="99"/>
      <c r="Y749" s="235"/>
      <c r="Z749" s="233"/>
      <c r="AA749" s="109"/>
      <c r="AB749" s="300"/>
      <c r="AC749" s="300"/>
      <c r="AD749" s="300"/>
      <c r="AE749" s="300"/>
      <c r="AF749" s="238"/>
      <c r="AG749" s="238"/>
      <c r="AH749" s="238"/>
      <c r="AI749" s="238"/>
      <c r="AJ749" s="238"/>
      <c r="AK749" s="238"/>
      <c r="AL749" s="238"/>
      <c r="AM749" s="238"/>
      <c r="AN749" s="238"/>
      <c r="AO749" s="238"/>
      <c r="AP749" s="238"/>
      <c r="AQ749" s="238"/>
      <c r="AR749" s="238"/>
    </row>
    <row r="750" spans="1:44" s="239" customFormat="1" ht="30" customHeight="1">
      <c r="A750" s="286"/>
      <c r="B750" s="115"/>
      <c r="C750" s="327" t="s">
        <v>53</v>
      </c>
      <c r="D750" s="326"/>
      <c r="E750" s="144"/>
      <c r="F750" s="243" t="s">
        <v>49</v>
      </c>
      <c r="G750" s="103"/>
      <c r="H750" s="103"/>
      <c r="I750" s="243" t="s">
        <v>49</v>
      </c>
      <c r="J750" s="243" t="s">
        <v>49</v>
      </c>
      <c r="K750" s="243" t="s">
        <v>49</v>
      </c>
      <c r="L750" s="133">
        <f>SUM(L748:L749)</f>
        <v>0</v>
      </c>
      <c r="M750" s="133">
        <f>SUM(M748:M749)</f>
        <v>0</v>
      </c>
      <c r="N750" s="133">
        <f>SUM(N748:N749)</f>
        <v>0</v>
      </c>
      <c r="O750" s="133">
        <f>SUM(O748:O749)</f>
        <v>0</v>
      </c>
      <c r="P750" s="243" t="s">
        <v>49</v>
      </c>
      <c r="Q750" s="243" t="s">
        <v>49</v>
      </c>
      <c r="R750" s="243" t="s">
        <v>49</v>
      </c>
      <c r="S750" s="148"/>
      <c r="T750" s="149"/>
      <c r="U750" s="163"/>
      <c r="V750" s="233">
        <f t="shared" ref="V750" si="943">$AB$11-((N750*24))</f>
        <v>744</v>
      </c>
      <c r="W750" s="234">
        <v>240</v>
      </c>
      <c r="X750" s="99"/>
      <c r="Y750" s="235">
        <f t="shared" ref="Y750" si="944">W750</f>
        <v>240</v>
      </c>
      <c r="Z750" s="233">
        <f t="shared" ref="Z750" si="945">(Y750*(V750-L750*24))/V750</f>
        <v>240</v>
      </c>
      <c r="AA750" s="109">
        <f t="shared" ref="AA750" si="946">(Z750/Y750)*100</f>
        <v>100</v>
      </c>
      <c r="AB750" s="300"/>
      <c r="AC750" s="300"/>
      <c r="AD750" s="300"/>
      <c r="AE750" s="300"/>
      <c r="AF750" s="238"/>
      <c r="AG750" s="238"/>
      <c r="AH750" s="238"/>
      <c r="AI750" s="238"/>
      <c r="AJ750" s="238"/>
      <c r="AK750" s="238"/>
      <c r="AL750" s="238"/>
      <c r="AM750" s="238"/>
      <c r="AN750" s="238"/>
      <c r="AO750" s="238"/>
      <c r="AP750" s="238"/>
      <c r="AQ750" s="238"/>
      <c r="AR750" s="238"/>
    </row>
    <row r="751" spans="1:44" s="239" customFormat="1" ht="30" customHeight="1">
      <c r="A751" s="286">
        <v>56</v>
      </c>
      <c r="B751" s="115" t="s">
        <v>486</v>
      </c>
      <c r="C751" s="318" t="s">
        <v>512</v>
      </c>
      <c r="D751" s="234">
        <v>240</v>
      </c>
      <c r="E751" s="154" t="s">
        <v>565</v>
      </c>
      <c r="F751" s="155" t="s">
        <v>49</v>
      </c>
      <c r="G751" s="100"/>
      <c r="H751" s="100"/>
      <c r="I751" s="319"/>
      <c r="J751" s="319"/>
      <c r="K751" s="319"/>
      <c r="L751" s="232">
        <f>IF(RIGHT(S751)="T",(+H751-G751),0)</f>
        <v>0</v>
      </c>
      <c r="M751" s="232">
        <f>IF(RIGHT(S751)="U",(+H751-G751),0)</f>
        <v>0</v>
      </c>
      <c r="N751" s="232">
        <f>IF(RIGHT(S751)="C",(+H751-G751),0)</f>
        <v>0</v>
      </c>
      <c r="O751" s="232">
        <f>IF(RIGHT(S751)="D",(+H751-G751),0)</f>
        <v>0</v>
      </c>
      <c r="P751" s="163"/>
      <c r="Q751" s="163"/>
      <c r="R751" s="163"/>
      <c r="S751" s="47"/>
      <c r="T751" s="45"/>
      <c r="U751" s="163"/>
      <c r="V751" s="233"/>
      <c r="W751" s="234"/>
      <c r="X751" s="99"/>
      <c r="Y751" s="235"/>
      <c r="Z751" s="233"/>
      <c r="AA751" s="109"/>
      <c r="AB751" s="300"/>
      <c r="AC751" s="300"/>
      <c r="AD751" s="300"/>
      <c r="AE751" s="300"/>
      <c r="AF751" s="238"/>
      <c r="AG751" s="238"/>
      <c r="AH751" s="238"/>
      <c r="AI751" s="238"/>
      <c r="AJ751" s="238"/>
      <c r="AK751" s="238"/>
      <c r="AL751" s="238"/>
      <c r="AM751" s="238"/>
      <c r="AN751" s="238"/>
      <c r="AO751" s="238"/>
      <c r="AP751" s="238"/>
      <c r="AQ751" s="238"/>
      <c r="AR751" s="238"/>
    </row>
    <row r="752" spans="1:44" s="239" customFormat="1" ht="30" customHeight="1">
      <c r="A752" s="286"/>
      <c r="B752" s="115"/>
      <c r="C752" s="318"/>
      <c r="D752" s="234"/>
      <c r="E752" s="154"/>
      <c r="F752" s="155"/>
      <c r="G752" s="100"/>
      <c r="H752" s="100"/>
      <c r="I752" s="319"/>
      <c r="J752" s="319"/>
      <c r="K752" s="319"/>
      <c r="L752" s="232">
        <f t="shared" ref="L752:L753" si="947">IF(RIGHT(S752)="T",(+H752-G752),0)</f>
        <v>0</v>
      </c>
      <c r="M752" s="232">
        <f t="shared" ref="M752:M753" si="948">IF(RIGHT(S752)="U",(+H752-G752),0)</f>
        <v>0</v>
      </c>
      <c r="N752" s="232">
        <f t="shared" ref="N752:N753" si="949">IF(RIGHT(S752)="C",(+H752-G752),0)</f>
        <v>0</v>
      </c>
      <c r="O752" s="232">
        <f t="shared" ref="O752:O753" si="950">IF(RIGHT(S752)="D",(+H752-G752),0)</f>
        <v>0</v>
      </c>
      <c r="P752" s="163"/>
      <c r="Q752" s="163"/>
      <c r="R752" s="163"/>
      <c r="S752" s="47"/>
      <c r="T752" s="45"/>
      <c r="U752" s="163"/>
      <c r="V752" s="233"/>
      <c r="W752" s="234"/>
      <c r="X752" s="99"/>
      <c r="Y752" s="235"/>
      <c r="Z752" s="233"/>
      <c r="AA752" s="109"/>
      <c r="AB752" s="300"/>
      <c r="AC752" s="300"/>
      <c r="AD752" s="300"/>
      <c r="AE752" s="300"/>
      <c r="AF752" s="238"/>
      <c r="AG752" s="238"/>
      <c r="AH752" s="238"/>
      <c r="AI752" s="238"/>
      <c r="AJ752" s="238"/>
      <c r="AK752" s="238"/>
      <c r="AL752" s="238"/>
      <c r="AM752" s="238"/>
      <c r="AN752" s="238"/>
      <c r="AO752" s="238"/>
      <c r="AP752" s="238"/>
      <c r="AQ752" s="238"/>
      <c r="AR752" s="238"/>
    </row>
    <row r="753" spans="1:45" s="239" customFormat="1" ht="30" customHeight="1">
      <c r="A753" s="286"/>
      <c r="B753" s="115"/>
      <c r="C753" s="318"/>
      <c r="D753" s="234"/>
      <c r="E753" s="154"/>
      <c r="F753" s="155"/>
      <c r="G753" s="100"/>
      <c r="H753" s="100"/>
      <c r="I753" s="319"/>
      <c r="J753" s="319"/>
      <c r="K753" s="319"/>
      <c r="L753" s="232">
        <f t="shared" si="947"/>
        <v>0</v>
      </c>
      <c r="M753" s="232">
        <f t="shared" si="948"/>
        <v>0</v>
      </c>
      <c r="N753" s="232">
        <f t="shared" si="949"/>
        <v>0</v>
      </c>
      <c r="O753" s="232">
        <f t="shared" si="950"/>
        <v>0</v>
      </c>
      <c r="P753" s="163"/>
      <c r="Q753" s="163"/>
      <c r="R753" s="163"/>
      <c r="S753" s="47"/>
      <c r="T753" s="45"/>
      <c r="U753" s="163"/>
      <c r="V753" s="233"/>
      <c r="W753" s="234"/>
      <c r="X753" s="99"/>
      <c r="Y753" s="235"/>
      <c r="Z753" s="233"/>
      <c r="AA753" s="109"/>
      <c r="AB753" s="300"/>
      <c r="AC753" s="300"/>
      <c r="AD753" s="300"/>
      <c r="AE753" s="300"/>
      <c r="AF753" s="238"/>
      <c r="AG753" s="238"/>
      <c r="AH753" s="238"/>
      <c r="AI753" s="238"/>
      <c r="AJ753" s="238"/>
      <c r="AK753" s="238"/>
      <c r="AL753" s="238"/>
      <c r="AM753" s="238"/>
      <c r="AN753" s="238"/>
      <c r="AO753" s="238"/>
      <c r="AP753" s="238"/>
      <c r="AQ753" s="238"/>
      <c r="AR753" s="238"/>
    </row>
    <row r="754" spans="1:45" s="239" customFormat="1" ht="30" customHeight="1">
      <c r="A754" s="286"/>
      <c r="B754" s="115"/>
      <c r="C754" s="327" t="s">
        <v>53</v>
      </c>
      <c r="D754" s="326"/>
      <c r="E754" s="144"/>
      <c r="F754" s="243" t="s">
        <v>49</v>
      </c>
      <c r="G754" s="103"/>
      <c r="H754" s="103"/>
      <c r="I754" s="243" t="s">
        <v>49</v>
      </c>
      <c r="J754" s="243" t="s">
        <v>49</v>
      </c>
      <c r="K754" s="243" t="s">
        <v>49</v>
      </c>
      <c r="L754" s="133">
        <f>SUM(L751:L753)</f>
        <v>0</v>
      </c>
      <c r="M754" s="133">
        <f t="shared" ref="M754:O754" si="951">SUM(M751:M753)</f>
        <v>0</v>
      </c>
      <c r="N754" s="133">
        <f t="shared" si="951"/>
        <v>0</v>
      </c>
      <c r="O754" s="133">
        <f t="shared" si="951"/>
        <v>0</v>
      </c>
      <c r="P754" s="133"/>
      <c r="Q754" s="133"/>
      <c r="R754" s="133"/>
      <c r="S754" s="148"/>
      <c r="T754" s="149"/>
      <c r="U754" s="163"/>
      <c r="V754" s="233">
        <f>$AB$11-((N754*24))</f>
        <v>744</v>
      </c>
      <c r="W754" s="234">
        <v>330</v>
      </c>
      <c r="X754" s="99"/>
      <c r="Y754" s="235">
        <f t="shared" ref="Y754" si="952">W754</f>
        <v>330</v>
      </c>
      <c r="Z754" s="233">
        <f>(Y754*(V754-R754*24))/V754</f>
        <v>330</v>
      </c>
      <c r="AA754" s="109">
        <f t="shared" ref="AA754:AA756" si="953">(Z754/Y754)*100</f>
        <v>100</v>
      </c>
      <c r="AB754" s="300"/>
      <c r="AC754" s="300"/>
      <c r="AD754" s="300"/>
      <c r="AE754" s="300"/>
      <c r="AF754" s="238"/>
      <c r="AG754" s="238"/>
      <c r="AH754" s="238"/>
      <c r="AI754" s="238"/>
      <c r="AJ754" s="238"/>
      <c r="AK754" s="238"/>
      <c r="AL754" s="238"/>
      <c r="AM754" s="238"/>
      <c r="AN754" s="238"/>
      <c r="AO754" s="238"/>
      <c r="AP754" s="238"/>
      <c r="AQ754" s="238"/>
      <c r="AR754" s="238"/>
    </row>
    <row r="755" spans="1:45" s="246" customFormat="1" ht="30" customHeight="1">
      <c r="A755" s="323"/>
      <c r="B755" s="326"/>
      <c r="C755" s="327"/>
      <c r="D755" s="326"/>
      <c r="E755" s="154"/>
      <c r="F755" s="243"/>
      <c r="G755" s="103"/>
      <c r="H755" s="103"/>
      <c r="I755" s="243"/>
      <c r="J755" s="243"/>
      <c r="K755" s="297"/>
      <c r="L755" s="133"/>
      <c r="M755" s="133"/>
      <c r="N755" s="133"/>
      <c r="O755" s="133"/>
      <c r="P755" s="243"/>
      <c r="Q755" s="243"/>
      <c r="R755" s="243"/>
      <c r="S755" s="148"/>
      <c r="T755" s="149"/>
      <c r="U755" s="326"/>
      <c r="V755" s="233"/>
      <c r="W755" s="268"/>
      <c r="X755" s="269"/>
      <c r="Y755" s="270"/>
      <c r="Z755" s="233"/>
      <c r="AA755" s="271"/>
      <c r="AB755" s="248"/>
    </row>
    <row r="756" spans="1:45" s="239" customFormat="1" ht="30" customHeight="1">
      <c r="A756" s="340"/>
      <c r="B756" s="315"/>
      <c r="C756" s="224" t="s">
        <v>449</v>
      </c>
      <c r="D756" s="224"/>
      <c r="E756" s="224"/>
      <c r="F756" s="224"/>
      <c r="G756" s="224"/>
      <c r="H756" s="224"/>
      <c r="I756" s="224"/>
      <c r="J756" s="224"/>
      <c r="K756" s="224"/>
      <c r="L756" s="42">
        <f>SUM(L655:L747)</f>
        <v>0</v>
      </c>
      <c r="M756" s="42">
        <f>SUM(M655:M747)</f>
        <v>0</v>
      </c>
      <c r="N756" s="42">
        <f>SUM(N655:N750)</f>
        <v>0</v>
      </c>
      <c r="O756" s="42">
        <f>SUM(O655:O753)</f>
        <v>32.04722222223063</v>
      </c>
      <c r="P756" s="42"/>
      <c r="Q756" s="42"/>
      <c r="R756" s="42"/>
      <c r="S756" s="42"/>
      <c r="T756" s="43"/>
      <c r="U756" s="42"/>
      <c r="V756" s="233"/>
      <c r="W756" s="3"/>
      <c r="X756" s="3"/>
      <c r="Y756" s="233">
        <f>SUM(Y655:Y754)</f>
        <v>8068.4</v>
      </c>
      <c r="Z756" s="235">
        <f>SUM(Z655:Z754)</f>
        <v>8068.4</v>
      </c>
      <c r="AA756" s="109">
        <f t="shared" si="953"/>
        <v>100</v>
      </c>
      <c r="AB756" s="357" t="s">
        <v>253</v>
      </c>
      <c r="AC756" s="300"/>
      <c r="AD756" s="300"/>
      <c r="AE756" s="300"/>
      <c r="AF756" s="238"/>
      <c r="AG756" s="238"/>
      <c r="AH756" s="238"/>
      <c r="AI756" s="238"/>
      <c r="AJ756" s="238"/>
      <c r="AK756" s="238"/>
      <c r="AL756" s="238"/>
      <c r="AM756" s="238"/>
      <c r="AN756" s="238"/>
      <c r="AO756" s="238"/>
      <c r="AP756" s="238"/>
      <c r="AQ756" s="238"/>
      <c r="AR756" s="238"/>
    </row>
    <row r="757" spans="1:45" s="239" customFormat="1" ht="30" customHeight="1">
      <c r="A757" s="394"/>
      <c r="B757" s="315"/>
      <c r="C757" s="339" t="s">
        <v>450</v>
      </c>
      <c r="D757" s="224"/>
      <c r="E757" s="224"/>
      <c r="F757" s="339"/>
      <c r="G757" s="224"/>
      <c r="H757" s="224"/>
      <c r="I757" s="339"/>
      <c r="J757" s="339"/>
      <c r="K757" s="339"/>
      <c r="L757" s="42">
        <f>SUM(L504+L593+L629+L639+L653+L756)</f>
        <v>20.752777777779556</v>
      </c>
      <c r="M757" s="42">
        <f>SUM(M504+M593+M629+M639+M653+M756)</f>
        <v>1.9340277777737356</v>
      </c>
      <c r="N757" s="42">
        <f>SUM(N504+N593+N629+N639+N653+N756)</f>
        <v>4.5833333329937886E-2</v>
      </c>
      <c r="O757" s="42">
        <f>SUM(O504+O593+O629+O639+O653+O756)</f>
        <v>129.75277777780138</v>
      </c>
      <c r="P757" s="42"/>
      <c r="Q757" s="42"/>
      <c r="R757" s="42"/>
      <c r="S757" s="42"/>
      <c r="T757" s="43"/>
      <c r="U757" s="42"/>
      <c r="V757" s="233"/>
      <c r="W757" s="3"/>
      <c r="X757" s="3"/>
      <c r="Y757" s="3"/>
      <c r="Z757" s="3"/>
      <c r="AA757" s="3"/>
      <c r="AB757" s="300"/>
      <c r="AC757" s="300"/>
      <c r="AD757" s="300"/>
      <c r="AE757" s="300"/>
      <c r="AF757" s="238"/>
      <c r="AG757" s="238"/>
      <c r="AH757" s="238"/>
      <c r="AI757" s="238"/>
      <c r="AJ757" s="238"/>
      <c r="AK757" s="238"/>
      <c r="AL757" s="238"/>
      <c r="AM757" s="238"/>
      <c r="AN757" s="238"/>
      <c r="AO757" s="238"/>
      <c r="AP757" s="238"/>
      <c r="AQ757" s="238"/>
      <c r="AR757" s="238"/>
    </row>
    <row r="758" spans="1:45" ht="30" customHeight="1">
      <c r="B758" s="396"/>
      <c r="C758" s="397"/>
      <c r="D758" s="398"/>
      <c r="E758" s="398"/>
      <c r="F758" s="399"/>
      <c r="G758" s="398"/>
      <c r="H758" s="398"/>
      <c r="I758" s="399"/>
      <c r="J758" s="399"/>
      <c r="K758" s="399"/>
      <c r="L758" s="400"/>
      <c r="M758" s="400"/>
      <c r="N758" s="400"/>
      <c r="O758" s="400"/>
      <c r="P758" s="400"/>
      <c r="Q758" s="400"/>
      <c r="R758" s="400"/>
      <c r="S758" s="50"/>
      <c r="T758" s="51"/>
      <c r="U758" s="400"/>
      <c r="AF758" s="206"/>
      <c r="AG758" s="206"/>
      <c r="AH758" s="206"/>
      <c r="AI758" s="206"/>
      <c r="AJ758" s="206"/>
      <c r="AK758" s="206"/>
      <c r="AL758" s="206"/>
      <c r="AM758" s="206"/>
      <c r="AN758" s="206"/>
      <c r="AO758" s="206"/>
      <c r="AP758" s="206"/>
      <c r="AQ758" s="206"/>
      <c r="AR758" s="206"/>
    </row>
    <row r="759" spans="1:45" ht="30" customHeight="1">
      <c r="AF759" s="404"/>
      <c r="AG759" s="404"/>
      <c r="AH759" s="404"/>
      <c r="AI759" s="404"/>
      <c r="AJ759" s="404"/>
      <c r="AK759" s="404"/>
      <c r="AL759" s="404"/>
      <c r="AM759" s="404"/>
      <c r="AN759" s="404"/>
      <c r="AO759" s="404"/>
      <c r="AP759" s="404"/>
      <c r="AQ759" s="404"/>
      <c r="AR759" s="404"/>
      <c r="AS759" s="405"/>
    </row>
    <row r="760" spans="1:45" ht="30" customHeight="1">
      <c r="AF760" s="404"/>
      <c r="AG760" s="404"/>
      <c r="AH760" s="404"/>
      <c r="AI760" s="404"/>
      <c r="AJ760" s="404"/>
      <c r="AK760" s="404"/>
      <c r="AL760" s="404"/>
      <c r="AM760" s="404"/>
      <c r="AN760" s="404"/>
      <c r="AO760" s="404"/>
      <c r="AP760" s="404"/>
      <c r="AQ760" s="404"/>
      <c r="AR760" s="404"/>
      <c r="AS760" s="405"/>
    </row>
    <row r="761" spans="1:45" ht="30" customHeight="1">
      <c r="AF761" s="404"/>
      <c r="AG761" s="404"/>
      <c r="AH761" s="404"/>
      <c r="AI761" s="404"/>
      <c r="AJ761" s="404"/>
      <c r="AK761" s="404"/>
      <c r="AL761" s="404"/>
      <c r="AM761" s="404"/>
      <c r="AN761" s="404"/>
      <c r="AO761" s="404"/>
      <c r="AP761" s="404"/>
      <c r="AQ761" s="404"/>
      <c r="AR761" s="404"/>
      <c r="AS761" s="405"/>
    </row>
    <row r="762" spans="1:45" ht="30" customHeight="1">
      <c r="AF762" s="404"/>
      <c r="AG762" s="404"/>
      <c r="AH762" s="404"/>
      <c r="AI762" s="404"/>
      <c r="AJ762" s="404"/>
      <c r="AK762" s="404"/>
      <c r="AL762" s="404"/>
      <c r="AM762" s="404"/>
      <c r="AN762" s="404"/>
      <c r="AO762" s="404"/>
      <c r="AP762" s="404"/>
      <c r="AQ762" s="404"/>
      <c r="AR762" s="404"/>
      <c r="AS762" s="405"/>
    </row>
    <row r="763" spans="1:45" ht="30" customHeight="1">
      <c r="AF763" s="404"/>
      <c r="AG763" s="404"/>
      <c r="AH763" s="404"/>
      <c r="AI763" s="404"/>
      <c r="AJ763" s="404"/>
      <c r="AK763" s="404"/>
      <c r="AL763" s="404"/>
      <c r="AM763" s="404"/>
      <c r="AN763" s="404"/>
      <c r="AO763" s="404"/>
      <c r="AP763" s="404"/>
      <c r="AQ763" s="404"/>
      <c r="AR763" s="404"/>
      <c r="AS763" s="405"/>
    </row>
    <row r="764" spans="1:45" ht="30" customHeight="1">
      <c r="AF764" s="404"/>
      <c r="AG764" s="404"/>
      <c r="AH764" s="404"/>
      <c r="AI764" s="404"/>
      <c r="AJ764" s="404"/>
      <c r="AK764" s="404"/>
      <c r="AL764" s="404"/>
      <c r="AM764" s="404"/>
      <c r="AN764" s="404"/>
      <c r="AO764" s="404"/>
      <c r="AP764" s="404"/>
      <c r="AQ764" s="404"/>
      <c r="AR764" s="404"/>
      <c r="AS764" s="405"/>
    </row>
    <row r="765" spans="1:45" ht="30" customHeight="1">
      <c r="AF765" s="404"/>
      <c r="AG765" s="404"/>
      <c r="AH765" s="404"/>
      <c r="AI765" s="404"/>
      <c r="AJ765" s="404"/>
      <c r="AK765" s="404"/>
      <c r="AL765" s="404"/>
      <c r="AM765" s="404"/>
      <c r="AN765" s="404"/>
      <c r="AO765" s="404"/>
      <c r="AP765" s="404"/>
      <c r="AQ765" s="404"/>
      <c r="AR765" s="404"/>
      <c r="AS765" s="405"/>
    </row>
    <row r="766" spans="1:45" ht="30" customHeight="1">
      <c r="AF766" s="404"/>
      <c r="AG766" s="404"/>
      <c r="AH766" s="404"/>
      <c r="AI766" s="404"/>
      <c r="AJ766" s="404"/>
      <c r="AK766" s="404"/>
      <c r="AL766" s="404"/>
      <c r="AM766" s="404"/>
      <c r="AN766" s="404"/>
      <c r="AO766" s="404"/>
      <c r="AP766" s="404"/>
      <c r="AQ766" s="404"/>
      <c r="AR766" s="404"/>
      <c r="AS766" s="405"/>
    </row>
    <row r="767" spans="1:45" ht="30" customHeight="1">
      <c r="AF767" s="404"/>
      <c r="AG767" s="404"/>
      <c r="AH767" s="404"/>
      <c r="AI767" s="404"/>
      <c r="AJ767" s="404"/>
      <c r="AK767" s="404"/>
      <c r="AL767" s="404"/>
      <c r="AM767" s="404"/>
      <c r="AN767" s="404"/>
      <c r="AO767" s="404"/>
      <c r="AP767" s="404"/>
      <c r="AQ767" s="404"/>
      <c r="AR767" s="404"/>
      <c r="AS767" s="405"/>
    </row>
    <row r="768" spans="1:45" ht="30" customHeight="1">
      <c r="AF768" s="404"/>
      <c r="AG768" s="404"/>
      <c r="AH768" s="404"/>
      <c r="AI768" s="404"/>
      <c r="AJ768" s="404"/>
      <c r="AK768" s="404"/>
      <c r="AL768" s="404"/>
      <c r="AM768" s="404"/>
      <c r="AN768" s="404"/>
      <c r="AO768" s="404"/>
      <c r="AP768" s="404"/>
      <c r="AQ768" s="404"/>
      <c r="AR768" s="404"/>
      <c r="AS768" s="405"/>
    </row>
    <row r="769" spans="32:45" ht="30" customHeight="1">
      <c r="AF769" s="404"/>
      <c r="AG769" s="404"/>
      <c r="AH769" s="404"/>
      <c r="AI769" s="404"/>
      <c r="AJ769" s="404"/>
      <c r="AK769" s="404"/>
      <c r="AL769" s="404"/>
      <c r="AM769" s="404"/>
      <c r="AN769" s="404"/>
      <c r="AO769" s="404"/>
      <c r="AP769" s="404"/>
      <c r="AQ769" s="404"/>
      <c r="AR769" s="404"/>
      <c r="AS769" s="405"/>
    </row>
    <row r="770" spans="32:45" ht="30" customHeight="1">
      <c r="AF770" s="404"/>
      <c r="AG770" s="404"/>
      <c r="AH770" s="404"/>
      <c r="AI770" s="404"/>
      <c r="AJ770" s="404"/>
      <c r="AK770" s="404"/>
      <c r="AL770" s="404"/>
      <c r="AM770" s="404"/>
      <c r="AN770" s="404"/>
      <c r="AO770" s="404"/>
      <c r="AP770" s="404"/>
      <c r="AQ770" s="404"/>
      <c r="AR770" s="404"/>
      <c r="AS770" s="405"/>
    </row>
    <row r="771" spans="32:45" ht="30" customHeight="1">
      <c r="AF771" s="404"/>
      <c r="AG771" s="404"/>
      <c r="AH771" s="404"/>
      <c r="AI771" s="404"/>
      <c r="AJ771" s="404"/>
      <c r="AK771" s="404"/>
      <c r="AL771" s="404"/>
      <c r="AM771" s="404"/>
      <c r="AN771" s="404"/>
      <c r="AO771" s="404"/>
      <c r="AP771" s="404"/>
      <c r="AQ771" s="404"/>
      <c r="AR771" s="404"/>
      <c r="AS771" s="405"/>
    </row>
    <row r="772" spans="32:45" ht="30" customHeight="1">
      <c r="AF772" s="404"/>
      <c r="AG772" s="404"/>
      <c r="AH772" s="404"/>
      <c r="AI772" s="404"/>
      <c r="AJ772" s="404"/>
      <c r="AK772" s="404"/>
      <c r="AL772" s="404"/>
      <c r="AM772" s="404"/>
      <c r="AN772" s="404"/>
      <c r="AO772" s="404"/>
      <c r="AP772" s="404"/>
      <c r="AQ772" s="404"/>
      <c r="AR772" s="404"/>
      <c r="AS772" s="405"/>
    </row>
    <row r="773" spans="32:45" ht="30" customHeight="1">
      <c r="AF773" s="404"/>
      <c r="AG773" s="404"/>
      <c r="AH773" s="404"/>
      <c r="AI773" s="404"/>
      <c r="AJ773" s="404"/>
      <c r="AK773" s="404"/>
      <c r="AL773" s="404"/>
      <c r="AM773" s="404"/>
      <c r="AN773" s="404"/>
      <c r="AO773" s="404"/>
      <c r="AP773" s="404"/>
      <c r="AQ773" s="404"/>
      <c r="AR773" s="404"/>
      <c r="AS773" s="405"/>
    </row>
    <row r="774" spans="32:45" ht="30" customHeight="1">
      <c r="AF774" s="404"/>
      <c r="AG774" s="404"/>
      <c r="AH774" s="404"/>
      <c r="AI774" s="404"/>
      <c r="AJ774" s="404"/>
      <c r="AK774" s="404"/>
      <c r="AL774" s="404"/>
      <c r="AM774" s="404"/>
      <c r="AN774" s="404"/>
      <c r="AO774" s="404"/>
      <c r="AP774" s="404"/>
      <c r="AQ774" s="404"/>
      <c r="AR774" s="404"/>
      <c r="AS774" s="405"/>
    </row>
  </sheetData>
  <autoFilter ref="A9:AA757"/>
  <mergeCells count="16">
    <mergeCell ref="AC211:AC212"/>
    <mergeCell ref="P505:S505"/>
    <mergeCell ref="C505:L505"/>
    <mergeCell ref="Z5:Z6"/>
    <mergeCell ref="AA5:AA8"/>
    <mergeCell ref="T5:T8"/>
    <mergeCell ref="U5:U8"/>
    <mergeCell ref="V5:V6"/>
    <mergeCell ref="W5:W6"/>
    <mergeCell ref="X5:X6"/>
    <mergeCell ref="Y5:Y6"/>
    <mergeCell ref="P5:P8"/>
    <mergeCell ref="Q5:Q8"/>
    <mergeCell ref="S5:S8"/>
    <mergeCell ref="R5:R8"/>
    <mergeCell ref="L5:O5"/>
  </mergeCells>
  <dataValidations disablePrompts="1" count="1">
    <dataValidation showDropDown="1" sqref="U406:U407"/>
  </dataValidations>
  <printOptions horizontalCentered="1" verticalCentered="1"/>
  <pageMargins left="0.32" right="0.19" top="0.39374999999999999" bottom="0.196527777777778" header="0.51180555555555596" footer="0.19"/>
  <pageSetup paperSize="9" scale="54" firstPageNumber="0" orientation="landscape" horizontalDpi="300" verticalDpi="300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436"/>
  <sheetViews>
    <sheetView topLeftCell="B1" workbookViewId="0">
      <selection activeCell="K227" sqref="K227:L227"/>
    </sheetView>
  </sheetViews>
  <sheetFormatPr defaultRowHeight="15"/>
  <cols>
    <col min="1" max="1" width="7.7109375" style="55" hidden="1" customWidth="1"/>
    <col min="2" max="2" width="10" style="55" customWidth="1"/>
    <col min="3" max="3" width="8.42578125" style="55" hidden="1" customWidth="1"/>
    <col min="4" max="4" width="29.85546875" style="55" customWidth="1"/>
    <col min="5" max="6" width="15.42578125" style="55" customWidth="1"/>
    <col min="7" max="7" width="9" style="55" customWidth="1"/>
    <col min="8" max="8" width="9.5703125" style="55" customWidth="1"/>
    <col min="9" max="9" width="10" style="55" customWidth="1"/>
    <col min="10" max="10" width="9.42578125" style="55" customWidth="1"/>
    <col min="11" max="11" width="8.28515625" style="55" customWidth="1"/>
    <col min="12" max="12" width="42" style="55" customWidth="1"/>
    <col min="13" max="13" width="7.7109375" style="55" hidden="1" customWidth="1"/>
  </cols>
  <sheetData>
    <row r="1" spans="1:13" ht="22.5" customHeight="1">
      <c r="B1" s="175" t="s">
        <v>608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3" ht="20.25" customHeight="1">
      <c r="B2" s="176" t="s">
        <v>609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0.25" customHeight="1">
      <c r="B3" s="176" t="s">
        <v>610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3" ht="20.25">
      <c r="D4" s="56"/>
      <c r="E4" s="56"/>
      <c r="F4" s="56"/>
      <c r="G4" s="56"/>
    </row>
    <row r="5" spans="1:13">
      <c r="C5" s="57" t="s">
        <v>611</v>
      </c>
      <c r="E5" s="57"/>
      <c r="F5" s="57"/>
      <c r="G5" s="57"/>
      <c r="H5" s="57"/>
      <c r="I5" s="57"/>
      <c r="J5" s="57"/>
      <c r="K5" s="57"/>
    </row>
    <row r="6" spans="1:13" ht="12.75" customHeight="1">
      <c r="C6" s="177" t="s">
        <v>834</v>
      </c>
      <c r="D6" s="178"/>
      <c r="E6" s="178"/>
      <c r="F6" s="178"/>
      <c r="G6" s="178"/>
      <c r="H6" s="178"/>
      <c r="I6" s="178"/>
      <c r="J6" s="178"/>
      <c r="K6" s="178"/>
      <c r="L6" s="58"/>
    </row>
    <row r="8" spans="1:13" ht="13.5" customHeight="1">
      <c r="A8" s="171" t="s">
        <v>526</v>
      </c>
      <c r="B8" s="179" t="s">
        <v>523</v>
      </c>
      <c r="C8" s="171" t="s">
        <v>524</v>
      </c>
      <c r="D8" s="181" t="s">
        <v>4</v>
      </c>
      <c r="E8" s="59" t="s">
        <v>8</v>
      </c>
      <c r="F8" s="59" t="s">
        <v>9</v>
      </c>
      <c r="G8" s="183" t="s">
        <v>525</v>
      </c>
      <c r="H8" s="183"/>
      <c r="I8" s="183"/>
      <c r="J8" s="183"/>
      <c r="K8" s="171" t="s">
        <v>16</v>
      </c>
      <c r="L8" s="179" t="s">
        <v>527</v>
      </c>
      <c r="M8" s="171" t="s">
        <v>526</v>
      </c>
    </row>
    <row r="9" spans="1:13" ht="67.5">
      <c r="A9" s="171"/>
      <c r="B9" s="179"/>
      <c r="C9" s="171"/>
      <c r="D9" s="181"/>
      <c r="E9" s="173" t="s">
        <v>25</v>
      </c>
      <c r="F9" s="173" t="s">
        <v>25</v>
      </c>
      <c r="G9" s="60" t="s">
        <v>528</v>
      </c>
      <c r="H9" s="61" t="s">
        <v>29</v>
      </c>
      <c r="I9" s="62" t="s">
        <v>30</v>
      </c>
      <c r="J9" s="60" t="s">
        <v>31</v>
      </c>
      <c r="K9" s="171"/>
      <c r="L9" s="179"/>
      <c r="M9" s="171"/>
    </row>
    <row r="10" spans="1:13" ht="12.75" customHeight="1">
      <c r="A10" s="171"/>
      <c r="B10" s="179"/>
      <c r="C10" s="171"/>
      <c r="D10" s="181"/>
      <c r="E10" s="173"/>
      <c r="F10" s="173"/>
      <c r="G10" s="90" t="s">
        <v>32</v>
      </c>
      <c r="H10" s="90" t="s">
        <v>33</v>
      </c>
      <c r="I10" s="63" t="s">
        <v>34</v>
      </c>
      <c r="J10" s="63" t="s">
        <v>35</v>
      </c>
      <c r="K10" s="171"/>
      <c r="L10" s="179"/>
      <c r="M10" s="171"/>
    </row>
    <row r="11" spans="1:13" ht="12.75" customHeight="1">
      <c r="A11" s="172"/>
      <c r="B11" s="180"/>
      <c r="C11" s="172"/>
      <c r="D11" s="182"/>
      <c r="E11" s="174"/>
      <c r="F11" s="174"/>
      <c r="G11" s="64" t="s">
        <v>40</v>
      </c>
      <c r="H11" s="64" t="s">
        <v>40</v>
      </c>
      <c r="I11" s="64" t="s">
        <v>40</v>
      </c>
      <c r="J11" s="64" t="s">
        <v>40</v>
      </c>
      <c r="K11" s="172" t="s">
        <v>41</v>
      </c>
      <c r="L11" s="180"/>
      <c r="M11" s="172"/>
    </row>
    <row r="12" spans="1:13" ht="12.75">
      <c r="A12" s="67"/>
      <c r="B12" s="65">
        <v>1</v>
      </c>
      <c r="C12" s="66">
        <v>2</v>
      </c>
      <c r="D12" s="67">
        <v>3</v>
      </c>
      <c r="E12" s="67">
        <v>4</v>
      </c>
      <c r="F12" s="67">
        <v>5</v>
      </c>
      <c r="G12" s="67">
        <v>6</v>
      </c>
      <c r="H12" s="67">
        <v>7</v>
      </c>
      <c r="I12" s="67">
        <v>8</v>
      </c>
      <c r="J12" s="67">
        <v>9</v>
      </c>
      <c r="K12" s="67">
        <v>11</v>
      </c>
      <c r="L12" s="67">
        <v>12</v>
      </c>
      <c r="M12" s="67"/>
    </row>
    <row r="13" spans="1:13" ht="25.5">
      <c r="A13" s="72"/>
      <c r="B13" s="81" t="s">
        <v>340</v>
      </c>
      <c r="C13" s="68">
        <v>109211</v>
      </c>
      <c r="D13" s="4" t="s">
        <v>513</v>
      </c>
      <c r="E13" s="83">
        <v>42644</v>
      </c>
      <c r="F13" s="2">
        <v>42644.474305555559</v>
      </c>
      <c r="G13" s="69">
        <f>IF(RIGHT(K13)="T",(+F13-E13),0)</f>
        <v>0.47430555555911269</v>
      </c>
      <c r="H13" s="69">
        <f>IF(RIGHT(K13)="U",(+F13-E13),0)</f>
        <v>0</v>
      </c>
      <c r="I13" s="69">
        <f>IF(RIGHT(K13)="C",(+F13-E13),0)</f>
        <v>0</v>
      </c>
      <c r="J13" s="69">
        <f>IF(RIGHT(K13)="D",(+F13-E13),0)</f>
        <v>0</v>
      </c>
      <c r="K13" s="70" t="s">
        <v>494</v>
      </c>
      <c r="L13" s="71" t="s">
        <v>835</v>
      </c>
      <c r="M13" s="72"/>
    </row>
    <row r="14" spans="1:13" ht="25.5">
      <c r="A14" s="72"/>
      <c r="B14" s="81" t="s">
        <v>340</v>
      </c>
      <c r="C14" s="68">
        <v>110078</v>
      </c>
      <c r="D14" s="4" t="s">
        <v>513</v>
      </c>
      <c r="E14" s="2">
        <v>42650.435416666667</v>
      </c>
      <c r="F14" s="2">
        <v>42650.461805555555</v>
      </c>
      <c r="G14" s="69">
        <f>IF(RIGHT(K14)="T",(+F14-E14),0)</f>
        <v>2.6388888887595385E-2</v>
      </c>
      <c r="H14" s="69">
        <f>IF(RIGHT(K14)="U",(+F14-E14),0)</f>
        <v>0</v>
      </c>
      <c r="I14" s="69">
        <f>IF(RIGHT(K14)="C",(+F14-E14),0)</f>
        <v>0</v>
      </c>
      <c r="J14" s="69">
        <f>IF(RIGHT(K14)="D",(+F14-E14),0)</f>
        <v>0</v>
      </c>
      <c r="K14" s="70" t="s">
        <v>488</v>
      </c>
      <c r="L14" s="71" t="s">
        <v>836</v>
      </c>
      <c r="M14" s="72" t="s">
        <v>837</v>
      </c>
    </row>
    <row r="15" spans="1:13" ht="12.75">
      <c r="A15" s="72"/>
      <c r="B15" s="81" t="s">
        <v>340</v>
      </c>
      <c r="C15" s="68">
        <v>110121</v>
      </c>
      <c r="D15" s="4" t="s">
        <v>513</v>
      </c>
      <c r="E15" s="2">
        <v>42655.461805555555</v>
      </c>
      <c r="F15" s="2">
        <v>42655.585416666669</v>
      </c>
      <c r="G15" s="69">
        <f>IF(RIGHT(K15)="T",(+F15-E15),0)</f>
        <v>0.12361111111385981</v>
      </c>
      <c r="H15" s="69">
        <f>IF(RIGHT(K15)="U",(+F15-E15),0)</f>
        <v>0</v>
      </c>
      <c r="I15" s="69">
        <f>IF(RIGHT(K15)="C",(+F15-E15),0)</f>
        <v>0</v>
      </c>
      <c r="J15" s="69">
        <f>IF(RIGHT(K15)="D",(+F15-E15),0)</f>
        <v>0</v>
      </c>
      <c r="K15" s="70" t="s">
        <v>494</v>
      </c>
      <c r="L15" s="71" t="s">
        <v>838</v>
      </c>
      <c r="M15" s="72"/>
    </row>
    <row r="16" spans="1:13" ht="12.75">
      <c r="A16" s="72"/>
      <c r="B16" s="73"/>
      <c r="C16" s="74"/>
      <c r="D16" s="75" t="s">
        <v>613</v>
      </c>
      <c r="E16" s="76"/>
      <c r="F16" s="76"/>
      <c r="G16" s="77">
        <f>SUBTOTAL(9,G13:G15)</f>
        <v>0.62430555556056788</v>
      </c>
      <c r="H16" s="77">
        <f>SUBTOTAL(9,H13:H15)</f>
        <v>0</v>
      </c>
      <c r="I16" s="77">
        <f>SUBTOTAL(9,I13:I15)</f>
        <v>0</v>
      </c>
      <c r="J16" s="77">
        <f>SUBTOTAL(9,J13:J15)</f>
        <v>0</v>
      </c>
      <c r="K16" s="78"/>
      <c r="L16" s="79"/>
      <c r="M16" s="80"/>
    </row>
    <row r="17" spans="1:13" ht="25.5">
      <c r="A17" s="72"/>
      <c r="B17" s="81" t="s">
        <v>341</v>
      </c>
      <c r="C17" s="68">
        <v>110165</v>
      </c>
      <c r="D17" s="4" t="s">
        <v>342</v>
      </c>
      <c r="E17" s="2">
        <v>42657.913888888892</v>
      </c>
      <c r="F17" s="2">
        <v>42672.769444444442</v>
      </c>
      <c r="G17" s="69">
        <f>IF(RIGHT(K17)="T",(+F17-E17),0)</f>
        <v>14.855555555550382</v>
      </c>
      <c r="H17" s="69">
        <f>IF(RIGHT(K17)="U",(+F17-E17),0)</f>
        <v>0</v>
      </c>
      <c r="I17" s="69">
        <f>IF(RIGHT(K17)="C",(+F17-E17),0)</f>
        <v>0</v>
      </c>
      <c r="J17" s="69">
        <f>IF(RIGHT(K17)="D",(+F17-E17),0)</f>
        <v>0</v>
      </c>
      <c r="K17" s="70" t="s">
        <v>494</v>
      </c>
      <c r="L17" s="71" t="s">
        <v>839</v>
      </c>
      <c r="M17" s="72"/>
    </row>
    <row r="18" spans="1:13" ht="12.75">
      <c r="A18" s="80"/>
      <c r="B18" s="73"/>
      <c r="C18" s="74"/>
      <c r="D18" s="75" t="s">
        <v>840</v>
      </c>
      <c r="E18" s="76"/>
      <c r="F18" s="76"/>
      <c r="G18" s="77">
        <f>SUBTOTAL(9,G17:G17)</f>
        <v>14.855555555550382</v>
      </c>
      <c r="H18" s="77">
        <f>SUBTOTAL(9,H17:H17)</f>
        <v>0</v>
      </c>
      <c r="I18" s="77">
        <f>SUBTOTAL(9,I17:I17)</f>
        <v>0</v>
      </c>
      <c r="J18" s="77">
        <f>SUBTOTAL(9,J17:J17)</f>
        <v>0</v>
      </c>
      <c r="K18" s="78"/>
      <c r="L18" s="79"/>
      <c r="M18" s="80"/>
    </row>
    <row r="19" spans="1:13" ht="12.75">
      <c r="A19" s="72"/>
      <c r="B19" s="82" t="s">
        <v>568</v>
      </c>
      <c r="C19" s="68">
        <v>110128</v>
      </c>
      <c r="D19" s="4" t="s">
        <v>511</v>
      </c>
      <c r="E19" s="2">
        <v>42656.077777777777</v>
      </c>
      <c r="F19" s="2">
        <v>42656.116666666669</v>
      </c>
      <c r="G19" s="69">
        <f>IF(RIGHT(K19)="T",(+F19-E19),0)</f>
        <v>3.888888889196096E-2</v>
      </c>
      <c r="H19" s="69">
        <f>IF(RIGHT(K19)="U",(+F19-E19),0)</f>
        <v>0</v>
      </c>
      <c r="I19" s="69">
        <f>IF(RIGHT(K19)="C",(+F19-E19),0)</f>
        <v>0</v>
      </c>
      <c r="J19" s="69">
        <f>IF(RIGHT(K19)="D",(+F19-E19),0)</f>
        <v>0</v>
      </c>
      <c r="K19" s="70" t="s">
        <v>494</v>
      </c>
      <c r="L19" s="71" t="s">
        <v>841</v>
      </c>
      <c r="M19" s="72"/>
    </row>
    <row r="20" spans="1:13" ht="38.25">
      <c r="A20" s="80"/>
      <c r="B20" s="82" t="s">
        <v>568</v>
      </c>
      <c r="C20" s="68">
        <v>110206</v>
      </c>
      <c r="D20" s="4" t="s">
        <v>511</v>
      </c>
      <c r="E20" s="2">
        <v>42661.410416666666</v>
      </c>
      <c r="F20" s="2">
        <v>42670.916666666664</v>
      </c>
      <c r="G20" s="69">
        <f>IF(RIGHT(K20)="T",(+F20-E20),0)</f>
        <v>0</v>
      </c>
      <c r="H20" s="69">
        <f>IF(RIGHT(K20)="U",(+F20-E20),0)</f>
        <v>0</v>
      </c>
      <c r="I20" s="69">
        <f>IF(RIGHT(K20)="C",(+F20-E20),0)</f>
        <v>0</v>
      </c>
      <c r="J20" s="69">
        <f>IF(RIGHT(K20)="D",(+F20-E20),0)</f>
        <v>9.5062499999985448</v>
      </c>
      <c r="K20" s="70" t="s">
        <v>803</v>
      </c>
      <c r="L20" s="71" t="s">
        <v>842</v>
      </c>
      <c r="M20" s="72" t="s">
        <v>843</v>
      </c>
    </row>
    <row r="21" spans="1:13" ht="25.5">
      <c r="A21" s="72" t="s">
        <v>614</v>
      </c>
      <c r="B21" s="82" t="s">
        <v>568</v>
      </c>
      <c r="C21" s="68">
        <v>110305</v>
      </c>
      <c r="D21" s="4" t="s">
        <v>511</v>
      </c>
      <c r="E21" s="2">
        <v>42670.916666666664</v>
      </c>
      <c r="F21" s="2">
        <v>42671.466666666667</v>
      </c>
      <c r="G21" s="69">
        <f>IF(RIGHT(K21)="T",(+F21-E21),0)</f>
        <v>0</v>
      </c>
      <c r="H21" s="69">
        <f>IF(RIGHT(K21)="U",(+F21-E21),0)</f>
        <v>0</v>
      </c>
      <c r="I21" s="69">
        <f>IF(RIGHT(K21)="C",(+F21-E21),0)</f>
        <v>0</v>
      </c>
      <c r="J21" s="69">
        <f>IF(RIGHT(K21)="D",(+F21-E21),0)</f>
        <v>0.55000000000291038</v>
      </c>
      <c r="K21" s="70" t="s">
        <v>52</v>
      </c>
      <c r="L21" s="71" t="s">
        <v>844</v>
      </c>
      <c r="M21" s="72"/>
    </row>
    <row r="22" spans="1:13" ht="25.5">
      <c r="A22" s="72" t="s">
        <v>615</v>
      </c>
      <c r="B22" s="82" t="s">
        <v>568</v>
      </c>
      <c r="C22" s="68">
        <v>110314</v>
      </c>
      <c r="D22" s="4" t="s">
        <v>511</v>
      </c>
      <c r="E22" s="2">
        <v>42671.664583333331</v>
      </c>
      <c r="F22" s="2">
        <v>42671.696527777778</v>
      </c>
      <c r="G22" s="69">
        <f>IF(RIGHT(K22)="T",(+F22-E22),0)</f>
        <v>0</v>
      </c>
      <c r="H22" s="69">
        <f>IF(RIGHT(K22)="U",(+F22-E22),0)</f>
        <v>0</v>
      </c>
      <c r="I22" s="69">
        <f>IF(RIGHT(K22)="C",(+F22-E22),0)</f>
        <v>0</v>
      </c>
      <c r="J22" s="69">
        <f>IF(RIGHT(K22)="D",(+F22-E22),0)</f>
        <v>3.1944444446708076E-2</v>
      </c>
      <c r="K22" s="70" t="s">
        <v>518</v>
      </c>
      <c r="L22" s="71" t="s">
        <v>845</v>
      </c>
      <c r="M22" s="72" t="s">
        <v>846</v>
      </c>
    </row>
    <row r="23" spans="1:13" ht="25.5">
      <c r="A23" s="80"/>
      <c r="B23" s="82" t="s">
        <v>568</v>
      </c>
      <c r="C23" s="68">
        <v>110324</v>
      </c>
      <c r="D23" s="4" t="s">
        <v>511</v>
      </c>
      <c r="E23" s="2">
        <v>42672.231944444444</v>
      </c>
      <c r="F23" s="2">
        <v>42672.400694444441</v>
      </c>
      <c r="G23" s="69">
        <f>IF(RIGHT(K23)="T",(+F23-E23),0)</f>
        <v>0.16874999999708962</v>
      </c>
      <c r="H23" s="69">
        <f>IF(RIGHT(K23)="U",(+F23-E23),0)</f>
        <v>0</v>
      </c>
      <c r="I23" s="69">
        <f>IF(RIGHT(K23)="C",(+F23-E23),0)</f>
        <v>0</v>
      </c>
      <c r="J23" s="69">
        <f>IF(RIGHT(K23)="D",(+F23-E23),0)</f>
        <v>0</v>
      </c>
      <c r="K23" s="70" t="s">
        <v>488</v>
      </c>
      <c r="L23" s="71" t="s">
        <v>847</v>
      </c>
      <c r="M23" s="72"/>
    </row>
    <row r="24" spans="1:13" ht="25.5">
      <c r="A24" s="72" t="s">
        <v>616</v>
      </c>
      <c r="B24" s="73"/>
      <c r="C24" s="74"/>
      <c r="D24" s="75" t="s">
        <v>569</v>
      </c>
      <c r="E24" s="76"/>
      <c r="F24" s="76"/>
      <c r="G24" s="77">
        <f>SUBTOTAL(9,G19:G23)</f>
        <v>0.20763888888905058</v>
      </c>
      <c r="H24" s="77">
        <f>SUBTOTAL(9,H19:H23)</f>
        <v>0</v>
      </c>
      <c r="I24" s="77">
        <f>SUBTOTAL(9,I19:I23)</f>
        <v>0</v>
      </c>
      <c r="J24" s="77">
        <f>SUBTOTAL(9,J19:J23)</f>
        <v>10.088194444448163</v>
      </c>
      <c r="K24" s="78"/>
      <c r="L24" s="79"/>
      <c r="M24" s="80"/>
    </row>
    <row r="25" spans="1:13" ht="12.75">
      <c r="A25" s="72"/>
      <c r="B25" s="82" t="s">
        <v>570</v>
      </c>
      <c r="C25" s="68">
        <v>110129</v>
      </c>
      <c r="D25" s="4" t="s">
        <v>522</v>
      </c>
      <c r="E25" s="2">
        <v>42656.077777777777</v>
      </c>
      <c r="F25" s="2">
        <v>42656.116666666669</v>
      </c>
      <c r="G25" s="69">
        <f t="shared" ref="G25:G31" si="0">IF(RIGHT(K25)="T",(+F25-E25),0)</f>
        <v>3.888888889196096E-2</v>
      </c>
      <c r="H25" s="69">
        <f t="shared" ref="H25:H31" si="1">IF(RIGHT(K25)="U",(+F25-E25),0)</f>
        <v>0</v>
      </c>
      <c r="I25" s="69">
        <f t="shared" ref="I25:I31" si="2">IF(RIGHT(K25)="C",(+F25-E25),0)</f>
        <v>0</v>
      </c>
      <c r="J25" s="69">
        <f t="shared" ref="J25:J31" si="3">IF(RIGHT(K25)="D",(+F25-E25),0)</f>
        <v>0</v>
      </c>
      <c r="K25" s="70" t="s">
        <v>494</v>
      </c>
      <c r="L25" s="71" t="s">
        <v>841</v>
      </c>
      <c r="M25" s="72"/>
    </row>
    <row r="26" spans="1:13" ht="25.5">
      <c r="A26" s="72"/>
      <c r="B26" s="82" t="s">
        <v>570</v>
      </c>
      <c r="C26" s="68">
        <v>110138</v>
      </c>
      <c r="D26" s="4" t="s">
        <v>522</v>
      </c>
      <c r="E26" s="2">
        <v>42656.65902777778</v>
      </c>
      <c r="F26" s="2">
        <v>42656.929166666669</v>
      </c>
      <c r="G26" s="69">
        <f t="shared" si="0"/>
        <v>0.27013888888905058</v>
      </c>
      <c r="H26" s="69">
        <f t="shared" si="1"/>
        <v>0</v>
      </c>
      <c r="I26" s="69">
        <f t="shared" si="2"/>
        <v>0</v>
      </c>
      <c r="J26" s="69">
        <f t="shared" si="3"/>
        <v>0</v>
      </c>
      <c r="K26" s="70" t="s">
        <v>488</v>
      </c>
      <c r="L26" s="71" t="s">
        <v>848</v>
      </c>
      <c r="M26" s="72"/>
    </row>
    <row r="27" spans="1:13" ht="12.75">
      <c r="A27" s="72" t="s">
        <v>617</v>
      </c>
      <c r="B27" s="82" t="s">
        <v>570</v>
      </c>
      <c r="C27" s="68">
        <v>110149</v>
      </c>
      <c r="D27" s="4" t="s">
        <v>522</v>
      </c>
      <c r="E27" s="2">
        <v>42657.30972222222</v>
      </c>
      <c r="F27" s="2">
        <v>42657.40625</v>
      </c>
      <c r="G27" s="69">
        <f t="shared" si="0"/>
        <v>9.6527777779556345E-2</v>
      </c>
      <c r="H27" s="69">
        <f t="shared" si="1"/>
        <v>0</v>
      </c>
      <c r="I27" s="69">
        <f t="shared" si="2"/>
        <v>0</v>
      </c>
      <c r="J27" s="69">
        <f t="shared" si="3"/>
        <v>0</v>
      </c>
      <c r="K27" s="70" t="s">
        <v>494</v>
      </c>
      <c r="L27" s="71" t="s">
        <v>849</v>
      </c>
      <c r="M27" s="72"/>
    </row>
    <row r="28" spans="1:13" ht="25.5">
      <c r="A28" s="72"/>
      <c r="B28" s="82" t="s">
        <v>570</v>
      </c>
      <c r="C28" s="68">
        <v>110170</v>
      </c>
      <c r="D28" s="4" t="s">
        <v>522</v>
      </c>
      <c r="E28" s="2">
        <v>42658.463888888888</v>
      </c>
      <c r="F28" s="2">
        <v>42658.520833333336</v>
      </c>
      <c r="G28" s="69">
        <f t="shared" si="0"/>
        <v>5.6944444448163267E-2</v>
      </c>
      <c r="H28" s="69">
        <f t="shared" si="1"/>
        <v>0</v>
      </c>
      <c r="I28" s="69">
        <f t="shared" si="2"/>
        <v>0</v>
      </c>
      <c r="J28" s="69">
        <f t="shared" si="3"/>
        <v>0</v>
      </c>
      <c r="K28" s="70" t="s">
        <v>494</v>
      </c>
      <c r="L28" s="71" t="s">
        <v>850</v>
      </c>
      <c r="M28" s="72"/>
    </row>
    <row r="29" spans="1:13" ht="25.5">
      <c r="A29" s="72"/>
      <c r="B29" s="82" t="s">
        <v>570</v>
      </c>
      <c r="C29" s="68">
        <v>110265</v>
      </c>
      <c r="D29" s="4" t="s">
        <v>522</v>
      </c>
      <c r="E29" s="2">
        <v>42667.414583333331</v>
      </c>
      <c r="F29" s="2">
        <v>42667.586805555555</v>
      </c>
      <c r="G29" s="69">
        <f t="shared" si="0"/>
        <v>0.17222222222335404</v>
      </c>
      <c r="H29" s="69">
        <f t="shared" si="1"/>
        <v>0</v>
      </c>
      <c r="I29" s="69">
        <f t="shared" si="2"/>
        <v>0</v>
      </c>
      <c r="J29" s="69">
        <f t="shared" si="3"/>
        <v>0</v>
      </c>
      <c r="K29" s="70" t="s">
        <v>488</v>
      </c>
      <c r="L29" s="71" t="s">
        <v>851</v>
      </c>
      <c r="M29" s="72"/>
    </row>
    <row r="30" spans="1:13" ht="12.75">
      <c r="A30" s="72" t="s">
        <v>571</v>
      </c>
      <c r="B30" s="82" t="s">
        <v>570</v>
      </c>
      <c r="C30" s="68">
        <v>110294</v>
      </c>
      <c r="D30" s="4" t="s">
        <v>522</v>
      </c>
      <c r="E30" s="2">
        <v>42669.9</v>
      </c>
      <c r="F30" s="2">
        <v>42669.945833333331</v>
      </c>
      <c r="G30" s="69">
        <f t="shared" si="0"/>
        <v>0</v>
      </c>
      <c r="H30" s="69">
        <f t="shared" si="1"/>
        <v>0</v>
      </c>
      <c r="I30" s="69">
        <f t="shared" si="2"/>
        <v>4.5833333329937886E-2</v>
      </c>
      <c r="J30" s="69">
        <f t="shared" si="3"/>
        <v>0</v>
      </c>
      <c r="K30" s="70" t="s">
        <v>489</v>
      </c>
      <c r="L30" s="71" t="s">
        <v>852</v>
      </c>
      <c r="M30" s="72"/>
    </row>
    <row r="31" spans="1:13" ht="12.75">
      <c r="A31" s="80"/>
      <c r="B31" s="82" t="s">
        <v>570</v>
      </c>
      <c r="C31" s="68">
        <v>110313</v>
      </c>
      <c r="D31" s="4" t="s">
        <v>522</v>
      </c>
      <c r="E31" s="2">
        <v>42671.504166666666</v>
      </c>
      <c r="F31" s="2">
        <v>42672.761111111111</v>
      </c>
      <c r="G31" s="69">
        <f t="shared" si="0"/>
        <v>0</v>
      </c>
      <c r="H31" s="69">
        <f t="shared" si="1"/>
        <v>0</v>
      </c>
      <c r="I31" s="69">
        <f t="shared" si="2"/>
        <v>0</v>
      </c>
      <c r="J31" s="69">
        <f t="shared" si="3"/>
        <v>1.2569444444452529</v>
      </c>
      <c r="K31" s="70" t="s">
        <v>518</v>
      </c>
      <c r="L31" s="71" t="s">
        <v>853</v>
      </c>
      <c r="M31" s="72" t="s">
        <v>854</v>
      </c>
    </row>
    <row r="32" spans="1:13" ht="25.5">
      <c r="A32" s="72"/>
      <c r="B32" s="73"/>
      <c r="C32" s="74"/>
      <c r="D32" s="75" t="s">
        <v>572</v>
      </c>
      <c r="E32" s="76"/>
      <c r="F32" s="76"/>
      <c r="G32" s="77">
        <f>SUBTOTAL(9,G25:G31)</f>
        <v>0.63472222223208519</v>
      </c>
      <c r="H32" s="77">
        <f>SUBTOTAL(9,H25:H31)</f>
        <v>0</v>
      </c>
      <c r="I32" s="77">
        <f>SUBTOTAL(9,I25:I31)</f>
        <v>4.5833333329937886E-2</v>
      </c>
      <c r="J32" s="77">
        <f>SUBTOTAL(9,J25:J31)</f>
        <v>1.2569444444452529</v>
      </c>
      <c r="K32" s="78"/>
      <c r="L32" s="79"/>
      <c r="M32" s="80"/>
    </row>
    <row r="33" spans="1:13" ht="25.5">
      <c r="A33" s="72"/>
      <c r="B33" s="84" t="s">
        <v>329</v>
      </c>
      <c r="C33" s="68">
        <v>110058</v>
      </c>
      <c r="D33" s="4" t="s">
        <v>330</v>
      </c>
      <c r="E33" s="2">
        <v>42649.352777777778</v>
      </c>
      <c r="F33" s="2">
        <v>42649.919444444444</v>
      </c>
      <c r="G33" s="69">
        <f>IF(RIGHT(K33)="T",(+F33-E33),0)</f>
        <v>0</v>
      </c>
      <c r="H33" s="69">
        <f>IF(RIGHT(K33)="U",(+F33-E33),0)</f>
        <v>0</v>
      </c>
      <c r="I33" s="69">
        <f>IF(RIGHT(K33)="C",(+F33-E33),0)</f>
        <v>0</v>
      </c>
      <c r="J33" s="69">
        <f>IF(RIGHT(K33)="D",(+F33-E33),0)</f>
        <v>0.56666666666569654</v>
      </c>
      <c r="K33" s="70" t="s">
        <v>487</v>
      </c>
      <c r="L33" s="71" t="s">
        <v>855</v>
      </c>
      <c r="M33" s="72" t="s">
        <v>856</v>
      </c>
    </row>
    <row r="34" spans="1:13" ht="25.5">
      <c r="A34" s="72"/>
      <c r="B34" s="84" t="s">
        <v>329</v>
      </c>
      <c r="C34" s="68">
        <v>110072</v>
      </c>
      <c r="D34" s="4" t="s">
        <v>330</v>
      </c>
      <c r="E34" s="2">
        <v>42650.333333333336</v>
      </c>
      <c r="F34" s="2">
        <v>42650.933333333334</v>
      </c>
      <c r="G34" s="69">
        <f>IF(RIGHT(K34)="T",(+F34-E34),0)</f>
        <v>0</v>
      </c>
      <c r="H34" s="69">
        <f>IF(RIGHT(K34)="U",(+F34-E34),0)</f>
        <v>0</v>
      </c>
      <c r="I34" s="69">
        <f>IF(RIGHT(K34)="C",(+F34-E34),0)</f>
        <v>0</v>
      </c>
      <c r="J34" s="69">
        <f>IF(RIGHT(K34)="D",(+F34-E34),0)</f>
        <v>0.59999999999854481</v>
      </c>
      <c r="K34" s="70" t="s">
        <v>487</v>
      </c>
      <c r="L34" s="71" t="s">
        <v>855</v>
      </c>
      <c r="M34" s="72" t="s">
        <v>614</v>
      </c>
    </row>
    <row r="35" spans="1:13" ht="25.5">
      <c r="A35" s="80"/>
      <c r="B35" s="84" t="s">
        <v>329</v>
      </c>
      <c r="C35" s="68">
        <v>110282</v>
      </c>
      <c r="D35" s="4" t="s">
        <v>330</v>
      </c>
      <c r="E35" s="2">
        <v>42668.460416666669</v>
      </c>
      <c r="F35" s="2">
        <v>42668.486111111109</v>
      </c>
      <c r="G35" s="69">
        <f>IF(RIGHT(K35)="T",(+F35-E35),0)</f>
        <v>2.569444444088731E-2</v>
      </c>
      <c r="H35" s="69">
        <f>IF(RIGHT(K35)="U",(+F35-E35),0)</f>
        <v>0</v>
      </c>
      <c r="I35" s="69">
        <f>IF(RIGHT(K35)="C",(+F35-E35),0)</f>
        <v>0</v>
      </c>
      <c r="J35" s="69">
        <f>IF(RIGHT(K35)="D",(+F35-E35),0)</f>
        <v>0</v>
      </c>
      <c r="K35" s="70" t="s">
        <v>495</v>
      </c>
      <c r="L35" s="71" t="s">
        <v>857</v>
      </c>
      <c r="M35" s="72"/>
    </row>
    <row r="36" spans="1:13" ht="12.75">
      <c r="A36" s="72"/>
      <c r="B36" s="73"/>
      <c r="C36" s="74"/>
      <c r="D36" s="75" t="s">
        <v>573</v>
      </c>
      <c r="E36" s="76"/>
      <c r="F36" s="76"/>
      <c r="G36" s="77">
        <f>SUBTOTAL(9,G33:G35)</f>
        <v>2.569444444088731E-2</v>
      </c>
      <c r="H36" s="77">
        <f>SUBTOTAL(9,H33:H35)</f>
        <v>0</v>
      </c>
      <c r="I36" s="77">
        <f>SUBTOTAL(9,I33:I35)</f>
        <v>0</v>
      </c>
      <c r="J36" s="77">
        <f>SUBTOTAL(9,J33:J35)</f>
        <v>1.1666666666642413</v>
      </c>
      <c r="K36" s="78"/>
      <c r="L36" s="79"/>
      <c r="M36" s="80"/>
    </row>
    <row r="37" spans="1:13" ht="25.5">
      <c r="A37" s="72"/>
      <c r="B37" s="84" t="s">
        <v>331</v>
      </c>
      <c r="C37" s="68">
        <v>110059</v>
      </c>
      <c r="D37" s="4" t="s">
        <v>332</v>
      </c>
      <c r="E37" s="2">
        <v>42649.356944444444</v>
      </c>
      <c r="F37" s="2">
        <v>42649.928472222222</v>
      </c>
      <c r="G37" s="69">
        <f>IF(RIGHT(K37)="T",(+F37-E37),0)</f>
        <v>0</v>
      </c>
      <c r="H37" s="69">
        <f>IF(RIGHT(K37)="U",(+F37-E37),0)</f>
        <v>0</v>
      </c>
      <c r="I37" s="69">
        <f>IF(RIGHT(K37)="C",(+F37-E37),0)</f>
        <v>0</v>
      </c>
      <c r="J37" s="69">
        <f>IF(RIGHT(K37)="D",(+F37-E37),0)</f>
        <v>0.57152777777810115</v>
      </c>
      <c r="K37" s="70" t="s">
        <v>487</v>
      </c>
      <c r="L37" s="71" t="s">
        <v>855</v>
      </c>
      <c r="M37" s="72" t="s">
        <v>858</v>
      </c>
    </row>
    <row r="38" spans="1:13" ht="25.5">
      <c r="A38" s="80"/>
      <c r="B38" s="84" t="s">
        <v>331</v>
      </c>
      <c r="C38" s="68">
        <v>110074</v>
      </c>
      <c r="D38" s="4" t="s">
        <v>332</v>
      </c>
      <c r="E38" s="2">
        <v>42650.338194444441</v>
      </c>
      <c r="F38" s="2">
        <v>42650.840277777781</v>
      </c>
      <c r="G38" s="69">
        <f>IF(RIGHT(K38)="T",(+F38-E38),0)</f>
        <v>0</v>
      </c>
      <c r="H38" s="69">
        <f>IF(RIGHT(K38)="U",(+F38-E38),0)</f>
        <v>0</v>
      </c>
      <c r="I38" s="69">
        <f>IF(RIGHT(K38)="C",(+F38-E38),0)</f>
        <v>0</v>
      </c>
      <c r="J38" s="69">
        <f>IF(RIGHT(K38)="D",(+F38-E38),0)</f>
        <v>0.50208333334012423</v>
      </c>
      <c r="K38" s="70" t="s">
        <v>487</v>
      </c>
      <c r="L38" s="71" t="s">
        <v>855</v>
      </c>
      <c r="M38" s="72" t="s">
        <v>859</v>
      </c>
    </row>
    <row r="39" spans="1:13" ht="25.5">
      <c r="A39" s="72"/>
      <c r="B39" s="84" t="s">
        <v>331</v>
      </c>
      <c r="C39" s="68">
        <v>110090</v>
      </c>
      <c r="D39" s="4" t="s">
        <v>332</v>
      </c>
      <c r="E39" s="2">
        <v>42652.248611111114</v>
      </c>
      <c r="F39" s="2">
        <v>42652.248611111114</v>
      </c>
      <c r="G39" s="69">
        <f>IF(RIGHT(K39)="T",(+F39-E39),0)</f>
        <v>0</v>
      </c>
      <c r="H39" s="69">
        <f>IF(RIGHT(K39)="U",(+F39-E39),0)</f>
        <v>0</v>
      </c>
      <c r="I39" s="69">
        <f>IF(RIGHT(K39)="C",(+F39-E39),0)</f>
        <v>0</v>
      </c>
      <c r="J39" s="69">
        <f>IF(RIGHT(K39)="D",(+F39-E39),0)</f>
        <v>0</v>
      </c>
      <c r="K39" s="70" t="s">
        <v>504</v>
      </c>
      <c r="L39" s="71" t="s">
        <v>860</v>
      </c>
      <c r="M39" s="72"/>
    </row>
    <row r="40" spans="1:13" ht="25.5">
      <c r="A40" s="80"/>
      <c r="B40" s="84" t="s">
        <v>331</v>
      </c>
      <c r="C40" s="68">
        <v>110146</v>
      </c>
      <c r="D40" s="4" t="s">
        <v>332</v>
      </c>
      <c r="E40" s="2">
        <v>42657.05972222222</v>
      </c>
      <c r="F40" s="2">
        <v>42657.05972222222</v>
      </c>
      <c r="G40" s="69">
        <f>IF(RIGHT(K40)="T",(+F40-E40),0)</f>
        <v>0</v>
      </c>
      <c r="H40" s="69">
        <f>IF(RIGHT(K40)="U",(+F40-E40),0)</f>
        <v>0</v>
      </c>
      <c r="I40" s="69">
        <f>IF(RIGHT(K40)="C",(+F40-E40),0)</f>
        <v>0</v>
      </c>
      <c r="J40" s="69">
        <f>IF(RIGHT(K40)="D",(+F40-E40),0)</f>
        <v>0</v>
      </c>
      <c r="K40" s="70" t="s">
        <v>504</v>
      </c>
      <c r="L40" s="71" t="s">
        <v>861</v>
      </c>
      <c r="M40" s="72"/>
    </row>
    <row r="41" spans="1:13" ht="12.75">
      <c r="A41" s="72"/>
      <c r="B41" s="73"/>
      <c r="C41" s="74"/>
      <c r="D41" s="75" t="s">
        <v>574</v>
      </c>
      <c r="E41" s="76"/>
      <c r="F41" s="76"/>
      <c r="G41" s="77">
        <f>SUBTOTAL(9,G37:G40)</f>
        <v>0</v>
      </c>
      <c r="H41" s="77">
        <f>SUBTOTAL(9,H37:H40)</f>
        <v>0</v>
      </c>
      <c r="I41" s="77">
        <f>SUBTOTAL(9,I37:I40)</f>
        <v>0</v>
      </c>
      <c r="J41" s="77">
        <f>SUBTOTAL(9,J37:J40)</f>
        <v>1.0736111111182254</v>
      </c>
      <c r="K41" s="78"/>
      <c r="L41" s="79"/>
      <c r="M41" s="80"/>
    </row>
    <row r="42" spans="1:13" ht="25.5">
      <c r="A42" s="72"/>
      <c r="B42" s="84" t="s">
        <v>333</v>
      </c>
      <c r="C42" s="68">
        <v>110234</v>
      </c>
      <c r="D42" s="4" t="s">
        <v>529</v>
      </c>
      <c r="E42" s="2">
        <v>42665.029861111114</v>
      </c>
      <c r="F42" s="2">
        <v>42665.029861111114</v>
      </c>
      <c r="G42" s="69">
        <f>IF(RIGHT(K42)="T",(+F42-E42),0)</f>
        <v>0</v>
      </c>
      <c r="H42" s="69">
        <f>IF(RIGHT(K42)="U",(+F42-E42),0)</f>
        <v>0</v>
      </c>
      <c r="I42" s="69">
        <f>IF(RIGHT(K42)="C",(+F42-E42),0)</f>
        <v>0</v>
      </c>
      <c r="J42" s="69">
        <f>IF(RIGHT(K42)="D",(+F42-E42),0)</f>
        <v>0</v>
      </c>
      <c r="K42" s="70" t="s">
        <v>504</v>
      </c>
      <c r="L42" s="71" t="s">
        <v>862</v>
      </c>
      <c r="M42" s="72"/>
    </row>
    <row r="43" spans="1:13" ht="25.5">
      <c r="A43" s="80"/>
      <c r="B43" s="73"/>
      <c r="C43" s="74"/>
      <c r="D43" s="75" t="s">
        <v>575</v>
      </c>
      <c r="E43" s="76"/>
      <c r="F43" s="76"/>
      <c r="G43" s="77">
        <f>SUBTOTAL(9,G42:G42)</f>
        <v>0</v>
      </c>
      <c r="H43" s="77">
        <f>SUBTOTAL(9,H42:H42)</f>
        <v>0</v>
      </c>
      <c r="I43" s="77">
        <f>SUBTOTAL(9,I42:I42)</f>
        <v>0</v>
      </c>
      <c r="J43" s="77">
        <f>SUBTOTAL(9,J42:J42)</f>
        <v>0</v>
      </c>
      <c r="K43" s="78"/>
      <c r="L43" s="79"/>
      <c r="M43" s="80"/>
    </row>
    <row r="44" spans="1:13" ht="25.5">
      <c r="A44" s="72" t="s">
        <v>618</v>
      </c>
      <c r="B44" s="84" t="s">
        <v>335</v>
      </c>
      <c r="C44" s="68">
        <v>110001</v>
      </c>
      <c r="D44" s="4" t="s">
        <v>530</v>
      </c>
      <c r="E44" s="2">
        <v>42644.099305555559</v>
      </c>
      <c r="F44" s="2">
        <v>42644.099305555559</v>
      </c>
      <c r="G44" s="69">
        <f>IF(RIGHT(K44)="T",(+F44-E44),0)</f>
        <v>0</v>
      </c>
      <c r="H44" s="69">
        <f>IF(RIGHT(K44)="U",(+F44-E44),0)</f>
        <v>0</v>
      </c>
      <c r="I44" s="69">
        <f>IF(RIGHT(K44)="C",(+F44-E44),0)</f>
        <v>0</v>
      </c>
      <c r="J44" s="69">
        <f>IF(RIGHT(K44)="D",(+F44-E44),0)</f>
        <v>0</v>
      </c>
      <c r="K44" s="70" t="s">
        <v>504</v>
      </c>
      <c r="L44" s="71" t="s">
        <v>863</v>
      </c>
      <c r="M44" s="72"/>
    </row>
    <row r="45" spans="1:13" ht="25.5">
      <c r="A45" s="72" t="s">
        <v>619</v>
      </c>
      <c r="B45" s="84" t="s">
        <v>335</v>
      </c>
      <c r="C45" s="68">
        <v>110201</v>
      </c>
      <c r="D45" s="4" t="s">
        <v>530</v>
      </c>
      <c r="E45" s="2">
        <v>42661.129861111112</v>
      </c>
      <c r="F45" s="2">
        <v>42661.129861111112</v>
      </c>
      <c r="G45" s="69">
        <f>IF(RIGHT(K45)="T",(+F45-E45),0)</f>
        <v>0</v>
      </c>
      <c r="H45" s="69">
        <f>IF(RIGHT(K45)="U",(+F45-E45),0)</f>
        <v>0</v>
      </c>
      <c r="I45" s="69">
        <f>IF(RIGHT(K45)="C",(+F45-E45),0)</f>
        <v>0</v>
      </c>
      <c r="J45" s="69">
        <f>IF(RIGHT(K45)="D",(+F45-E45),0)</f>
        <v>0</v>
      </c>
      <c r="K45" s="70" t="s">
        <v>504</v>
      </c>
      <c r="L45" s="71" t="s">
        <v>864</v>
      </c>
      <c r="M45" s="72"/>
    </row>
    <row r="46" spans="1:13" ht="25.5">
      <c r="A46" s="72" t="s">
        <v>588</v>
      </c>
      <c r="B46" s="73"/>
      <c r="C46" s="74"/>
      <c r="D46" s="75" t="s">
        <v>576</v>
      </c>
      <c r="E46" s="76"/>
      <c r="F46" s="76"/>
      <c r="G46" s="77">
        <f>SUBTOTAL(9,G44:G45)</f>
        <v>0</v>
      </c>
      <c r="H46" s="77">
        <f>SUBTOTAL(9,H44:H45)</f>
        <v>0</v>
      </c>
      <c r="I46" s="77">
        <f>SUBTOTAL(9,I44:I45)</f>
        <v>0</v>
      </c>
      <c r="J46" s="77">
        <f>SUBTOTAL(9,J44:J45)</f>
        <v>0</v>
      </c>
      <c r="K46" s="78"/>
      <c r="L46" s="79"/>
      <c r="M46" s="80"/>
    </row>
    <row r="47" spans="1:13" ht="25.5">
      <c r="A47" s="72" t="s">
        <v>620</v>
      </c>
      <c r="B47" s="84" t="s">
        <v>50</v>
      </c>
      <c r="C47" s="68">
        <v>110022</v>
      </c>
      <c r="D47" s="4" t="s">
        <v>51</v>
      </c>
      <c r="E47" s="2">
        <v>42645.729861111111</v>
      </c>
      <c r="F47" s="2">
        <v>42646.621527777781</v>
      </c>
      <c r="G47" s="69">
        <f t="shared" ref="G47:G60" si="4">IF(RIGHT(K47)="T",(+F47-E47),0)</f>
        <v>0</v>
      </c>
      <c r="H47" s="69">
        <f t="shared" ref="H47:H60" si="5">IF(RIGHT(K47)="U",(+F47-E47),0)</f>
        <v>0</v>
      </c>
      <c r="I47" s="69">
        <f t="shared" ref="I47:I60" si="6">IF(RIGHT(K47)="C",(+F47-E47),0)</f>
        <v>0</v>
      </c>
      <c r="J47" s="69">
        <f t="shared" ref="J47:J60" si="7">IF(RIGHT(K47)="D",(+F47-E47),0)</f>
        <v>0.89166666667006211</v>
      </c>
      <c r="K47" s="70" t="s">
        <v>52</v>
      </c>
      <c r="L47" s="71" t="s">
        <v>865</v>
      </c>
      <c r="M47" s="72" t="s">
        <v>866</v>
      </c>
    </row>
    <row r="48" spans="1:13" ht="25.5">
      <c r="A48" s="72" t="s">
        <v>621</v>
      </c>
      <c r="B48" s="84" t="s">
        <v>50</v>
      </c>
      <c r="C48" s="68">
        <v>110039</v>
      </c>
      <c r="D48" s="4" t="s">
        <v>51</v>
      </c>
      <c r="E48" s="2">
        <v>42648.137499999997</v>
      </c>
      <c r="F48" s="2">
        <v>42648.441666666666</v>
      </c>
      <c r="G48" s="69">
        <f t="shared" si="4"/>
        <v>0</v>
      </c>
      <c r="H48" s="69">
        <f t="shared" si="5"/>
        <v>0</v>
      </c>
      <c r="I48" s="69">
        <f t="shared" si="6"/>
        <v>0</v>
      </c>
      <c r="J48" s="69">
        <f t="shared" si="7"/>
        <v>0.30416666666860692</v>
      </c>
      <c r="K48" s="70" t="s">
        <v>52</v>
      </c>
      <c r="L48" s="71" t="s">
        <v>865</v>
      </c>
      <c r="M48" s="72" t="s">
        <v>867</v>
      </c>
    </row>
    <row r="49" spans="1:13" ht="25.5">
      <c r="A49" s="72" t="s">
        <v>622</v>
      </c>
      <c r="B49" s="84" t="s">
        <v>50</v>
      </c>
      <c r="C49" s="68">
        <v>110056</v>
      </c>
      <c r="D49" s="4" t="s">
        <v>51</v>
      </c>
      <c r="E49" s="2">
        <v>42648.972222222219</v>
      </c>
      <c r="F49" s="2">
        <v>42649.535416666666</v>
      </c>
      <c r="G49" s="69">
        <f t="shared" si="4"/>
        <v>0</v>
      </c>
      <c r="H49" s="69">
        <f t="shared" si="5"/>
        <v>0</v>
      </c>
      <c r="I49" s="69">
        <f t="shared" si="6"/>
        <v>0</v>
      </c>
      <c r="J49" s="69">
        <f t="shared" si="7"/>
        <v>0.56319444444670808</v>
      </c>
      <c r="K49" s="70" t="s">
        <v>52</v>
      </c>
      <c r="L49" s="71" t="s">
        <v>868</v>
      </c>
      <c r="M49" s="72" t="s">
        <v>869</v>
      </c>
    </row>
    <row r="50" spans="1:13" ht="25.5">
      <c r="A50" s="72" t="s">
        <v>623</v>
      </c>
      <c r="B50" s="84" t="s">
        <v>50</v>
      </c>
      <c r="C50" s="68">
        <v>110067</v>
      </c>
      <c r="D50" s="4" t="s">
        <v>51</v>
      </c>
      <c r="E50" s="2">
        <v>42650.04791666667</v>
      </c>
      <c r="F50" s="2">
        <v>42650.422222222223</v>
      </c>
      <c r="G50" s="69">
        <f t="shared" si="4"/>
        <v>0</v>
      </c>
      <c r="H50" s="69">
        <f t="shared" si="5"/>
        <v>0</v>
      </c>
      <c r="I50" s="69">
        <f t="shared" si="6"/>
        <v>0</v>
      </c>
      <c r="J50" s="69">
        <f t="shared" si="7"/>
        <v>0.37430555555329192</v>
      </c>
      <c r="K50" s="70" t="s">
        <v>52</v>
      </c>
      <c r="L50" s="71" t="s">
        <v>870</v>
      </c>
      <c r="M50" s="72" t="s">
        <v>871</v>
      </c>
    </row>
    <row r="51" spans="1:13" ht="25.5">
      <c r="A51" s="72" t="s">
        <v>624</v>
      </c>
      <c r="B51" s="84" t="s">
        <v>50</v>
      </c>
      <c r="C51" s="68">
        <v>110096</v>
      </c>
      <c r="D51" s="4" t="s">
        <v>51</v>
      </c>
      <c r="E51" s="2">
        <v>42652.694444444445</v>
      </c>
      <c r="F51" s="2">
        <v>42653.438888888886</v>
      </c>
      <c r="G51" s="69">
        <f t="shared" si="4"/>
        <v>0</v>
      </c>
      <c r="H51" s="69">
        <f t="shared" si="5"/>
        <v>0</v>
      </c>
      <c r="I51" s="69">
        <f t="shared" si="6"/>
        <v>0</v>
      </c>
      <c r="J51" s="69">
        <f t="shared" si="7"/>
        <v>0.74444444444088731</v>
      </c>
      <c r="K51" s="70" t="s">
        <v>52</v>
      </c>
      <c r="L51" s="71" t="s">
        <v>872</v>
      </c>
      <c r="M51" s="72" t="s">
        <v>873</v>
      </c>
    </row>
    <row r="52" spans="1:13" ht="25.5">
      <c r="A52" s="80"/>
      <c r="B52" s="84" t="s">
        <v>50</v>
      </c>
      <c r="C52" s="68">
        <v>110107</v>
      </c>
      <c r="D52" s="4" t="s">
        <v>51</v>
      </c>
      <c r="E52" s="2">
        <v>42654.382638888892</v>
      </c>
      <c r="F52" s="2">
        <v>42655.397916666669</v>
      </c>
      <c r="G52" s="69">
        <f t="shared" si="4"/>
        <v>0</v>
      </c>
      <c r="H52" s="69">
        <f t="shared" si="5"/>
        <v>0</v>
      </c>
      <c r="I52" s="69">
        <f t="shared" si="6"/>
        <v>0</v>
      </c>
      <c r="J52" s="69">
        <f t="shared" si="7"/>
        <v>1.015277777776646</v>
      </c>
      <c r="K52" s="70" t="s">
        <v>52</v>
      </c>
      <c r="L52" s="71" t="s">
        <v>872</v>
      </c>
      <c r="M52" s="72" t="s">
        <v>874</v>
      </c>
    </row>
    <row r="53" spans="1:13" ht="25.5">
      <c r="A53" s="72" t="s">
        <v>625</v>
      </c>
      <c r="B53" s="84" t="s">
        <v>50</v>
      </c>
      <c r="C53" s="68">
        <v>110125</v>
      </c>
      <c r="D53" s="4" t="s">
        <v>51</v>
      </c>
      <c r="E53" s="2">
        <v>42655.736111111109</v>
      </c>
      <c r="F53" s="2">
        <v>42656.415277777778</v>
      </c>
      <c r="G53" s="69">
        <f t="shared" si="4"/>
        <v>0</v>
      </c>
      <c r="H53" s="69">
        <f t="shared" si="5"/>
        <v>0</v>
      </c>
      <c r="I53" s="69">
        <f t="shared" si="6"/>
        <v>0</v>
      </c>
      <c r="J53" s="69">
        <f t="shared" si="7"/>
        <v>0.67916666666860692</v>
      </c>
      <c r="K53" s="70" t="s">
        <v>52</v>
      </c>
      <c r="L53" s="71" t="s">
        <v>872</v>
      </c>
      <c r="M53" s="72" t="s">
        <v>785</v>
      </c>
    </row>
    <row r="54" spans="1:13" ht="25.5">
      <c r="A54" s="72" t="s">
        <v>626</v>
      </c>
      <c r="B54" s="84" t="s">
        <v>50</v>
      </c>
      <c r="C54" s="68">
        <v>110142</v>
      </c>
      <c r="D54" s="4" t="s">
        <v>51</v>
      </c>
      <c r="E54" s="2">
        <v>42656.952777777777</v>
      </c>
      <c r="F54" s="2">
        <v>42657.39166666667</v>
      </c>
      <c r="G54" s="69">
        <f t="shared" si="4"/>
        <v>0</v>
      </c>
      <c r="H54" s="69">
        <f t="shared" si="5"/>
        <v>0</v>
      </c>
      <c r="I54" s="69">
        <f t="shared" si="6"/>
        <v>0</v>
      </c>
      <c r="J54" s="69">
        <f t="shared" si="7"/>
        <v>0.43888888889341615</v>
      </c>
      <c r="K54" s="70" t="s">
        <v>52</v>
      </c>
      <c r="L54" s="71" t="s">
        <v>875</v>
      </c>
      <c r="M54" s="72" t="s">
        <v>876</v>
      </c>
    </row>
    <row r="55" spans="1:13" ht="25.5">
      <c r="A55" s="72" t="s">
        <v>627</v>
      </c>
      <c r="B55" s="84" t="s">
        <v>50</v>
      </c>
      <c r="C55" s="68">
        <v>110164</v>
      </c>
      <c r="D55" s="4" t="s">
        <v>51</v>
      </c>
      <c r="E55" s="2">
        <v>42657.913194444445</v>
      </c>
      <c r="F55" s="2">
        <v>42660.392361111109</v>
      </c>
      <c r="G55" s="69">
        <f t="shared" si="4"/>
        <v>0</v>
      </c>
      <c r="H55" s="69">
        <f t="shared" si="5"/>
        <v>0</v>
      </c>
      <c r="I55" s="69">
        <f t="shared" si="6"/>
        <v>0</v>
      </c>
      <c r="J55" s="69">
        <f t="shared" si="7"/>
        <v>2.4791666666642413</v>
      </c>
      <c r="K55" s="70" t="s">
        <v>52</v>
      </c>
      <c r="L55" s="71" t="s">
        <v>877</v>
      </c>
      <c r="M55" s="72" t="s">
        <v>878</v>
      </c>
    </row>
    <row r="56" spans="1:13" ht="25.5">
      <c r="A56" s="72" t="s">
        <v>628</v>
      </c>
      <c r="B56" s="84" t="s">
        <v>50</v>
      </c>
      <c r="C56" s="68">
        <v>110200</v>
      </c>
      <c r="D56" s="4" t="s">
        <v>51</v>
      </c>
      <c r="E56" s="2">
        <v>42660.897222222222</v>
      </c>
      <c r="F56" s="2">
        <v>42661.401388888888</v>
      </c>
      <c r="G56" s="69">
        <f t="shared" si="4"/>
        <v>0</v>
      </c>
      <c r="H56" s="69">
        <f t="shared" si="5"/>
        <v>0</v>
      </c>
      <c r="I56" s="69">
        <f t="shared" si="6"/>
        <v>0</v>
      </c>
      <c r="J56" s="69">
        <f t="shared" si="7"/>
        <v>0.50416666666569654</v>
      </c>
      <c r="K56" s="70" t="s">
        <v>52</v>
      </c>
      <c r="L56" s="71" t="s">
        <v>877</v>
      </c>
      <c r="M56" s="72" t="s">
        <v>879</v>
      </c>
    </row>
    <row r="57" spans="1:13" ht="25.5">
      <c r="A57" s="72" t="s">
        <v>629</v>
      </c>
      <c r="B57" s="84" t="s">
        <v>50</v>
      </c>
      <c r="C57" s="68">
        <v>110235</v>
      </c>
      <c r="D57" s="4" t="s">
        <v>51</v>
      </c>
      <c r="E57" s="2">
        <v>42665.064583333333</v>
      </c>
      <c r="F57" s="2">
        <v>42666.494444444441</v>
      </c>
      <c r="G57" s="69">
        <f t="shared" si="4"/>
        <v>0</v>
      </c>
      <c r="H57" s="69">
        <f t="shared" si="5"/>
        <v>0</v>
      </c>
      <c r="I57" s="69">
        <f t="shared" si="6"/>
        <v>0</v>
      </c>
      <c r="J57" s="69">
        <f t="shared" si="7"/>
        <v>1.429861111108039</v>
      </c>
      <c r="K57" s="70" t="s">
        <v>52</v>
      </c>
      <c r="L57" s="71" t="s">
        <v>880</v>
      </c>
      <c r="M57" s="72" t="s">
        <v>881</v>
      </c>
    </row>
    <row r="58" spans="1:13" ht="25.5">
      <c r="A58" s="72" t="s">
        <v>630</v>
      </c>
      <c r="B58" s="84" t="s">
        <v>50</v>
      </c>
      <c r="C58" s="68">
        <v>110283</v>
      </c>
      <c r="D58" s="4" t="s">
        <v>51</v>
      </c>
      <c r="E58" s="2">
        <v>42668.963194444441</v>
      </c>
      <c r="F58" s="2">
        <v>42669.40347222222</v>
      </c>
      <c r="G58" s="69">
        <f t="shared" si="4"/>
        <v>0</v>
      </c>
      <c r="H58" s="69">
        <f t="shared" si="5"/>
        <v>0</v>
      </c>
      <c r="I58" s="69">
        <f t="shared" si="6"/>
        <v>0</v>
      </c>
      <c r="J58" s="69">
        <f t="shared" si="7"/>
        <v>0.44027777777955635</v>
      </c>
      <c r="K58" s="70" t="s">
        <v>52</v>
      </c>
      <c r="L58" s="71" t="s">
        <v>882</v>
      </c>
      <c r="M58" s="72" t="s">
        <v>883</v>
      </c>
    </row>
    <row r="59" spans="1:13" ht="25.5">
      <c r="A59" s="72" t="s">
        <v>631</v>
      </c>
      <c r="B59" s="84" t="s">
        <v>50</v>
      </c>
      <c r="C59" s="68">
        <v>110310</v>
      </c>
      <c r="D59" s="4" t="s">
        <v>51</v>
      </c>
      <c r="E59" s="2">
        <v>42671.09097222222</v>
      </c>
      <c r="F59" s="2">
        <v>42671.421527777777</v>
      </c>
      <c r="G59" s="69">
        <f t="shared" si="4"/>
        <v>0</v>
      </c>
      <c r="H59" s="69">
        <f t="shared" si="5"/>
        <v>0</v>
      </c>
      <c r="I59" s="69">
        <f t="shared" si="6"/>
        <v>0</v>
      </c>
      <c r="J59" s="69">
        <f t="shared" si="7"/>
        <v>0.33055555555620231</v>
      </c>
      <c r="K59" s="70" t="s">
        <v>52</v>
      </c>
      <c r="L59" s="71" t="s">
        <v>884</v>
      </c>
      <c r="M59" s="72" t="s">
        <v>885</v>
      </c>
    </row>
    <row r="60" spans="1:13" ht="25.5">
      <c r="A60" s="72" t="s">
        <v>632</v>
      </c>
      <c r="B60" s="84" t="s">
        <v>50</v>
      </c>
      <c r="C60" s="68">
        <v>110329</v>
      </c>
      <c r="D60" s="4" t="s">
        <v>51</v>
      </c>
      <c r="E60" s="2">
        <v>42672.67083333333</v>
      </c>
      <c r="F60" s="83">
        <v>42675</v>
      </c>
      <c r="G60" s="69">
        <f t="shared" si="4"/>
        <v>0</v>
      </c>
      <c r="H60" s="69">
        <f t="shared" si="5"/>
        <v>0</v>
      </c>
      <c r="I60" s="69">
        <f t="shared" si="6"/>
        <v>0</v>
      </c>
      <c r="J60" s="69">
        <f t="shared" si="7"/>
        <v>2.3291666666700621</v>
      </c>
      <c r="K60" s="70" t="s">
        <v>52</v>
      </c>
      <c r="L60" s="71" t="s">
        <v>884</v>
      </c>
      <c r="M60" s="72" t="s">
        <v>886</v>
      </c>
    </row>
    <row r="61" spans="1:13" ht="12.75">
      <c r="A61" s="72" t="s">
        <v>633</v>
      </c>
      <c r="B61" s="73"/>
      <c r="C61" s="74"/>
      <c r="D61" s="75" t="s">
        <v>577</v>
      </c>
      <c r="E61" s="76"/>
      <c r="F61" s="76"/>
      <c r="G61" s="77">
        <f>SUBTOTAL(9,G47:G60)</f>
        <v>0</v>
      </c>
      <c r="H61" s="77">
        <f>SUBTOTAL(9,H47:H60)</f>
        <v>0</v>
      </c>
      <c r="I61" s="77">
        <f>SUBTOTAL(9,I47:I60)</f>
        <v>0</v>
      </c>
      <c r="J61" s="77">
        <f>SUBTOTAL(9,J47:J60)</f>
        <v>12.524305555562023</v>
      </c>
      <c r="K61" s="78"/>
      <c r="L61" s="79"/>
      <c r="M61" s="80"/>
    </row>
    <row r="62" spans="1:13" ht="25.5">
      <c r="A62" s="72" t="s">
        <v>634</v>
      </c>
      <c r="B62" s="84" t="s">
        <v>54</v>
      </c>
      <c r="C62" s="68">
        <v>110256</v>
      </c>
      <c r="D62" s="4" t="s">
        <v>55</v>
      </c>
      <c r="E62" s="2">
        <v>42666.879861111112</v>
      </c>
      <c r="F62" s="2">
        <v>42667.419444444444</v>
      </c>
      <c r="G62" s="69">
        <f>IF(RIGHT(K62)="T",(+F62-E62),0)</f>
        <v>0</v>
      </c>
      <c r="H62" s="69">
        <f>IF(RIGHT(K62)="U",(+F62-E62),0)</f>
        <v>0</v>
      </c>
      <c r="I62" s="69">
        <f>IF(RIGHT(K62)="C",(+F62-E62),0)</f>
        <v>0</v>
      </c>
      <c r="J62" s="69">
        <f>IF(RIGHT(K62)="D",(+F62-E62),0)</f>
        <v>0.53958333333139308</v>
      </c>
      <c r="K62" s="70" t="s">
        <v>52</v>
      </c>
      <c r="L62" s="71" t="s">
        <v>887</v>
      </c>
      <c r="M62" s="72" t="s">
        <v>888</v>
      </c>
    </row>
    <row r="63" spans="1:13" ht="25.5">
      <c r="A63" s="72" t="s">
        <v>635</v>
      </c>
      <c r="B63" s="84" t="s">
        <v>54</v>
      </c>
      <c r="C63" s="68">
        <v>110273</v>
      </c>
      <c r="D63" s="4" t="s">
        <v>55</v>
      </c>
      <c r="E63" s="2">
        <v>42667.909722222219</v>
      </c>
      <c r="F63" s="2">
        <v>42668.402777777781</v>
      </c>
      <c r="G63" s="69">
        <f>IF(RIGHT(K63)="T",(+F63-E63),0)</f>
        <v>0</v>
      </c>
      <c r="H63" s="69">
        <f>IF(RIGHT(K63)="U",(+F63-E63),0)</f>
        <v>0</v>
      </c>
      <c r="I63" s="69">
        <f>IF(RIGHT(K63)="C",(+F63-E63),0)</f>
        <v>0</v>
      </c>
      <c r="J63" s="69">
        <f>IF(RIGHT(K63)="D",(+F63-E63),0)</f>
        <v>0.49305555556202307</v>
      </c>
      <c r="K63" s="70" t="s">
        <v>52</v>
      </c>
      <c r="L63" s="71" t="s">
        <v>887</v>
      </c>
      <c r="M63" s="72" t="s">
        <v>889</v>
      </c>
    </row>
    <row r="64" spans="1:13" ht="12.75">
      <c r="A64" s="72" t="s">
        <v>636</v>
      </c>
      <c r="B64" s="73"/>
      <c r="C64" s="74"/>
      <c r="D64" s="75" t="s">
        <v>579</v>
      </c>
      <c r="E64" s="76"/>
      <c r="F64" s="76"/>
      <c r="G64" s="77">
        <f>SUBTOTAL(9,G62:G63)</f>
        <v>0</v>
      </c>
      <c r="H64" s="77">
        <f>SUBTOTAL(9,H62:H63)</f>
        <v>0</v>
      </c>
      <c r="I64" s="77">
        <f>SUBTOTAL(9,I62:I63)</f>
        <v>0</v>
      </c>
      <c r="J64" s="77">
        <f>SUBTOTAL(9,J62:J63)</f>
        <v>1.0326388888934162</v>
      </c>
      <c r="K64" s="78"/>
      <c r="L64" s="79"/>
      <c r="M64" s="80"/>
    </row>
    <row r="65" spans="1:13" ht="25.5">
      <c r="A65" s="72" t="s">
        <v>637</v>
      </c>
      <c r="B65" s="84" t="s">
        <v>496</v>
      </c>
      <c r="C65" s="68">
        <v>110017</v>
      </c>
      <c r="D65" s="4" t="s">
        <v>497</v>
      </c>
      <c r="E65" s="2">
        <v>42645.392361111109</v>
      </c>
      <c r="F65" s="2">
        <v>42645.804166666669</v>
      </c>
      <c r="G65" s="69">
        <f>IF(RIGHT(K65)="T",(+F65-E65),0)</f>
        <v>0</v>
      </c>
      <c r="H65" s="69">
        <f>IF(RIGHT(K65)="U",(+F65-E65),0)</f>
        <v>0</v>
      </c>
      <c r="I65" s="69">
        <f>IF(RIGHT(K65)="C",(+F65-E65),0)</f>
        <v>0</v>
      </c>
      <c r="J65" s="69">
        <f>IF(RIGHT(K65)="D",(+F65-E65),0)</f>
        <v>0.41180555555911269</v>
      </c>
      <c r="K65" s="70" t="s">
        <v>487</v>
      </c>
      <c r="L65" s="71" t="s">
        <v>890</v>
      </c>
      <c r="M65" s="72" t="s">
        <v>891</v>
      </c>
    </row>
    <row r="66" spans="1:13" ht="12.75">
      <c r="A66" s="72" t="s">
        <v>638</v>
      </c>
      <c r="B66" s="73"/>
      <c r="C66" s="74"/>
      <c r="D66" s="75" t="s">
        <v>892</v>
      </c>
      <c r="E66" s="76"/>
      <c r="F66" s="76"/>
      <c r="G66" s="77">
        <f>SUBTOTAL(9,G65:G65)</f>
        <v>0</v>
      </c>
      <c r="H66" s="77">
        <f>SUBTOTAL(9,H65:H65)</f>
        <v>0</v>
      </c>
      <c r="I66" s="77">
        <f>SUBTOTAL(9,I65:I65)</f>
        <v>0</v>
      </c>
      <c r="J66" s="77">
        <f>SUBTOTAL(9,J65:J65)</f>
        <v>0.41180555555911269</v>
      </c>
      <c r="K66" s="78"/>
      <c r="L66" s="79"/>
      <c r="M66" s="80"/>
    </row>
    <row r="67" spans="1:13" ht="25.5">
      <c r="A67" s="72" t="s">
        <v>639</v>
      </c>
      <c r="B67" s="84" t="s">
        <v>498</v>
      </c>
      <c r="C67" s="68">
        <v>110044</v>
      </c>
      <c r="D67" s="4" t="s">
        <v>499</v>
      </c>
      <c r="E67" s="2">
        <v>42648.439583333333</v>
      </c>
      <c r="F67" s="2">
        <v>42648.838194444441</v>
      </c>
      <c r="G67" s="69">
        <f>IF(RIGHT(K67)="T",(+F67-E67),0)</f>
        <v>0</v>
      </c>
      <c r="H67" s="69">
        <f>IF(RIGHT(K67)="U",(+F67-E67),0)</f>
        <v>0</v>
      </c>
      <c r="I67" s="69">
        <f>IF(RIGHT(K67)="C",(+F67-E67),0)</f>
        <v>0</v>
      </c>
      <c r="J67" s="69">
        <f>IF(RIGHT(K67)="D",(+F67-E67),0)</f>
        <v>0.39861111110803904</v>
      </c>
      <c r="K67" s="70" t="s">
        <v>487</v>
      </c>
      <c r="L67" s="71" t="s">
        <v>893</v>
      </c>
      <c r="M67" s="72" t="s">
        <v>757</v>
      </c>
    </row>
    <row r="68" spans="1:13" ht="12.75">
      <c r="A68" s="72" t="s">
        <v>640</v>
      </c>
      <c r="B68" s="73"/>
      <c r="C68" s="74"/>
      <c r="D68" s="75" t="s">
        <v>668</v>
      </c>
      <c r="E68" s="76"/>
      <c r="F68" s="76"/>
      <c r="G68" s="77">
        <f>SUBTOTAL(9,G67:G67)</f>
        <v>0</v>
      </c>
      <c r="H68" s="77">
        <f>SUBTOTAL(9,H67:H67)</f>
        <v>0</v>
      </c>
      <c r="I68" s="77">
        <f>SUBTOTAL(9,I67:I67)</f>
        <v>0</v>
      </c>
      <c r="J68" s="77">
        <f>SUBTOTAL(9,J67:J67)</f>
        <v>0.39861111110803904</v>
      </c>
      <c r="K68" s="78"/>
      <c r="L68" s="79"/>
      <c r="M68" s="80"/>
    </row>
    <row r="69" spans="1:13" ht="25.5">
      <c r="A69" s="72" t="s">
        <v>623</v>
      </c>
      <c r="B69" s="84" t="s">
        <v>500</v>
      </c>
      <c r="C69" s="68">
        <v>110043</v>
      </c>
      <c r="D69" s="4" t="s">
        <v>501</v>
      </c>
      <c r="E69" s="2">
        <v>42648.396527777775</v>
      </c>
      <c r="F69" s="2">
        <v>42648.828472222223</v>
      </c>
      <c r="G69" s="69">
        <f>IF(RIGHT(K69)="T",(+F69-E69),0)</f>
        <v>0</v>
      </c>
      <c r="H69" s="69">
        <f>IF(RIGHT(K69)="U",(+F69-E69),0)</f>
        <v>0</v>
      </c>
      <c r="I69" s="69">
        <f>IF(RIGHT(K69)="C",(+F69-E69),0)</f>
        <v>0</v>
      </c>
      <c r="J69" s="69">
        <f>IF(RIGHT(K69)="D",(+F69-E69),0)</f>
        <v>0.43194444444816327</v>
      </c>
      <c r="K69" s="70" t="s">
        <v>487</v>
      </c>
      <c r="L69" s="71" t="s">
        <v>893</v>
      </c>
      <c r="M69" s="72" t="s">
        <v>894</v>
      </c>
    </row>
    <row r="70" spans="1:13" ht="25.5">
      <c r="A70" s="72" t="s">
        <v>641</v>
      </c>
      <c r="B70" s="73"/>
      <c r="C70" s="74"/>
      <c r="D70" s="75" t="s">
        <v>580</v>
      </c>
      <c r="E70" s="76"/>
      <c r="F70" s="76"/>
      <c r="G70" s="77">
        <f>SUBTOTAL(9,G69:G69)</f>
        <v>0</v>
      </c>
      <c r="H70" s="77">
        <f>SUBTOTAL(9,H69:H69)</f>
        <v>0</v>
      </c>
      <c r="I70" s="77">
        <f>SUBTOTAL(9,I69:I69)</f>
        <v>0</v>
      </c>
      <c r="J70" s="77">
        <f>SUBTOTAL(9,J69:J69)</f>
        <v>0.43194444444816327</v>
      </c>
      <c r="K70" s="78"/>
      <c r="L70" s="79"/>
      <c r="M70" s="80"/>
    </row>
    <row r="71" spans="1:13" ht="25.5">
      <c r="A71" s="72" t="s">
        <v>642</v>
      </c>
      <c r="B71" s="84" t="s">
        <v>502</v>
      </c>
      <c r="C71" s="68">
        <v>110081</v>
      </c>
      <c r="D71" s="4" t="s">
        <v>503</v>
      </c>
      <c r="E71" s="2">
        <v>42650.680555555555</v>
      </c>
      <c r="F71" s="2">
        <v>42650.789583333331</v>
      </c>
      <c r="G71" s="69">
        <f>IF(RIGHT(K71)="T",(+F71-E71),0)</f>
        <v>0.10902777777664596</v>
      </c>
      <c r="H71" s="69">
        <f>IF(RIGHT(K71)="U",(+F71-E71),0)</f>
        <v>0</v>
      </c>
      <c r="I71" s="69">
        <f>IF(RIGHT(K71)="C",(+F71-E71),0)</f>
        <v>0</v>
      </c>
      <c r="J71" s="69">
        <f>IF(RIGHT(K71)="D",(+F71-E71),0)</f>
        <v>0</v>
      </c>
      <c r="K71" s="70" t="s">
        <v>488</v>
      </c>
      <c r="L71" s="71" t="s">
        <v>895</v>
      </c>
      <c r="M71" s="72" t="s">
        <v>896</v>
      </c>
    </row>
    <row r="72" spans="1:13" ht="12.75">
      <c r="A72" s="72" t="s">
        <v>643</v>
      </c>
      <c r="B72" s="73"/>
      <c r="C72" s="74"/>
      <c r="D72" s="75" t="s">
        <v>897</v>
      </c>
      <c r="E72" s="76"/>
      <c r="F72" s="76"/>
      <c r="G72" s="77">
        <f>SUBTOTAL(9,G71:G71)</f>
        <v>0.10902777777664596</v>
      </c>
      <c r="H72" s="77">
        <f>SUBTOTAL(9,H71:H71)</f>
        <v>0</v>
      </c>
      <c r="I72" s="77">
        <f>SUBTOTAL(9,I71:I71)</f>
        <v>0</v>
      </c>
      <c r="J72" s="77">
        <f>SUBTOTAL(9,J71:J71)</f>
        <v>0</v>
      </c>
      <c r="K72" s="78"/>
      <c r="L72" s="79"/>
      <c r="M72" s="80"/>
    </row>
    <row r="73" spans="1:13" ht="38.25">
      <c r="A73" s="72" t="s">
        <v>644</v>
      </c>
      <c r="B73" s="84" t="s">
        <v>66</v>
      </c>
      <c r="C73" s="68">
        <v>110166</v>
      </c>
      <c r="D73" s="4" t="s">
        <v>67</v>
      </c>
      <c r="E73" s="2">
        <v>42658.356944444444</v>
      </c>
      <c r="F73" s="2">
        <v>42662.523611111108</v>
      </c>
      <c r="G73" s="69">
        <f>IF(RIGHT(K73)="T",(+F73-E73),0)</f>
        <v>0</v>
      </c>
      <c r="H73" s="69">
        <f>IF(RIGHT(K73)="U",(+F73-E73),0)</f>
        <v>0</v>
      </c>
      <c r="I73" s="69">
        <f>IF(RIGHT(K73)="C",(+F73-E73),0)</f>
        <v>0</v>
      </c>
      <c r="J73" s="69">
        <f>IF(RIGHT(K73)="D",(+F73-E73),0)</f>
        <v>4.1666666666642413</v>
      </c>
      <c r="K73" s="70" t="s">
        <v>487</v>
      </c>
      <c r="L73" s="71" t="s">
        <v>898</v>
      </c>
      <c r="M73" s="72" t="s">
        <v>899</v>
      </c>
    </row>
    <row r="74" spans="1:13" ht="12.75">
      <c r="A74" s="72" t="s">
        <v>645</v>
      </c>
      <c r="B74" s="73"/>
      <c r="C74" s="74"/>
      <c r="D74" s="75" t="s">
        <v>900</v>
      </c>
      <c r="E74" s="76"/>
      <c r="F74" s="76"/>
      <c r="G74" s="77">
        <f>SUBTOTAL(9,G73:G73)</f>
        <v>0</v>
      </c>
      <c r="H74" s="77">
        <f>SUBTOTAL(9,H73:H73)</f>
        <v>0</v>
      </c>
      <c r="I74" s="77">
        <f>SUBTOTAL(9,I73:I73)</f>
        <v>0</v>
      </c>
      <c r="J74" s="77">
        <f>SUBTOTAL(9,J73:J73)</f>
        <v>4.1666666666642413</v>
      </c>
      <c r="K74" s="78"/>
      <c r="L74" s="79"/>
      <c r="M74" s="80"/>
    </row>
    <row r="75" spans="1:13" ht="25.5">
      <c r="A75" s="72" t="s">
        <v>646</v>
      </c>
      <c r="B75" s="84" t="s">
        <v>70</v>
      </c>
      <c r="C75" s="68">
        <v>109201</v>
      </c>
      <c r="D75" s="4" t="s">
        <v>71</v>
      </c>
      <c r="E75" s="83">
        <v>42644</v>
      </c>
      <c r="F75" s="2">
        <v>42647.402083333334</v>
      </c>
      <c r="G75" s="69">
        <f t="shared" ref="G75:G81" si="8">IF(RIGHT(K75)="T",(+F75-E75),0)</f>
        <v>0</v>
      </c>
      <c r="H75" s="69">
        <f t="shared" ref="H75:H81" si="9">IF(RIGHT(K75)="U",(+F75-E75),0)</f>
        <v>0</v>
      </c>
      <c r="I75" s="69">
        <f t="shared" ref="I75:I81" si="10">IF(RIGHT(K75)="C",(+F75-E75),0)</f>
        <v>0</v>
      </c>
      <c r="J75" s="69">
        <f t="shared" ref="J75:J81" si="11">IF(RIGHT(K75)="D",(+F75-E75),0)</f>
        <v>3.4020833333343035</v>
      </c>
      <c r="K75" s="70" t="s">
        <v>52</v>
      </c>
      <c r="L75" s="71" t="s">
        <v>901</v>
      </c>
      <c r="M75" s="72" t="s">
        <v>902</v>
      </c>
    </row>
    <row r="76" spans="1:13" ht="25.5">
      <c r="A76" s="72" t="s">
        <v>578</v>
      </c>
      <c r="B76" s="84" t="s">
        <v>70</v>
      </c>
      <c r="C76" s="68">
        <v>110095</v>
      </c>
      <c r="D76" s="4" t="s">
        <v>71</v>
      </c>
      <c r="E76" s="2">
        <v>42652.68472222222</v>
      </c>
      <c r="F76" s="2">
        <v>42661.35833333333</v>
      </c>
      <c r="G76" s="69">
        <f t="shared" si="8"/>
        <v>0</v>
      </c>
      <c r="H76" s="69">
        <f t="shared" si="9"/>
        <v>0</v>
      </c>
      <c r="I76" s="69">
        <f t="shared" si="10"/>
        <v>0</v>
      </c>
      <c r="J76" s="69">
        <f t="shared" si="11"/>
        <v>8.6736111111094942</v>
      </c>
      <c r="K76" s="70" t="s">
        <v>52</v>
      </c>
      <c r="L76" s="71" t="s">
        <v>903</v>
      </c>
      <c r="M76" s="72" t="s">
        <v>904</v>
      </c>
    </row>
    <row r="77" spans="1:13" ht="25.5">
      <c r="A77" s="80"/>
      <c r="B77" s="84" t="s">
        <v>70</v>
      </c>
      <c r="C77" s="68">
        <v>110246</v>
      </c>
      <c r="D77" s="4" t="s">
        <v>71</v>
      </c>
      <c r="E77" s="2">
        <v>42666.356944444444</v>
      </c>
      <c r="F77" s="2">
        <v>42666.806250000001</v>
      </c>
      <c r="G77" s="69">
        <f t="shared" si="8"/>
        <v>0</v>
      </c>
      <c r="H77" s="69">
        <f t="shared" si="9"/>
        <v>0</v>
      </c>
      <c r="I77" s="69">
        <f t="shared" si="10"/>
        <v>0</v>
      </c>
      <c r="J77" s="69">
        <f t="shared" si="11"/>
        <v>0.4493055555576575</v>
      </c>
      <c r="K77" s="70" t="s">
        <v>487</v>
      </c>
      <c r="L77" s="71" t="s">
        <v>905</v>
      </c>
      <c r="M77" s="72" t="s">
        <v>677</v>
      </c>
    </row>
    <row r="78" spans="1:13" ht="25.5">
      <c r="A78" s="72" t="s">
        <v>647</v>
      </c>
      <c r="B78" s="84" t="s">
        <v>70</v>
      </c>
      <c r="C78" s="68">
        <v>110261</v>
      </c>
      <c r="D78" s="4" t="s">
        <v>71</v>
      </c>
      <c r="E78" s="2">
        <v>42667.363888888889</v>
      </c>
      <c r="F78" s="2">
        <v>42667.8</v>
      </c>
      <c r="G78" s="69">
        <f t="shared" si="8"/>
        <v>0</v>
      </c>
      <c r="H78" s="69">
        <f t="shared" si="9"/>
        <v>0</v>
      </c>
      <c r="I78" s="69">
        <f t="shared" si="10"/>
        <v>0</v>
      </c>
      <c r="J78" s="69">
        <f t="shared" si="11"/>
        <v>0.43611111111385981</v>
      </c>
      <c r="K78" s="70" t="s">
        <v>487</v>
      </c>
      <c r="L78" s="71" t="s">
        <v>905</v>
      </c>
      <c r="M78" s="72" t="s">
        <v>906</v>
      </c>
    </row>
    <row r="79" spans="1:13" ht="25.5">
      <c r="A79" s="72" t="s">
        <v>648</v>
      </c>
      <c r="B79" s="84" t="s">
        <v>70</v>
      </c>
      <c r="C79" s="68">
        <v>110279</v>
      </c>
      <c r="D79" s="4" t="s">
        <v>71</v>
      </c>
      <c r="E79" s="2">
        <v>42668.35</v>
      </c>
      <c r="F79" s="2">
        <v>42668.785416666666</v>
      </c>
      <c r="G79" s="69">
        <f t="shared" si="8"/>
        <v>0</v>
      </c>
      <c r="H79" s="69">
        <f t="shared" si="9"/>
        <v>0</v>
      </c>
      <c r="I79" s="69">
        <f t="shared" si="10"/>
        <v>0</v>
      </c>
      <c r="J79" s="69">
        <f t="shared" si="11"/>
        <v>0.43541666666715173</v>
      </c>
      <c r="K79" s="70" t="s">
        <v>487</v>
      </c>
      <c r="L79" s="71" t="s">
        <v>905</v>
      </c>
      <c r="M79" s="72" t="s">
        <v>907</v>
      </c>
    </row>
    <row r="80" spans="1:13" ht="25.5">
      <c r="A80" s="72" t="s">
        <v>649</v>
      </c>
      <c r="B80" s="84" t="s">
        <v>70</v>
      </c>
      <c r="C80" s="68">
        <v>110287</v>
      </c>
      <c r="D80" s="4" t="s">
        <v>71</v>
      </c>
      <c r="E80" s="2">
        <v>42669.338194444441</v>
      </c>
      <c r="F80" s="2">
        <v>42669.818055555559</v>
      </c>
      <c r="G80" s="69">
        <f t="shared" si="8"/>
        <v>0</v>
      </c>
      <c r="H80" s="69">
        <f t="shared" si="9"/>
        <v>0</v>
      </c>
      <c r="I80" s="69">
        <f t="shared" si="10"/>
        <v>0</v>
      </c>
      <c r="J80" s="69">
        <f t="shared" si="11"/>
        <v>0.47986111111822538</v>
      </c>
      <c r="K80" s="70" t="s">
        <v>487</v>
      </c>
      <c r="L80" s="71" t="s">
        <v>905</v>
      </c>
      <c r="M80" s="72" t="s">
        <v>908</v>
      </c>
    </row>
    <row r="81" spans="1:13" ht="25.5">
      <c r="A81" s="72" t="s">
        <v>650</v>
      </c>
      <c r="B81" s="84" t="s">
        <v>70</v>
      </c>
      <c r="C81" s="68">
        <v>110296</v>
      </c>
      <c r="D81" s="4" t="s">
        <v>71</v>
      </c>
      <c r="E81" s="2">
        <v>42670.335416666669</v>
      </c>
      <c r="F81" s="2">
        <v>42670.772916666669</v>
      </c>
      <c r="G81" s="69">
        <f t="shared" si="8"/>
        <v>0</v>
      </c>
      <c r="H81" s="69">
        <f t="shared" si="9"/>
        <v>0</v>
      </c>
      <c r="I81" s="69">
        <f t="shared" si="10"/>
        <v>0</v>
      </c>
      <c r="J81" s="69">
        <f t="shared" si="11"/>
        <v>0.4375</v>
      </c>
      <c r="K81" s="70" t="s">
        <v>487</v>
      </c>
      <c r="L81" s="71" t="s">
        <v>905</v>
      </c>
      <c r="M81" s="72" t="s">
        <v>909</v>
      </c>
    </row>
    <row r="82" spans="1:13" ht="12.75">
      <c r="A82" s="72" t="s">
        <v>651</v>
      </c>
      <c r="B82" s="73"/>
      <c r="C82" s="74"/>
      <c r="D82" s="75" t="s">
        <v>582</v>
      </c>
      <c r="E82" s="76"/>
      <c r="F82" s="76"/>
      <c r="G82" s="77">
        <f>SUBTOTAL(9,G75:G81)</f>
        <v>0</v>
      </c>
      <c r="H82" s="77">
        <f>SUBTOTAL(9,H75:H81)</f>
        <v>0</v>
      </c>
      <c r="I82" s="77">
        <f>SUBTOTAL(9,I75:I81)</f>
        <v>0</v>
      </c>
      <c r="J82" s="77">
        <f>SUBTOTAL(9,J75:J81)</f>
        <v>14.313888888900692</v>
      </c>
      <c r="K82" s="78"/>
      <c r="L82" s="79"/>
      <c r="M82" s="80"/>
    </row>
    <row r="83" spans="1:13" ht="25.5">
      <c r="A83" s="72" t="s">
        <v>652</v>
      </c>
      <c r="B83" s="84" t="s">
        <v>72</v>
      </c>
      <c r="C83" s="68">
        <v>110050</v>
      </c>
      <c r="D83" s="4" t="s">
        <v>73</v>
      </c>
      <c r="E83" s="2">
        <v>42648.645833333336</v>
      </c>
      <c r="F83" s="2">
        <v>42648.678472222222</v>
      </c>
      <c r="G83" s="69">
        <f t="shared" ref="G83:G90" si="12">IF(RIGHT(K83)="T",(+F83-E83),0)</f>
        <v>3.2638888886140194E-2</v>
      </c>
      <c r="H83" s="69">
        <f t="shared" ref="H83:H90" si="13">IF(RIGHT(K83)="U",(+F83-E83),0)</f>
        <v>0</v>
      </c>
      <c r="I83" s="69">
        <f t="shared" ref="I83:I90" si="14">IF(RIGHT(K83)="C",(+F83-E83),0)</f>
        <v>0</v>
      </c>
      <c r="J83" s="69">
        <f t="shared" ref="J83:J90" si="15">IF(RIGHT(K83)="D",(+F83-E83),0)</f>
        <v>0</v>
      </c>
      <c r="K83" s="70" t="s">
        <v>495</v>
      </c>
      <c r="L83" s="71" t="s">
        <v>910</v>
      </c>
      <c r="M83" s="72"/>
    </row>
    <row r="84" spans="1:13" ht="25.5">
      <c r="A84" s="72" t="s">
        <v>653</v>
      </c>
      <c r="B84" s="84" t="s">
        <v>72</v>
      </c>
      <c r="C84" s="68">
        <v>110205</v>
      </c>
      <c r="D84" s="4" t="s">
        <v>73</v>
      </c>
      <c r="E84" s="2">
        <v>42661.365277777775</v>
      </c>
      <c r="F84" s="2">
        <v>42661.814583333333</v>
      </c>
      <c r="G84" s="69">
        <f t="shared" si="12"/>
        <v>0</v>
      </c>
      <c r="H84" s="69">
        <f t="shared" si="13"/>
        <v>0</v>
      </c>
      <c r="I84" s="69">
        <f t="shared" si="14"/>
        <v>0</v>
      </c>
      <c r="J84" s="69">
        <f t="shared" si="15"/>
        <v>0.4493055555576575</v>
      </c>
      <c r="K84" s="70" t="s">
        <v>487</v>
      </c>
      <c r="L84" s="71" t="s">
        <v>905</v>
      </c>
      <c r="M84" s="72" t="s">
        <v>911</v>
      </c>
    </row>
    <row r="85" spans="1:13" ht="25.5">
      <c r="A85" s="72" t="s">
        <v>654</v>
      </c>
      <c r="B85" s="84" t="s">
        <v>72</v>
      </c>
      <c r="C85" s="68">
        <v>110212</v>
      </c>
      <c r="D85" s="4" t="s">
        <v>73</v>
      </c>
      <c r="E85" s="2">
        <v>42662.313888888886</v>
      </c>
      <c r="F85" s="2">
        <v>42662.807638888888</v>
      </c>
      <c r="G85" s="69">
        <f t="shared" si="12"/>
        <v>0</v>
      </c>
      <c r="H85" s="69">
        <f t="shared" si="13"/>
        <v>0</v>
      </c>
      <c r="I85" s="69">
        <f t="shared" si="14"/>
        <v>0</v>
      </c>
      <c r="J85" s="69">
        <f t="shared" si="15"/>
        <v>0.49375000000145519</v>
      </c>
      <c r="K85" s="70" t="s">
        <v>487</v>
      </c>
      <c r="L85" s="71" t="s">
        <v>905</v>
      </c>
      <c r="M85" s="72" t="s">
        <v>912</v>
      </c>
    </row>
    <row r="86" spans="1:13" ht="25.5">
      <c r="A86" s="72" t="s">
        <v>655</v>
      </c>
      <c r="B86" s="84" t="s">
        <v>72</v>
      </c>
      <c r="C86" s="68">
        <v>110223</v>
      </c>
      <c r="D86" s="4" t="s">
        <v>73</v>
      </c>
      <c r="E86" s="2">
        <v>42663.34652777778</v>
      </c>
      <c r="F86" s="2">
        <v>42663.81527777778</v>
      </c>
      <c r="G86" s="69">
        <f t="shared" si="12"/>
        <v>0</v>
      </c>
      <c r="H86" s="69">
        <f t="shared" si="13"/>
        <v>0</v>
      </c>
      <c r="I86" s="69">
        <f t="shared" si="14"/>
        <v>0</v>
      </c>
      <c r="J86" s="69">
        <f t="shared" si="15"/>
        <v>0.46875</v>
      </c>
      <c r="K86" s="70" t="s">
        <v>487</v>
      </c>
      <c r="L86" s="71" t="s">
        <v>905</v>
      </c>
      <c r="M86" s="72" t="s">
        <v>913</v>
      </c>
    </row>
    <row r="87" spans="1:13" ht="25.5">
      <c r="A87" s="72" t="s">
        <v>656</v>
      </c>
      <c r="B87" s="84" t="s">
        <v>72</v>
      </c>
      <c r="C87" s="68">
        <v>110229</v>
      </c>
      <c r="D87" s="4" t="s">
        <v>73</v>
      </c>
      <c r="E87" s="2">
        <v>42664.329861111109</v>
      </c>
      <c r="F87" s="2">
        <v>42664.80972222222</v>
      </c>
      <c r="G87" s="69">
        <f t="shared" si="12"/>
        <v>0</v>
      </c>
      <c r="H87" s="69">
        <f t="shared" si="13"/>
        <v>0</v>
      </c>
      <c r="I87" s="69">
        <f t="shared" si="14"/>
        <v>0</v>
      </c>
      <c r="J87" s="69">
        <f t="shared" si="15"/>
        <v>0.47986111111094942</v>
      </c>
      <c r="K87" s="70" t="s">
        <v>487</v>
      </c>
      <c r="L87" s="71" t="s">
        <v>905</v>
      </c>
      <c r="M87" s="72" t="s">
        <v>914</v>
      </c>
    </row>
    <row r="88" spans="1:13" ht="25.5">
      <c r="A88" s="72" t="s">
        <v>657</v>
      </c>
      <c r="B88" s="84" t="s">
        <v>72</v>
      </c>
      <c r="C88" s="68">
        <v>110236</v>
      </c>
      <c r="D88" s="4" t="s">
        <v>73</v>
      </c>
      <c r="E88" s="2">
        <v>42665.34097222222</v>
      </c>
      <c r="F88" s="2">
        <v>42665.79583333333</v>
      </c>
      <c r="G88" s="69">
        <f t="shared" si="12"/>
        <v>0</v>
      </c>
      <c r="H88" s="69">
        <f t="shared" si="13"/>
        <v>0</v>
      </c>
      <c r="I88" s="69">
        <f t="shared" si="14"/>
        <v>0</v>
      </c>
      <c r="J88" s="69">
        <f t="shared" si="15"/>
        <v>0.45486111110949423</v>
      </c>
      <c r="K88" s="70" t="s">
        <v>487</v>
      </c>
      <c r="L88" s="71" t="s">
        <v>905</v>
      </c>
      <c r="M88" s="72" t="s">
        <v>915</v>
      </c>
    </row>
    <row r="89" spans="1:13" ht="25.5">
      <c r="A89" s="72" t="s">
        <v>658</v>
      </c>
      <c r="B89" s="84" t="s">
        <v>72</v>
      </c>
      <c r="C89" s="68">
        <v>110326</v>
      </c>
      <c r="D89" s="4" t="s">
        <v>73</v>
      </c>
      <c r="E89" s="2">
        <v>42672.420138888891</v>
      </c>
      <c r="F89" s="2">
        <v>42672.486111111109</v>
      </c>
      <c r="G89" s="69">
        <f t="shared" si="12"/>
        <v>6.5972222218988463E-2</v>
      </c>
      <c r="H89" s="69">
        <f t="shared" si="13"/>
        <v>0</v>
      </c>
      <c r="I89" s="69">
        <f t="shared" si="14"/>
        <v>0</v>
      </c>
      <c r="J89" s="69">
        <f t="shared" si="15"/>
        <v>0</v>
      </c>
      <c r="K89" s="70" t="s">
        <v>488</v>
      </c>
      <c r="L89" s="71" t="s">
        <v>916</v>
      </c>
      <c r="M89" s="72" t="s">
        <v>917</v>
      </c>
    </row>
    <row r="90" spans="1:13" ht="25.5">
      <c r="A90" s="72" t="s">
        <v>659</v>
      </c>
      <c r="B90" s="84" t="s">
        <v>72</v>
      </c>
      <c r="C90" s="68">
        <v>110348</v>
      </c>
      <c r="D90" s="4" t="s">
        <v>73</v>
      </c>
      <c r="E90" s="2">
        <v>42673.915277777778</v>
      </c>
      <c r="F90" s="83">
        <v>42675</v>
      </c>
      <c r="G90" s="69">
        <f t="shared" si="12"/>
        <v>0</v>
      </c>
      <c r="H90" s="69">
        <f t="shared" si="13"/>
        <v>0</v>
      </c>
      <c r="I90" s="69">
        <f t="shared" si="14"/>
        <v>0</v>
      </c>
      <c r="J90" s="69">
        <f t="shared" si="15"/>
        <v>1.0847222222218988</v>
      </c>
      <c r="K90" s="70" t="s">
        <v>52</v>
      </c>
      <c r="L90" s="71" t="s">
        <v>673</v>
      </c>
      <c r="M90" s="72" t="s">
        <v>918</v>
      </c>
    </row>
    <row r="91" spans="1:13" ht="12.75">
      <c r="A91" s="72" t="s">
        <v>660</v>
      </c>
      <c r="B91" s="73"/>
      <c r="C91" s="74"/>
      <c r="D91" s="75" t="s">
        <v>584</v>
      </c>
      <c r="E91" s="76"/>
      <c r="F91" s="76"/>
      <c r="G91" s="77">
        <f>SUBTOTAL(9,G83:G90)</f>
        <v>9.8611111105128657E-2</v>
      </c>
      <c r="H91" s="77">
        <f>SUBTOTAL(9,H83:H90)</f>
        <v>0</v>
      </c>
      <c r="I91" s="77">
        <f>SUBTOTAL(9,I83:I90)</f>
        <v>0</v>
      </c>
      <c r="J91" s="77">
        <f>SUBTOTAL(9,J83:J90)</f>
        <v>3.4312500000014552</v>
      </c>
      <c r="K91" s="78"/>
      <c r="L91" s="79"/>
      <c r="M91" s="80"/>
    </row>
    <row r="92" spans="1:13" ht="25.5">
      <c r="A92" s="72" t="s">
        <v>661</v>
      </c>
      <c r="B92" s="84" t="s">
        <v>74</v>
      </c>
      <c r="C92" s="68">
        <v>110180</v>
      </c>
      <c r="D92" s="4" t="s">
        <v>75</v>
      </c>
      <c r="E92" s="2">
        <v>42659.184027777781</v>
      </c>
      <c r="F92" s="2">
        <v>42660.379166666666</v>
      </c>
      <c r="G92" s="69">
        <f>IF(RIGHT(K92)="T",(+F92-E92),0)</f>
        <v>0</v>
      </c>
      <c r="H92" s="69">
        <f>IF(RIGHT(K92)="U",(+F92-E92),0)</f>
        <v>0</v>
      </c>
      <c r="I92" s="69">
        <f>IF(RIGHT(K92)="C",(+F92-E92),0)</f>
        <v>0</v>
      </c>
      <c r="J92" s="69">
        <f>IF(RIGHT(K92)="D",(+F92-E92),0)</f>
        <v>1.195138888884685</v>
      </c>
      <c r="K92" s="70" t="s">
        <v>52</v>
      </c>
      <c r="L92" s="71" t="s">
        <v>919</v>
      </c>
      <c r="M92" s="72" t="s">
        <v>920</v>
      </c>
    </row>
    <row r="93" spans="1:13" ht="25.5">
      <c r="A93" s="72" t="s">
        <v>662</v>
      </c>
      <c r="B93" s="84" t="s">
        <v>74</v>
      </c>
      <c r="C93" s="68">
        <v>110357</v>
      </c>
      <c r="D93" s="4" t="s">
        <v>75</v>
      </c>
      <c r="E93" s="2">
        <v>42674.905555555553</v>
      </c>
      <c r="F93" s="83">
        <v>42675</v>
      </c>
      <c r="G93" s="69">
        <f>IF(RIGHT(K93)="T",(+F93-E93),0)</f>
        <v>0</v>
      </c>
      <c r="H93" s="69">
        <f>IF(RIGHT(K93)="U",(+F93-E93),0)</f>
        <v>0</v>
      </c>
      <c r="I93" s="69">
        <f>IF(RIGHT(K93)="C",(+F93-E93),0)</f>
        <v>0</v>
      </c>
      <c r="J93" s="69">
        <f>IF(RIGHT(K93)="D",(+F93-E93),0)</f>
        <v>9.4444444446708076E-2</v>
      </c>
      <c r="K93" s="70" t="s">
        <v>52</v>
      </c>
      <c r="L93" s="71" t="s">
        <v>683</v>
      </c>
      <c r="M93" s="72" t="s">
        <v>921</v>
      </c>
    </row>
    <row r="94" spans="1:13" ht="12.75">
      <c r="A94" s="72" t="s">
        <v>663</v>
      </c>
      <c r="B94" s="73"/>
      <c r="C94" s="74"/>
      <c r="D94" s="75" t="s">
        <v>585</v>
      </c>
      <c r="E94" s="76"/>
      <c r="F94" s="76"/>
      <c r="G94" s="77">
        <f>SUBTOTAL(9,G92:G93)</f>
        <v>0</v>
      </c>
      <c r="H94" s="77">
        <f>SUBTOTAL(9,H92:H93)</f>
        <v>0</v>
      </c>
      <c r="I94" s="77">
        <f>SUBTOTAL(9,I92:I93)</f>
        <v>0</v>
      </c>
      <c r="J94" s="77">
        <f>SUBTOTAL(9,J92:J93)</f>
        <v>1.2895833333313931</v>
      </c>
      <c r="K94" s="78"/>
      <c r="L94" s="79"/>
      <c r="M94" s="80"/>
    </row>
    <row r="95" spans="1:13" ht="25.5">
      <c r="A95" s="72" t="s">
        <v>664</v>
      </c>
      <c r="B95" s="84" t="s">
        <v>76</v>
      </c>
      <c r="C95" s="68">
        <v>110147</v>
      </c>
      <c r="D95" s="4" t="s">
        <v>77</v>
      </c>
      <c r="E95" s="2">
        <v>42657.12222222222</v>
      </c>
      <c r="F95" s="2">
        <v>42657.290277777778</v>
      </c>
      <c r="G95" s="69">
        <f>IF(RIGHT(K95)="T",(+F95-E95),0)</f>
        <v>0</v>
      </c>
      <c r="H95" s="69">
        <f>IF(RIGHT(K95)="U",(+F95-E95),0)</f>
        <v>0</v>
      </c>
      <c r="I95" s="69">
        <f>IF(RIGHT(K95)="C",(+F95-E95),0)</f>
        <v>0</v>
      </c>
      <c r="J95" s="69">
        <f>IF(RIGHT(K95)="D",(+F95-E95),0)</f>
        <v>0.1680555555576575</v>
      </c>
      <c r="K95" s="70" t="s">
        <v>52</v>
      </c>
      <c r="L95" s="71" t="s">
        <v>922</v>
      </c>
      <c r="M95" s="72" t="s">
        <v>923</v>
      </c>
    </row>
    <row r="96" spans="1:13" ht="25.5">
      <c r="A96" s="80"/>
      <c r="B96" s="84" t="s">
        <v>76</v>
      </c>
      <c r="C96" s="68">
        <v>110320</v>
      </c>
      <c r="D96" s="4" t="s">
        <v>77</v>
      </c>
      <c r="E96" s="2">
        <v>42671.928472222222</v>
      </c>
      <c r="F96" s="2">
        <v>42672.276388888888</v>
      </c>
      <c r="G96" s="69">
        <f>IF(RIGHT(K96)="T",(+F96-E96),0)</f>
        <v>0</v>
      </c>
      <c r="H96" s="69">
        <f>IF(RIGHT(K96)="U",(+F96-E96),0)</f>
        <v>0</v>
      </c>
      <c r="I96" s="69">
        <f>IF(RIGHT(K96)="C",(+F96-E96),0)</f>
        <v>0</v>
      </c>
      <c r="J96" s="69">
        <f>IF(RIGHT(K96)="D",(+F96-E96),0)</f>
        <v>0.34791666666569654</v>
      </c>
      <c r="K96" s="70" t="s">
        <v>52</v>
      </c>
      <c r="L96" s="71" t="s">
        <v>671</v>
      </c>
      <c r="M96" s="72" t="s">
        <v>924</v>
      </c>
    </row>
    <row r="97" spans="1:13" ht="12.75">
      <c r="A97" s="72" t="s">
        <v>665</v>
      </c>
      <c r="B97" s="73"/>
      <c r="C97" s="74"/>
      <c r="D97" s="75" t="s">
        <v>700</v>
      </c>
      <c r="E97" s="76"/>
      <c r="F97" s="76"/>
      <c r="G97" s="77">
        <f>SUBTOTAL(9,G95:G96)</f>
        <v>0</v>
      </c>
      <c r="H97" s="77">
        <f>SUBTOTAL(9,H95:H96)</f>
        <v>0</v>
      </c>
      <c r="I97" s="77">
        <f>SUBTOTAL(9,I95:I96)</f>
        <v>0</v>
      </c>
      <c r="J97" s="77">
        <f>SUBTOTAL(9,J95:J96)</f>
        <v>0.51597222222335404</v>
      </c>
      <c r="K97" s="78"/>
      <c r="L97" s="79"/>
      <c r="M97" s="80"/>
    </row>
    <row r="98" spans="1:13" ht="25.5">
      <c r="A98" s="72" t="s">
        <v>666</v>
      </c>
      <c r="B98" s="84" t="s">
        <v>78</v>
      </c>
      <c r="C98" s="68">
        <v>109188</v>
      </c>
      <c r="D98" s="4" t="s">
        <v>79</v>
      </c>
      <c r="E98" s="83">
        <v>42644</v>
      </c>
      <c r="F98" s="2">
        <v>42646.459722222222</v>
      </c>
      <c r="G98" s="69">
        <f t="shared" ref="G98:G107" si="16">IF(RIGHT(K98)="T",(+F98-E98),0)</f>
        <v>0</v>
      </c>
      <c r="H98" s="69">
        <f t="shared" ref="H98:H107" si="17">IF(RIGHT(K98)="U",(+F98-E98),0)</f>
        <v>0</v>
      </c>
      <c r="I98" s="69">
        <f t="shared" ref="I98:I107" si="18">IF(RIGHT(K98)="C",(+F98-E98),0)</f>
        <v>0</v>
      </c>
      <c r="J98" s="69">
        <f t="shared" ref="J98:J107" si="19">IF(RIGHT(K98)="D",(+F98-E98),0)</f>
        <v>2.4597222222218988</v>
      </c>
      <c r="K98" s="70" t="s">
        <v>52</v>
      </c>
      <c r="L98" s="71" t="s">
        <v>925</v>
      </c>
      <c r="M98" s="72" t="s">
        <v>926</v>
      </c>
    </row>
    <row r="99" spans="1:13" ht="25.5">
      <c r="A99" s="80"/>
      <c r="B99" s="84" t="s">
        <v>78</v>
      </c>
      <c r="C99" s="68">
        <v>110025</v>
      </c>
      <c r="D99" s="4" t="s">
        <v>79</v>
      </c>
      <c r="E99" s="2">
        <v>42646.736805555556</v>
      </c>
      <c r="F99" s="2">
        <v>42649.623611111114</v>
      </c>
      <c r="G99" s="69">
        <f t="shared" si="16"/>
        <v>0</v>
      </c>
      <c r="H99" s="69">
        <f t="shared" si="17"/>
        <v>0</v>
      </c>
      <c r="I99" s="69">
        <f t="shared" si="18"/>
        <v>0</v>
      </c>
      <c r="J99" s="69">
        <f t="shared" si="19"/>
        <v>2.8868055555576575</v>
      </c>
      <c r="K99" s="70" t="s">
        <v>52</v>
      </c>
      <c r="L99" s="71" t="s">
        <v>927</v>
      </c>
      <c r="M99" s="72" t="s">
        <v>928</v>
      </c>
    </row>
    <row r="100" spans="1:13" ht="25.5">
      <c r="A100" s="72"/>
      <c r="B100" s="84" t="s">
        <v>78</v>
      </c>
      <c r="C100" s="68">
        <v>110085</v>
      </c>
      <c r="D100" s="4" t="s">
        <v>79</v>
      </c>
      <c r="E100" s="2">
        <v>42651.170138888891</v>
      </c>
      <c r="F100" s="2">
        <v>42654.790972222225</v>
      </c>
      <c r="G100" s="69">
        <f t="shared" si="16"/>
        <v>0</v>
      </c>
      <c r="H100" s="69">
        <f t="shared" si="17"/>
        <v>0</v>
      </c>
      <c r="I100" s="69">
        <f t="shared" si="18"/>
        <v>0</v>
      </c>
      <c r="J100" s="69">
        <f t="shared" si="19"/>
        <v>3.6208333333343035</v>
      </c>
      <c r="K100" s="70" t="s">
        <v>52</v>
      </c>
      <c r="L100" s="71" t="s">
        <v>903</v>
      </c>
      <c r="M100" s="72" t="s">
        <v>929</v>
      </c>
    </row>
    <row r="101" spans="1:13" ht="25.5">
      <c r="A101" s="80"/>
      <c r="B101" s="84" t="s">
        <v>78</v>
      </c>
      <c r="C101" s="68">
        <v>110115</v>
      </c>
      <c r="D101" s="4" t="s">
        <v>79</v>
      </c>
      <c r="E101" s="2">
        <v>42655.007638888892</v>
      </c>
      <c r="F101" s="2">
        <v>42655.433333333334</v>
      </c>
      <c r="G101" s="69">
        <f t="shared" si="16"/>
        <v>0</v>
      </c>
      <c r="H101" s="69">
        <f t="shared" si="17"/>
        <v>0</v>
      </c>
      <c r="I101" s="69">
        <f t="shared" si="18"/>
        <v>0</v>
      </c>
      <c r="J101" s="69">
        <f t="shared" si="19"/>
        <v>0.4256944444423425</v>
      </c>
      <c r="K101" s="70" t="s">
        <v>52</v>
      </c>
      <c r="L101" s="71" t="s">
        <v>903</v>
      </c>
      <c r="M101" s="72" t="s">
        <v>930</v>
      </c>
    </row>
    <row r="102" spans="1:13" ht="25.5">
      <c r="A102" s="72" t="s">
        <v>667</v>
      </c>
      <c r="B102" s="84" t="s">
        <v>78</v>
      </c>
      <c r="C102" s="68">
        <v>110130</v>
      </c>
      <c r="D102" s="4" t="s">
        <v>79</v>
      </c>
      <c r="E102" s="2">
        <v>42656.131944444445</v>
      </c>
      <c r="F102" s="2">
        <v>42658.529166666667</v>
      </c>
      <c r="G102" s="69">
        <f t="shared" si="16"/>
        <v>0</v>
      </c>
      <c r="H102" s="69">
        <f t="shared" si="17"/>
        <v>0</v>
      </c>
      <c r="I102" s="69">
        <f t="shared" si="18"/>
        <v>0</v>
      </c>
      <c r="J102" s="69">
        <f t="shared" si="19"/>
        <v>2.3972222222218988</v>
      </c>
      <c r="K102" s="70" t="s">
        <v>52</v>
      </c>
      <c r="L102" s="71" t="s">
        <v>903</v>
      </c>
      <c r="M102" s="72" t="s">
        <v>931</v>
      </c>
    </row>
    <row r="103" spans="1:13" ht="25.5">
      <c r="A103" s="80"/>
      <c r="B103" s="84" t="s">
        <v>78</v>
      </c>
      <c r="C103" s="68">
        <v>110175</v>
      </c>
      <c r="D103" s="4" t="s">
        <v>79</v>
      </c>
      <c r="E103" s="2">
        <v>42658.911805555559</v>
      </c>
      <c r="F103" s="2">
        <v>42659.499305555553</v>
      </c>
      <c r="G103" s="69">
        <f t="shared" si="16"/>
        <v>0</v>
      </c>
      <c r="H103" s="69">
        <f t="shared" si="17"/>
        <v>0</v>
      </c>
      <c r="I103" s="69">
        <f t="shared" si="18"/>
        <v>0</v>
      </c>
      <c r="J103" s="69">
        <f t="shared" si="19"/>
        <v>0.58749999999417923</v>
      </c>
      <c r="K103" s="70" t="s">
        <v>52</v>
      </c>
      <c r="L103" s="71" t="s">
        <v>919</v>
      </c>
      <c r="M103" s="72" t="s">
        <v>932</v>
      </c>
    </row>
    <row r="104" spans="1:13" ht="25.5">
      <c r="A104" s="72"/>
      <c r="B104" s="84" t="s">
        <v>78</v>
      </c>
      <c r="C104" s="68">
        <v>110185</v>
      </c>
      <c r="D104" s="4" t="s">
        <v>79</v>
      </c>
      <c r="E104" s="2">
        <v>42659.640277777777</v>
      </c>
      <c r="F104" s="2">
        <v>42663.409722222219</v>
      </c>
      <c r="G104" s="69">
        <f t="shared" si="16"/>
        <v>0</v>
      </c>
      <c r="H104" s="69">
        <f t="shared" si="17"/>
        <v>0</v>
      </c>
      <c r="I104" s="69">
        <f t="shared" si="18"/>
        <v>0</v>
      </c>
      <c r="J104" s="69">
        <f t="shared" si="19"/>
        <v>3.7694444444423425</v>
      </c>
      <c r="K104" s="70" t="s">
        <v>52</v>
      </c>
      <c r="L104" s="71" t="s">
        <v>903</v>
      </c>
      <c r="M104" s="72" t="s">
        <v>632</v>
      </c>
    </row>
    <row r="105" spans="1:13" ht="25.5">
      <c r="A105" s="80"/>
      <c r="B105" s="84" t="s">
        <v>78</v>
      </c>
      <c r="C105" s="68">
        <v>110244</v>
      </c>
      <c r="D105" s="4" t="s">
        <v>79</v>
      </c>
      <c r="E105" s="2">
        <v>42665.904861111114</v>
      </c>
      <c r="F105" s="2">
        <v>42667.39166666667</v>
      </c>
      <c r="G105" s="69">
        <f t="shared" si="16"/>
        <v>0</v>
      </c>
      <c r="H105" s="69">
        <f t="shared" si="17"/>
        <v>0</v>
      </c>
      <c r="I105" s="69">
        <f t="shared" si="18"/>
        <v>0</v>
      </c>
      <c r="J105" s="69">
        <f t="shared" si="19"/>
        <v>1.4868055555562023</v>
      </c>
      <c r="K105" s="70" t="s">
        <v>52</v>
      </c>
      <c r="L105" s="71" t="s">
        <v>690</v>
      </c>
      <c r="M105" s="72" t="s">
        <v>933</v>
      </c>
    </row>
    <row r="106" spans="1:13" ht="25.5">
      <c r="A106" s="72"/>
      <c r="B106" s="84" t="s">
        <v>78</v>
      </c>
      <c r="C106" s="68">
        <v>110269</v>
      </c>
      <c r="D106" s="4" t="s">
        <v>79</v>
      </c>
      <c r="E106" s="2">
        <v>42667.888194444444</v>
      </c>
      <c r="F106" s="2">
        <v>42671.308333333334</v>
      </c>
      <c r="G106" s="69">
        <f t="shared" si="16"/>
        <v>0</v>
      </c>
      <c r="H106" s="69">
        <f t="shared" si="17"/>
        <v>0</v>
      </c>
      <c r="I106" s="69">
        <f t="shared" si="18"/>
        <v>0</v>
      </c>
      <c r="J106" s="69">
        <f t="shared" si="19"/>
        <v>3.4201388888905058</v>
      </c>
      <c r="K106" s="70" t="s">
        <v>52</v>
      </c>
      <c r="L106" s="71" t="s">
        <v>690</v>
      </c>
      <c r="M106" s="72" t="s">
        <v>934</v>
      </c>
    </row>
    <row r="107" spans="1:13" ht="25.5">
      <c r="A107" s="72"/>
      <c r="B107" s="84" t="s">
        <v>78</v>
      </c>
      <c r="C107" s="68">
        <v>110335</v>
      </c>
      <c r="D107" s="4" t="s">
        <v>79</v>
      </c>
      <c r="E107" s="2">
        <v>42672.897222222222</v>
      </c>
      <c r="F107" s="83">
        <v>42675</v>
      </c>
      <c r="G107" s="69">
        <f t="shared" si="16"/>
        <v>0</v>
      </c>
      <c r="H107" s="69">
        <f t="shared" si="17"/>
        <v>0</v>
      </c>
      <c r="I107" s="69">
        <f t="shared" si="18"/>
        <v>0</v>
      </c>
      <c r="J107" s="69">
        <f t="shared" si="19"/>
        <v>2.1027777777781012</v>
      </c>
      <c r="K107" s="70" t="s">
        <v>52</v>
      </c>
      <c r="L107" s="71" t="s">
        <v>687</v>
      </c>
      <c r="M107" s="72" t="s">
        <v>935</v>
      </c>
    </row>
    <row r="108" spans="1:13" ht="12.75">
      <c r="A108" s="80"/>
      <c r="B108" s="73"/>
      <c r="C108" s="74"/>
      <c r="D108" s="75" t="s">
        <v>587</v>
      </c>
      <c r="E108" s="76"/>
      <c r="F108" s="76"/>
      <c r="G108" s="77">
        <f>SUBTOTAL(9,G98:G107)</f>
        <v>0</v>
      </c>
      <c r="H108" s="77">
        <f>SUBTOTAL(9,H98:H107)</f>
        <v>0</v>
      </c>
      <c r="I108" s="77">
        <f>SUBTOTAL(9,I98:I107)</f>
        <v>0</v>
      </c>
      <c r="J108" s="77">
        <f>SUBTOTAL(9,J98:J107)</f>
        <v>23.156944444439432</v>
      </c>
      <c r="K108" s="78"/>
      <c r="L108" s="79"/>
      <c r="M108" s="80"/>
    </row>
    <row r="109" spans="1:13" ht="12.75">
      <c r="A109" s="72"/>
      <c r="B109" s="84" t="s">
        <v>82</v>
      </c>
      <c r="C109" s="68">
        <v>110193</v>
      </c>
      <c r="D109" s="4" t="s">
        <v>83</v>
      </c>
      <c r="E109" s="2">
        <v>42660.577777777777</v>
      </c>
      <c r="F109" s="2">
        <v>42660.577777777777</v>
      </c>
      <c r="G109" s="69">
        <f>IF(RIGHT(K109)="T",(+F109-E109),0)</f>
        <v>0</v>
      </c>
      <c r="H109" s="69">
        <f>IF(RIGHT(K109)="U",(+F109-E109),0)</f>
        <v>0</v>
      </c>
      <c r="I109" s="69">
        <f>IF(RIGHT(K109)="C",(+F109-E109),0)</f>
        <v>0</v>
      </c>
      <c r="J109" s="69">
        <f>IF(RIGHT(K109)="D",(+F109-E109),0)</f>
        <v>0</v>
      </c>
      <c r="K109" s="70" t="s">
        <v>504</v>
      </c>
      <c r="L109" s="71" t="s">
        <v>936</v>
      </c>
      <c r="M109" s="72"/>
    </row>
    <row r="110" spans="1:13" ht="12.75">
      <c r="A110" s="72" t="s">
        <v>669</v>
      </c>
      <c r="B110" s="73"/>
      <c r="C110" s="74"/>
      <c r="D110" s="75" t="s">
        <v>732</v>
      </c>
      <c r="E110" s="76"/>
      <c r="F110" s="76"/>
      <c r="G110" s="77">
        <f>SUBTOTAL(9,G109:G109)</f>
        <v>0</v>
      </c>
      <c r="H110" s="77">
        <f>SUBTOTAL(9,H109:H109)</f>
        <v>0</v>
      </c>
      <c r="I110" s="77">
        <f>SUBTOTAL(9,I109:I109)</f>
        <v>0</v>
      </c>
      <c r="J110" s="77">
        <f>SUBTOTAL(9,J109:J109)</f>
        <v>0</v>
      </c>
      <c r="K110" s="78"/>
      <c r="L110" s="79"/>
      <c r="M110" s="80"/>
    </row>
    <row r="111" spans="1:13" ht="25.5">
      <c r="A111" s="72" t="s">
        <v>670</v>
      </c>
      <c r="B111" s="84" t="s">
        <v>937</v>
      </c>
      <c r="C111" s="68">
        <v>110091</v>
      </c>
      <c r="D111" s="4" t="s">
        <v>532</v>
      </c>
      <c r="E111" s="2">
        <v>42652.277777777781</v>
      </c>
      <c r="F111" s="2">
        <v>42652.277777777781</v>
      </c>
      <c r="G111" s="69">
        <f>IF(RIGHT(K111)="T",(+F111-E111),0)</f>
        <v>0</v>
      </c>
      <c r="H111" s="69">
        <f>IF(RIGHT(K111)="U",(+F111-E111),0)</f>
        <v>0</v>
      </c>
      <c r="I111" s="69">
        <f>IF(RIGHT(K111)="C",(+F111-E111),0)</f>
        <v>0</v>
      </c>
      <c r="J111" s="69">
        <f>IF(RIGHT(K111)="D",(+F111-E111),0)</f>
        <v>0</v>
      </c>
      <c r="K111" s="70" t="s">
        <v>504</v>
      </c>
      <c r="L111" s="71" t="s">
        <v>938</v>
      </c>
      <c r="M111" s="72"/>
    </row>
    <row r="112" spans="1:13" ht="25.5">
      <c r="A112" s="80"/>
      <c r="B112" s="73"/>
      <c r="C112" s="74"/>
      <c r="D112" s="75" t="s">
        <v>939</v>
      </c>
      <c r="E112" s="76"/>
      <c r="F112" s="76"/>
      <c r="G112" s="77">
        <f>SUBTOTAL(9,G111:G111)</f>
        <v>0</v>
      </c>
      <c r="H112" s="77">
        <f>SUBTOTAL(9,H111:H111)</f>
        <v>0</v>
      </c>
      <c r="I112" s="77">
        <f>SUBTOTAL(9,I111:I111)</f>
        <v>0</v>
      </c>
      <c r="J112" s="77">
        <f>SUBTOTAL(9,J111:J111)</f>
        <v>0</v>
      </c>
      <c r="K112" s="78"/>
      <c r="L112" s="79"/>
      <c r="M112" s="80"/>
    </row>
    <row r="113" spans="1:13" ht="25.5">
      <c r="A113" s="72" t="s">
        <v>672</v>
      </c>
      <c r="B113" s="84" t="s">
        <v>90</v>
      </c>
      <c r="C113" s="68">
        <v>110030</v>
      </c>
      <c r="D113" s="4" t="s">
        <v>91</v>
      </c>
      <c r="E113" s="2">
        <v>42647.472222222219</v>
      </c>
      <c r="F113" s="2">
        <v>42647.652083333334</v>
      </c>
      <c r="G113" s="69">
        <f>IF(RIGHT(K113)="T",(+F113-E113),0)</f>
        <v>0</v>
      </c>
      <c r="H113" s="69">
        <f>IF(RIGHT(K113)="U",(+F113-E113),0)</f>
        <v>0.179861111115315</v>
      </c>
      <c r="I113" s="69">
        <f>IF(RIGHT(K113)="C",(+F113-E113),0)</f>
        <v>0</v>
      </c>
      <c r="J113" s="69">
        <f>IF(RIGHT(K113)="D",(+F113-E113),0)</f>
        <v>0</v>
      </c>
      <c r="K113" s="70" t="s">
        <v>940</v>
      </c>
      <c r="L113" s="71" t="s">
        <v>941</v>
      </c>
      <c r="M113" s="72"/>
    </row>
    <row r="114" spans="1:13" ht="38.25">
      <c r="A114" s="72" t="s">
        <v>674</v>
      </c>
      <c r="B114" s="84" t="s">
        <v>90</v>
      </c>
      <c r="C114" s="68">
        <v>110038</v>
      </c>
      <c r="D114" s="4" t="s">
        <v>91</v>
      </c>
      <c r="E114" s="2">
        <v>42647.652083333334</v>
      </c>
      <c r="F114" s="2">
        <v>42648.587500000001</v>
      </c>
      <c r="G114" s="69">
        <f>IF(RIGHT(K114)="T",(+F114-E114),0)</f>
        <v>0</v>
      </c>
      <c r="H114" s="69">
        <f>IF(RIGHT(K114)="U",(+F114-E114),0)</f>
        <v>0</v>
      </c>
      <c r="I114" s="69">
        <f>IF(RIGHT(K114)="C",(+F114-E114),0)</f>
        <v>0</v>
      </c>
      <c r="J114" s="69">
        <f>IF(RIGHT(K114)="D",(+F114-E114),0)</f>
        <v>0.93541666666715173</v>
      </c>
      <c r="K114" s="70" t="s">
        <v>491</v>
      </c>
      <c r="L114" s="71" t="s">
        <v>942</v>
      </c>
      <c r="M114" s="72"/>
    </row>
    <row r="115" spans="1:13" ht="12.75">
      <c r="A115" s="72" t="s">
        <v>675</v>
      </c>
      <c r="B115" s="73"/>
      <c r="C115" s="74"/>
      <c r="D115" s="75" t="s">
        <v>943</v>
      </c>
      <c r="E115" s="76"/>
      <c r="F115" s="76"/>
      <c r="G115" s="77">
        <f>SUBTOTAL(9,G113:G114)</f>
        <v>0</v>
      </c>
      <c r="H115" s="77">
        <f>SUBTOTAL(9,H113:H114)</f>
        <v>0.179861111115315</v>
      </c>
      <c r="I115" s="77">
        <f>SUBTOTAL(9,I113:I114)</f>
        <v>0</v>
      </c>
      <c r="J115" s="77">
        <f>SUBTOTAL(9,J113:J114)</f>
        <v>0.93541666666715173</v>
      </c>
      <c r="K115" s="78"/>
      <c r="L115" s="79"/>
      <c r="M115" s="80"/>
    </row>
    <row r="116" spans="1:13" ht="25.5">
      <c r="A116" s="72" t="s">
        <v>676</v>
      </c>
      <c r="B116" s="84" t="s">
        <v>92</v>
      </c>
      <c r="C116" s="68">
        <v>110031</v>
      </c>
      <c r="D116" s="4" t="s">
        <v>93</v>
      </c>
      <c r="E116" s="2">
        <v>42647.472222222219</v>
      </c>
      <c r="F116" s="2">
        <v>42647.652083333334</v>
      </c>
      <c r="G116" s="69">
        <f>IF(RIGHT(K116)="T",(+F116-E116),0)</f>
        <v>0</v>
      </c>
      <c r="H116" s="69">
        <f>IF(RIGHT(K116)="U",(+F116-E116),0)</f>
        <v>0.179861111115315</v>
      </c>
      <c r="I116" s="69">
        <f>IF(RIGHT(K116)="C",(+F116-E116),0)</f>
        <v>0</v>
      </c>
      <c r="J116" s="69">
        <f>IF(RIGHT(K116)="D",(+F116-E116),0)</f>
        <v>0</v>
      </c>
      <c r="K116" s="70" t="s">
        <v>940</v>
      </c>
      <c r="L116" s="71" t="s">
        <v>941</v>
      </c>
      <c r="M116" s="72"/>
    </row>
    <row r="117" spans="1:13" ht="12.75">
      <c r="A117" s="72" t="s">
        <v>677</v>
      </c>
      <c r="B117" s="73"/>
      <c r="C117" s="74"/>
      <c r="D117" s="75" t="s">
        <v>944</v>
      </c>
      <c r="E117" s="76"/>
      <c r="F117" s="76"/>
      <c r="G117" s="77">
        <f>SUBTOTAL(9,G116:G116)</f>
        <v>0</v>
      </c>
      <c r="H117" s="77">
        <f>SUBTOTAL(9,H116:H116)</f>
        <v>0.179861111115315</v>
      </c>
      <c r="I117" s="77">
        <f>SUBTOTAL(9,I116:I116)</f>
        <v>0</v>
      </c>
      <c r="J117" s="77">
        <f>SUBTOTAL(9,J116:J116)</f>
        <v>0</v>
      </c>
      <c r="K117" s="78"/>
      <c r="L117" s="79"/>
      <c r="M117" s="80"/>
    </row>
    <row r="118" spans="1:13" ht="12.75">
      <c r="A118" s="72" t="s">
        <v>678</v>
      </c>
      <c r="B118" s="84" t="s">
        <v>94</v>
      </c>
      <c r="C118" s="68">
        <v>110155</v>
      </c>
      <c r="D118" s="4" t="s">
        <v>95</v>
      </c>
      <c r="E118" s="2">
        <v>42657.452777777777</v>
      </c>
      <c r="F118" s="2">
        <v>42657.579861111109</v>
      </c>
      <c r="G118" s="69">
        <f>IF(RIGHT(K118)="T",(+F118-E118),0)</f>
        <v>0.12708333333284827</v>
      </c>
      <c r="H118" s="69">
        <f>IF(RIGHT(K118)="U",(+F118-E118),0)</f>
        <v>0</v>
      </c>
      <c r="I118" s="69">
        <f>IF(RIGHT(K118)="C",(+F118-E118),0)</f>
        <v>0</v>
      </c>
      <c r="J118" s="69">
        <f>IF(RIGHT(K118)="D",(+F118-E118),0)</f>
        <v>0</v>
      </c>
      <c r="K118" s="70" t="s">
        <v>488</v>
      </c>
      <c r="L118" s="71" t="s">
        <v>945</v>
      </c>
      <c r="M118" s="72" t="s">
        <v>946</v>
      </c>
    </row>
    <row r="119" spans="1:13" ht="12.75">
      <c r="A119" s="80"/>
      <c r="B119" s="73"/>
      <c r="C119" s="74"/>
      <c r="D119" s="75" t="s">
        <v>596</v>
      </c>
      <c r="E119" s="76"/>
      <c r="F119" s="76"/>
      <c r="G119" s="77">
        <f>SUBTOTAL(9,G118:G118)</f>
        <v>0.12708333333284827</v>
      </c>
      <c r="H119" s="77">
        <f>SUBTOTAL(9,H118:H118)</f>
        <v>0</v>
      </c>
      <c r="I119" s="77">
        <f>SUBTOTAL(9,I118:I118)</f>
        <v>0</v>
      </c>
      <c r="J119" s="77">
        <f>SUBTOTAL(9,J118:J118)</f>
        <v>0</v>
      </c>
      <c r="K119" s="78"/>
      <c r="L119" s="79"/>
      <c r="M119" s="80"/>
    </row>
    <row r="120" spans="1:13" ht="12.75">
      <c r="A120" s="72" t="s">
        <v>679</v>
      </c>
      <c r="B120" s="84" t="s">
        <v>108</v>
      </c>
      <c r="C120" s="68">
        <v>110267</v>
      </c>
      <c r="D120" s="4" t="s">
        <v>109</v>
      </c>
      <c r="E120" s="2">
        <v>42667.664583333331</v>
      </c>
      <c r="F120" s="2">
        <v>42667.664583333331</v>
      </c>
      <c r="G120" s="69">
        <f>IF(RIGHT(K120)="T",(+F120-E120),0)</f>
        <v>0</v>
      </c>
      <c r="H120" s="69">
        <f>IF(RIGHT(K120)="U",(+F120-E120),0)</f>
        <v>0</v>
      </c>
      <c r="I120" s="69">
        <f>IF(RIGHT(K120)="C",(+F120-E120),0)</f>
        <v>0</v>
      </c>
      <c r="J120" s="69">
        <f>IF(RIGHT(K120)="D",(+F120-E120),0)</f>
        <v>0</v>
      </c>
      <c r="K120" s="70" t="s">
        <v>504</v>
      </c>
      <c r="L120" s="71" t="s">
        <v>947</v>
      </c>
      <c r="M120" s="72"/>
    </row>
    <row r="121" spans="1:13" ht="12.75">
      <c r="A121" s="72" t="s">
        <v>680</v>
      </c>
      <c r="B121" s="73"/>
      <c r="C121" s="74"/>
      <c r="D121" s="75" t="s">
        <v>740</v>
      </c>
      <c r="E121" s="76"/>
      <c r="F121" s="76"/>
      <c r="G121" s="77">
        <f>SUBTOTAL(9,G120:G120)</f>
        <v>0</v>
      </c>
      <c r="H121" s="77">
        <f>SUBTOTAL(9,H120:H120)</f>
        <v>0</v>
      </c>
      <c r="I121" s="77">
        <f>SUBTOTAL(9,I120:I120)</f>
        <v>0</v>
      </c>
      <c r="J121" s="77">
        <f>SUBTOTAL(9,J120:J120)</f>
        <v>0</v>
      </c>
      <c r="K121" s="78"/>
      <c r="L121" s="79"/>
      <c r="M121" s="80"/>
    </row>
    <row r="122" spans="1:13" ht="12.75">
      <c r="A122" s="72" t="s">
        <v>681</v>
      </c>
      <c r="B122" s="84" t="s">
        <v>451</v>
      </c>
      <c r="C122" s="68">
        <v>110008</v>
      </c>
      <c r="D122" s="4" t="s">
        <v>536</v>
      </c>
      <c r="E122" s="2">
        <v>42644.5625</v>
      </c>
      <c r="F122" s="2">
        <v>42644.756944444445</v>
      </c>
      <c r="G122" s="69">
        <f>IF(RIGHT(K122)="T",(+F122-E122),0)</f>
        <v>0.19444444444525288</v>
      </c>
      <c r="H122" s="69">
        <f>IF(RIGHT(K122)="U",(+F122-E122),0)</f>
        <v>0</v>
      </c>
      <c r="I122" s="69">
        <f>IF(RIGHT(K122)="C",(+F122-E122),0)</f>
        <v>0</v>
      </c>
      <c r="J122" s="69">
        <f>IF(RIGHT(K122)="D",(+F122-E122),0)</f>
        <v>0</v>
      </c>
      <c r="K122" s="70" t="s">
        <v>495</v>
      </c>
      <c r="L122" s="71" t="s">
        <v>948</v>
      </c>
      <c r="M122" s="72"/>
    </row>
    <row r="123" spans="1:13" ht="25.5">
      <c r="A123" s="72" t="s">
        <v>682</v>
      </c>
      <c r="B123" s="73"/>
      <c r="C123" s="74"/>
      <c r="D123" s="75" t="s">
        <v>597</v>
      </c>
      <c r="E123" s="76"/>
      <c r="F123" s="76"/>
      <c r="G123" s="77">
        <f>SUBTOTAL(9,G122:G122)</f>
        <v>0.19444444444525288</v>
      </c>
      <c r="H123" s="77">
        <f>SUBTOTAL(9,H122:H122)</f>
        <v>0</v>
      </c>
      <c r="I123" s="77">
        <f>SUBTOTAL(9,I122:I122)</f>
        <v>0</v>
      </c>
      <c r="J123" s="77">
        <f>SUBTOTAL(9,J122:J122)</f>
        <v>0</v>
      </c>
      <c r="K123" s="78"/>
      <c r="L123" s="79"/>
      <c r="M123" s="80"/>
    </row>
    <row r="124" spans="1:13" ht="12.75">
      <c r="A124" s="72" t="s">
        <v>684</v>
      </c>
      <c r="B124" s="84" t="s">
        <v>453</v>
      </c>
      <c r="C124" s="68">
        <v>110062</v>
      </c>
      <c r="D124" s="4" t="s">
        <v>949</v>
      </c>
      <c r="E124" s="2">
        <v>42649.568055555559</v>
      </c>
      <c r="F124" s="2">
        <v>42649.568055555559</v>
      </c>
      <c r="G124" s="69">
        <f>IF(RIGHT(K124)="T",(+F124-E124),0)</f>
        <v>0</v>
      </c>
      <c r="H124" s="69">
        <f>IF(RIGHT(K124)="U",(+F124-E124),0)</f>
        <v>0</v>
      </c>
      <c r="I124" s="69">
        <f>IF(RIGHT(K124)="C",(+F124-E124),0)</f>
        <v>0</v>
      </c>
      <c r="J124" s="69">
        <f>IF(RIGHT(K124)="D",(+F124-E124),0)</f>
        <v>0</v>
      </c>
      <c r="K124" s="70" t="s">
        <v>504</v>
      </c>
      <c r="L124" s="71" t="s">
        <v>950</v>
      </c>
      <c r="M124" s="72"/>
    </row>
    <row r="125" spans="1:13" ht="12.75">
      <c r="A125" s="72" t="s">
        <v>685</v>
      </c>
      <c r="B125" s="84" t="s">
        <v>453</v>
      </c>
      <c r="C125" s="68">
        <v>110094</v>
      </c>
      <c r="D125" s="4" t="s">
        <v>949</v>
      </c>
      <c r="E125" s="2">
        <v>42652.57916666667</v>
      </c>
      <c r="F125" s="2">
        <v>42652.57916666667</v>
      </c>
      <c r="G125" s="69">
        <f>IF(RIGHT(K125)="T",(+F125-E125),0)</f>
        <v>0</v>
      </c>
      <c r="H125" s="69">
        <f>IF(RIGHT(K125)="U",(+F125-E125),0)</f>
        <v>0</v>
      </c>
      <c r="I125" s="69">
        <f>IF(RIGHT(K125)="C",(+F125-E125),0)</f>
        <v>0</v>
      </c>
      <c r="J125" s="69">
        <f>IF(RIGHT(K125)="D",(+F125-E125),0)</f>
        <v>0</v>
      </c>
      <c r="K125" s="70" t="s">
        <v>504</v>
      </c>
      <c r="L125" s="71" t="s">
        <v>951</v>
      </c>
      <c r="M125" s="72"/>
    </row>
    <row r="126" spans="1:13" ht="25.5">
      <c r="A126" s="72" t="s">
        <v>686</v>
      </c>
      <c r="B126" s="73"/>
      <c r="C126" s="74"/>
      <c r="D126" s="75" t="s">
        <v>952</v>
      </c>
      <c r="E126" s="76"/>
      <c r="F126" s="76"/>
      <c r="G126" s="77">
        <f>SUBTOTAL(9,G124:G125)</f>
        <v>0</v>
      </c>
      <c r="H126" s="77">
        <f>SUBTOTAL(9,H124:H125)</f>
        <v>0</v>
      </c>
      <c r="I126" s="77">
        <f>SUBTOTAL(9,I124:I125)</f>
        <v>0</v>
      </c>
      <c r="J126" s="77">
        <f>SUBTOTAL(9,J124:J125)</f>
        <v>0</v>
      </c>
      <c r="K126" s="78"/>
      <c r="L126" s="79"/>
      <c r="M126" s="80"/>
    </row>
    <row r="127" spans="1:13" ht="25.5">
      <c r="A127" s="72" t="s">
        <v>688</v>
      </c>
      <c r="B127" s="84" t="s">
        <v>112</v>
      </c>
      <c r="C127" s="68">
        <v>110177</v>
      </c>
      <c r="D127" s="4" t="s">
        <v>753</v>
      </c>
      <c r="E127" s="2">
        <v>42659.178472222222</v>
      </c>
      <c r="F127" s="2">
        <v>42659.501388888886</v>
      </c>
      <c r="G127" s="69">
        <f t="shared" ref="G127:G132" si="20">IF(RIGHT(K127)="T",(+F127-E127),0)</f>
        <v>0</v>
      </c>
      <c r="H127" s="69">
        <f t="shared" ref="H127:H132" si="21">IF(RIGHT(K127)="U",(+F127-E127),0)</f>
        <v>0</v>
      </c>
      <c r="I127" s="69">
        <f t="shared" ref="I127:I132" si="22">IF(RIGHT(K127)="C",(+F127-E127),0)</f>
        <v>0</v>
      </c>
      <c r="J127" s="69">
        <f t="shared" ref="J127:J132" si="23">IF(RIGHT(K127)="D",(+F127-E127),0)</f>
        <v>0.32291666666424135</v>
      </c>
      <c r="K127" s="70" t="s">
        <v>52</v>
      </c>
      <c r="L127" s="71" t="s">
        <v>953</v>
      </c>
      <c r="M127" s="72" t="s">
        <v>920</v>
      </c>
    </row>
    <row r="128" spans="1:13" ht="25.5">
      <c r="A128" s="72" t="s">
        <v>689</v>
      </c>
      <c r="B128" s="84" t="s">
        <v>112</v>
      </c>
      <c r="C128" s="68">
        <v>110186</v>
      </c>
      <c r="D128" s="4" t="s">
        <v>753</v>
      </c>
      <c r="E128" s="2">
        <v>42659.915277777778</v>
      </c>
      <c r="F128" s="2">
        <v>42660.429166666669</v>
      </c>
      <c r="G128" s="69">
        <f t="shared" si="20"/>
        <v>0</v>
      </c>
      <c r="H128" s="69">
        <f t="shared" si="21"/>
        <v>0</v>
      </c>
      <c r="I128" s="69">
        <f t="shared" si="22"/>
        <v>0</v>
      </c>
      <c r="J128" s="69">
        <f t="shared" si="23"/>
        <v>0.51388888889050577</v>
      </c>
      <c r="K128" s="70" t="s">
        <v>52</v>
      </c>
      <c r="L128" s="71" t="s">
        <v>953</v>
      </c>
      <c r="M128" s="72" t="s">
        <v>954</v>
      </c>
    </row>
    <row r="129" spans="1:13" ht="25.5">
      <c r="A129" s="72" t="s">
        <v>691</v>
      </c>
      <c r="B129" s="84" t="s">
        <v>112</v>
      </c>
      <c r="C129" s="68">
        <v>110258</v>
      </c>
      <c r="D129" s="4" t="s">
        <v>753</v>
      </c>
      <c r="E129" s="2">
        <v>42666.895138888889</v>
      </c>
      <c r="F129" s="2">
        <v>42667.39166666667</v>
      </c>
      <c r="G129" s="69">
        <f t="shared" si="20"/>
        <v>0</v>
      </c>
      <c r="H129" s="69">
        <f t="shared" si="21"/>
        <v>0</v>
      </c>
      <c r="I129" s="69">
        <f t="shared" si="22"/>
        <v>0</v>
      </c>
      <c r="J129" s="69">
        <f t="shared" si="23"/>
        <v>0.49652777778101154</v>
      </c>
      <c r="K129" s="70" t="s">
        <v>52</v>
      </c>
      <c r="L129" s="71" t="s">
        <v>955</v>
      </c>
      <c r="M129" s="72" t="s">
        <v>956</v>
      </c>
    </row>
    <row r="130" spans="1:13" ht="25.5">
      <c r="A130" s="72" t="s">
        <v>692</v>
      </c>
      <c r="B130" s="84" t="s">
        <v>112</v>
      </c>
      <c r="C130" s="68">
        <v>110284</v>
      </c>
      <c r="D130" s="4" t="s">
        <v>753</v>
      </c>
      <c r="E130" s="2">
        <v>42668.964583333334</v>
      </c>
      <c r="F130" s="2">
        <v>42669.314583333333</v>
      </c>
      <c r="G130" s="69">
        <f t="shared" si="20"/>
        <v>0</v>
      </c>
      <c r="H130" s="69">
        <f t="shared" si="21"/>
        <v>0</v>
      </c>
      <c r="I130" s="69">
        <f t="shared" si="22"/>
        <v>0</v>
      </c>
      <c r="J130" s="69">
        <f t="shared" si="23"/>
        <v>0.34999999999854481</v>
      </c>
      <c r="K130" s="70" t="s">
        <v>52</v>
      </c>
      <c r="L130" s="71" t="s">
        <v>957</v>
      </c>
      <c r="M130" s="72" t="s">
        <v>958</v>
      </c>
    </row>
    <row r="131" spans="1:13" ht="25.5">
      <c r="A131" s="72" t="s">
        <v>538</v>
      </c>
      <c r="B131" s="84" t="s">
        <v>112</v>
      </c>
      <c r="C131" s="68">
        <v>110308</v>
      </c>
      <c r="D131" s="4" t="s">
        <v>753</v>
      </c>
      <c r="E131" s="2">
        <v>42671.058333333334</v>
      </c>
      <c r="F131" s="2">
        <v>42671.313888888886</v>
      </c>
      <c r="G131" s="69">
        <f t="shared" si="20"/>
        <v>0</v>
      </c>
      <c r="H131" s="69">
        <f t="shared" si="21"/>
        <v>0</v>
      </c>
      <c r="I131" s="69">
        <f t="shared" si="22"/>
        <v>0</v>
      </c>
      <c r="J131" s="69">
        <f t="shared" si="23"/>
        <v>0.25555555555183673</v>
      </c>
      <c r="K131" s="70" t="s">
        <v>52</v>
      </c>
      <c r="L131" s="71" t="s">
        <v>957</v>
      </c>
      <c r="M131" s="72" t="s">
        <v>959</v>
      </c>
    </row>
    <row r="132" spans="1:13" ht="25.5">
      <c r="A132" s="72" t="s">
        <v>583</v>
      </c>
      <c r="B132" s="84" t="s">
        <v>112</v>
      </c>
      <c r="C132" s="68">
        <v>110321</v>
      </c>
      <c r="D132" s="4" t="s">
        <v>753</v>
      </c>
      <c r="E132" s="2">
        <v>42672.049305555556</v>
      </c>
      <c r="F132" s="2">
        <v>42672.364583333336</v>
      </c>
      <c r="G132" s="69">
        <f t="shared" si="20"/>
        <v>0</v>
      </c>
      <c r="H132" s="69">
        <f t="shared" si="21"/>
        <v>0</v>
      </c>
      <c r="I132" s="69">
        <f t="shared" si="22"/>
        <v>0</v>
      </c>
      <c r="J132" s="69">
        <f t="shared" si="23"/>
        <v>0.31527777777955635</v>
      </c>
      <c r="K132" s="70" t="s">
        <v>52</v>
      </c>
      <c r="L132" s="71" t="s">
        <v>957</v>
      </c>
      <c r="M132" s="72" t="s">
        <v>960</v>
      </c>
    </row>
    <row r="133" spans="1:13" ht="25.5">
      <c r="A133" s="80"/>
      <c r="B133" s="73"/>
      <c r="C133" s="74"/>
      <c r="D133" s="75" t="s">
        <v>961</v>
      </c>
      <c r="E133" s="76"/>
      <c r="F133" s="76"/>
      <c r="G133" s="77">
        <f>SUBTOTAL(9,G127:G132)</f>
        <v>0</v>
      </c>
      <c r="H133" s="77">
        <f>SUBTOTAL(9,H127:H132)</f>
        <v>0</v>
      </c>
      <c r="I133" s="77">
        <f>SUBTOTAL(9,I127:I132)</f>
        <v>0</v>
      </c>
      <c r="J133" s="77">
        <f>SUBTOTAL(9,J127:J132)</f>
        <v>2.2541666666656965</v>
      </c>
      <c r="K133" s="78"/>
      <c r="L133" s="79"/>
      <c r="M133" s="80"/>
    </row>
    <row r="134" spans="1:13" ht="12.75">
      <c r="A134" s="72" t="s">
        <v>693</v>
      </c>
      <c r="B134" s="84" t="s">
        <v>114</v>
      </c>
      <c r="C134" s="68">
        <v>110339</v>
      </c>
      <c r="D134" s="4" t="s">
        <v>115</v>
      </c>
      <c r="E134" s="2">
        <v>42673.036111111112</v>
      </c>
      <c r="F134" s="83">
        <v>42675</v>
      </c>
      <c r="G134" s="69">
        <f>IF(RIGHT(K134)="T",(+F134-E134),0)</f>
        <v>0</v>
      </c>
      <c r="H134" s="69">
        <f>IF(RIGHT(K134)="U",(+F134-E134),0)</f>
        <v>0</v>
      </c>
      <c r="I134" s="69">
        <f>IF(RIGHT(K134)="C",(+F134-E134),0)</f>
        <v>0</v>
      </c>
      <c r="J134" s="69">
        <f>IF(RIGHT(K134)="D",(+F134-E134),0)</f>
        <v>1.9638888888875954</v>
      </c>
      <c r="K134" s="70" t="s">
        <v>52</v>
      </c>
      <c r="L134" s="71" t="s">
        <v>962</v>
      </c>
      <c r="M134" s="72" t="s">
        <v>963</v>
      </c>
    </row>
    <row r="135" spans="1:13" ht="25.5">
      <c r="A135" s="72" t="s">
        <v>694</v>
      </c>
      <c r="B135" s="73"/>
      <c r="C135" s="74"/>
      <c r="D135" s="75" t="s">
        <v>964</v>
      </c>
      <c r="E135" s="76"/>
      <c r="F135" s="76"/>
      <c r="G135" s="77">
        <f>SUBTOTAL(9,G134:G134)</f>
        <v>0</v>
      </c>
      <c r="H135" s="77">
        <f>SUBTOTAL(9,H134:H134)</f>
        <v>0</v>
      </c>
      <c r="I135" s="77">
        <f>SUBTOTAL(9,I134:I134)</f>
        <v>0</v>
      </c>
      <c r="J135" s="77">
        <f>SUBTOTAL(9,J134:J134)</f>
        <v>1.9638888888875954</v>
      </c>
      <c r="K135" s="78"/>
      <c r="L135" s="79"/>
      <c r="M135" s="80"/>
    </row>
    <row r="136" spans="1:13" ht="25.5">
      <c r="A136" s="72" t="s">
        <v>695</v>
      </c>
      <c r="B136" s="84" t="s">
        <v>116</v>
      </c>
      <c r="C136" s="68">
        <v>110178</v>
      </c>
      <c r="D136" s="4" t="s">
        <v>537</v>
      </c>
      <c r="E136" s="2">
        <v>42659.180555555555</v>
      </c>
      <c r="F136" s="2">
        <v>42659.504166666666</v>
      </c>
      <c r="G136" s="69">
        <f>IF(RIGHT(K136)="T",(+F136-E136),0)</f>
        <v>0</v>
      </c>
      <c r="H136" s="69">
        <f>IF(RIGHT(K136)="U",(+F136-E136),0)</f>
        <v>0</v>
      </c>
      <c r="I136" s="69">
        <f>IF(RIGHT(K136)="C",(+F136-E136),0)</f>
        <v>0</v>
      </c>
      <c r="J136" s="69">
        <f>IF(RIGHT(K136)="D",(+F136-E136),0)</f>
        <v>0.32361111111094942</v>
      </c>
      <c r="K136" s="70" t="s">
        <v>52</v>
      </c>
      <c r="L136" s="71" t="s">
        <v>957</v>
      </c>
      <c r="M136" s="72" t="s">
        <v>920</v>
      </c>
    </row>
    <row r="137" spans="1:13" ht="25.5">
      <c r="A137" s="72" t="s">
        <v>696</v>
      </c>
      <c r="B137" s="84" t="s">
        <v>116</v>
      </c>
      <c r="C137" s="68">
        <v>110187</v>
      </c>
      <c r="D137" s="4" t="s">
        <v>537</v>
      </c>
      <c r="E137" s="2">
        <v>42659.915277777778</v>
      </c>
      <c r="F137" s="2">
        <v>42660.428472222222</v>
      </c>
      <c r="G137" s="69">
        <f>IF(RIGHT(K137)="T",(+F137-E137),0)</f>
        <v>0</v>
      </c>
      <c r="H137" s="69">
        <f>IF(RIGHT(K137)="U",(+F137-E137),0)</f>
        <v>0</v>
      </c>
      <c r="I137" s="69">
        <f>IF(RIGHT(K137)="C",(+F137-E137),0)</f>
        <v>0</v>
      </c>
      <c r="J137" s="69">
        <f>IF(RIGHT(K137)="D",(+F137-E137),0)</f>
        <v>0.51319444444379769</v>
      </c>
      <c r="K137" s="70" t="s">
        <v>52</v>
      </c>
      <c r="L137" s="71" t="s">
        <v>957</v>
      </c>
      <c r="M137" s="72" t="s">
        <v>954</v>
      </c>
    </row>
    <row r="138" spans="1:13" ht="12.75">
      <c r="A138" s="72" t="s">
        <v>697</v>
      </c>
      <c r="B138" s="84" t="s">
        <v>116</v>
      </c>
      <c r="C138" s="68">
        <v>110254</v>
      </c>
      <c r="D138" s="4" t="s">
        <v>537</v>
      </c>
      <c r="E138" s="2">
        <v>42666.71597222222</v>
      </c>
      <c r="F138" s="2">
        <v>42667.419444444444</v>
      </c>
      <c r="G138" s="69">
        <f>IF(RIGHT(K138)="T",(+F138-E138),0)</f>
        <v>0</v>
      </c>
      <c r="H138" s="69">
        <f>IF(RIGHT(K138)="U",(+F138-E138),0)</f>
        <v>0</v>
      </c>
      <c r="I138" s="69">
        <f>IF(RIGHT(K138)="C",(+F138-E138),0)</f>
        <v>0</v>
      </c>
      <c r="J138" s="69">
        <f>IF(RIGHT(K138)="D",(+F138-E138),0)</f>
        <v>0.70347222222335404</v>
      </c>
      <c r="K138" s="70" t="s">
        <v>52</v>
      </c>
      <c r="L138" s="71" t="s">
        <v>965</v>
      </c>
      <c r="M138" s="72" t="s">
        <v>966</v>
      </c>
    </row>
    <row r="139" spans="1:13" ht="25.5">
      <c r="A139" s="72" t="s">
        <v>698</v>
      </c>
      <c r="B139" s="84" t="s">
        <v>116</v>
      </c>
      <c r="C139" s="68">
        <v>110285</v>
      </c>
      <c r="D139" s="4" t="s">
        <v>537</v>
      </c>
      <c r="E139" s="2">
        <v>42668.96597222222</v>
      </c>
      <c r="F139" s="2">
        <v>42669.299305555556</v>
      </c>
      <c r="G139" s="69">
        <f>IF(RIGHT(K139)="T",(+F139-E139),0)</f>
        <v>0</v>
      </c>
      <c r="H139" s="69">
        <f>IF(RIGHT(K139)="U",(+F139-E139),0)</f>
        <v>0</v>
      </c>
      <c r="I139" s="69">
        <f>IF(RIGHT(K139)="C",(+F139-E139),0)</f>
        <v>0</v>
      </c>
      <c r="J139" s="69">
        <f>IF(RIGHT(K139)="D",(+F139-E139),0)</f>
        <v>0.33333333333575865</v>
      </c>
      <c r="K139" s="70" t="s">
        <v>52</v>
      </c>
      <c r="L139" s="71" t="s">
        <v>957</v>
      </c>
      <c r="M139" s="72" t="s">
        <v>958</v>
      </c>
    </row>
    <row r="140" spans="1:13" ht="25.5">
      <c r="A140" s="80"/>
      <c r="B140" s="73"/>
      <c r="C140" s="74"/>
      <c r="D140" s="75" t="s">
        <v>595</v>
      </c>
      <c r="E140" s="76"/>
      <c r="F140" s="76"/>
      <c r="G140" s="77">
        <f>SUBTOTAL(9,G136:G139)</f>
        <v>0</v>
      </c>
      <c r="H140" s="77">
        <f>SUBTOTAL(9,H136:H139)</f>
        <v>0</v>
      </c>
      <c r="I140" s="77">
        <f>SUBTOTAL(9,I136:I139)</f>
        <v>0</v>
      </c>
      <c r="J140" s="77">
        <f>SUBTOTAL(9,J136:J139)</f>
        <v>1.8736111111138598</v>
      </c>
      <c r="K140" s="78"/>
      <c r="L140" s="79"/>
      <c r="M140" s="80"/>
    </row>
    <row r="141" spans="1:13" ht="12.75">
      <c r="A141" s="72" t="s">
        <v>699</v>
      </c>
      <c r="B141" s="84" t="s">
        <v>120</v>
      </c>
      <c r="C141" s="68">
        <v>110060</v>
      </c>
      <c r="D141" s="4" t="s">
        <v>121</v>
      </c>
      <c r="E141" s="2">
        <v>42649.423611111109</v>
      </c>
      <c r="F141" s="2">
        <v>42649.79791666667</v>
      </c>
      <c r="G141" s="69">
        <f>IF(RIGHT(K141)="T",(+F141-E141),0)</f>
        <v>0.37430555556056788</v>
      </c>
      <c r="H141" s="69">
        <f>IF(RIGHT(K141)="U",(+F141-E141),0)</f>
        <v>0</v>
      </c>
      <c r="I141" s="69">
        <f>IF(RIGHT(K141)="C",(+F141-E141),0)</f>
        <v>0</v>
      </c>
      <c r="J141" s="69">
        <f>IF(RIGHT(K141)="D",(+F141-E141),0)</f>
        <v>0</v>
      </c>
      <c r="K141" s="70" t="s">
        <v>490</v>
      </c>
      <c r="L141" s="71" t="s">
        <v>967</v>
      </c>
      <c r="M141" s="72" t="s">
        <v>968</v>
      </c>
    </row>
    <row r="142" spans="1:13" ht="12.75">
      <c r="A142" s="80"/>
      <c r="B142" s="84" t="s">
        <v>120</v>
      </c>
      <c r="C142" s="68">
        <v>110075</v>
      </c>
      <c r="D142" s="4" t="s">
        <v>121</v>
      </c>
      <c r="E142" s="2">
        <v>42650.393055555556</v>
      </c>
      <c r="F142" s="2">
        <v>42650.782638888886</v>
      </c>
      <c r="G142" s="69">
        <f>IF(RIGHT(K142)="T",(+F142-E142),0)</f>
        <v>0.38958333332993789</v>
      </c>
      <c r="H142" s="69">
        <f>IF(RIGHT(K142)="U",(+F142-E142),0)</f>
        <v>0</v>
      </c>
      <c r="I142" s="69">
        <f>IF(RIGHT(K142)="C",(+F142-E142),0)</f>
        <v>0</v>
      </c>
      <c r="J142" s="69">
        <f>IF(RIGHT(K142)="D",(+F142-E142),0)</f>
        <v>0</v>
      </c>
      <c r="K142" s="70" t="s">
        <v>490</v>
      </c>
      <c r="L142" s="71" t="s">
        <v>967</v>
      </c>
      <c r="M142" s="72" t="s">
        <v>969</v>
      </c>
    </row>
    <row r="143" spans="1:13" ht="12.75">
      <c r="A143" s="72" t="s">
        <v>701</v>
      </c>
      <c r="B143" s="73"/>
      <c r="C143" s="74"/>
      <c r="D143" s="75" t="s">
        <v>970</v>
      </c>
      <c r="E143" s="76"/>
      <c r="F143" s="76"/>
      <c r="G143" s="77">
        <f>SUBTOTAL(9,G141:G142)</f>
        <v>0.76388888889050577</v>
      </c>
      <c r="H143" s="77">
        <f>SUBTOTAL(9,H141:H142)</f>
        <v>0</v>
      </c>
      <c r="I143" s="77">
        <f>SUBTOTAL(9,I141:I142)</f>
        <v>0</v>
      </c>
      <c r="J143" s="77">
        <f>SUBTOTAL(9,J141:J142)</f>
        <v>0</v>
      </c>
      <c r="K143" s="78"/>
      <c r="L143" s="79"/>
      <c r="M143" s="80"/>
    </row>
    <row r="144" spans="1:13" ht="12.75">
      <c r="A144" s="72" t="s">
        <v>586</v>
      </c>
      <c r="B144" s="84" t="s">
        <v>122</v>
      </c>
      <c r="C144" s="68">
        <v>110225</v>
      </c>
      <c r="D144" s="4" t="s">
        <v>971</v>
      </c>
      <c r="E144" s="2">
        <v>42663.397222222222</v>
      </c>
      <c r="F144" s="2">
        <v>42663.835416666669</v>
      </c>
      <c r="G144" s="69">
        <f>IF(RIGHT(K144)="T",(+F144-E144),0)</f>
        <v>0.43819444444670808</v>
      </c>
      <c r="H144" s="69">
        <f>IF(RIGHT(K144)="U",(+F144-E144),0)</f>
        <v>0</v>
      </c>
      <c r="I144" s="69">
        <f>IF(RIGHT(K144)="C",(+F144-E144),0)</f>
        <v>0</v>
      </c>
      <c r="J144" s="69">
        <f>IF(RIGHT(K144)="D",(+F144-E144),0)</f>
        <v>0</v>
      </c>
      <c r="K144" s="70" t="s">
        <v>490</v>
      </c>
      <c r="L144" s="71" t="s">
        <v>972</v>
      </c>
      <c r="M144" s="72" t="s">
        <v>676</v>
      </c>
    </row>
    <row r="145" spans="1:13" ht="12.75">
      <c r="A145" s="72" t="s">
        <v>702</v>
      </c>
      <c r="B145" s="84" t="s">
        <v>122</v>
      </c>
      <c r="C145" s="68">
        <v>110231</v>
      </c>
      <c r="D145" s="4" t="s">
        <v>971</v>
      </c>
      <c r="E145" s="2">
        <v>42664.409722222219</v>
      </c>
      <c r="F145" s="2">
        <v>42664.790277777778</v>
      </c>
      <c r="G145" s="69">
        <f>IF(RIGHT(K145)="T",(+F145-E145),0)</f>
        <v>0.38055555555911269</v>
      </c>
      <c r="H145" s="69">
        <f>IF(RIGHT(K145)="U",(+F145-E145),0)</f>
        <v>0</v>
      </c>
      <c r="I145" s="69">
        <f>IF(RIGHT(K145)="C",(+F145-E145),0)</f>
        <v>0</v>
      </c>
      <c r="J145" s="69">
        <f>IF(RIGHT(K145)="D",(+F145-E145),0)</f>
        <v>0</v>
      </c>
      <c r="K145" s="70" t="s">
        <v>490</v>
      </c>
      <c r="L145" s="71" t="s">
        <v>973</v>
      </c>
      <c r="M145" s="72" t="s">
        <v>974</v>
      </c>
    </row>
    <row r="146" spans="1:13" ht="25.5">
      <c r="A146" s="72" t="s">
        <v>703</v>
      </c>
      <c r="B146" s="73"/>
      <c r="C146" s="74"/>
      <c r="D146" s="75" t="s">
        <v>975</v>
      </c>
      <c r="E146" s="76"/>
      <c r="F146" s="76"/>
      <c r="G146" s="77">
        <f>SUBTOTAL(9,G144:G145)</f>
        <v>0.81875000000582077</v>
      </c>
      <c r="H146" s="77">
        <f>SUBTOTAL(9,H144:H145)</f>
        <v>0</v>
      </c>
      <c r="I146" s="77">
        <f>SUBTOTAL(9,I144:I145)</f>
        <v>0</v>
      </c>
      <c r="J146" s="77">
        <f>SUBTOTAL(9,J144:J145)</f>
        <v>0</v>
      </c>
      <c r="K146" s="78"/>
      <c r="L146" s="79"/>
      <c r="M146" s="80"/>
    </row>
    <row r="147" spans="1:13" ht="12.75">
      <c r="A147" s="72" t="s">
        <v>704</v>
      </c>
      <c r="B147" s="84" t="s">
        <v>124</v>
      </c>
      <c r="C147" s="68">
        <v>110213</v>
      </c>
      <c r="D147" s="4" t="s">
        <v>125</v>
      </c>
      <c r="E147" s="2">
        <v>42662.481944444444</v>
      </c>
      <c r="F147" s="2">
        <v>42662.541666666664</v>
      </c>
      <c r="G147" s="69">
        <f>IF(RIGHT(K147)="T",(+F147-E147),0)</f>
        <v>5.9722222220443655E-2</v>
      </c>
      <c r="H147" s="69">
        <f>IF(RIGHT(K147)="U",(+F147-E147),0)</f>
        <v>0</v>
      </c>
      <c r="I147" s="69">
        <f>IF(RIGHT(K147)="C",(+F147-E147),0)</f>
        <v>0</v>
      </c>
      <c r="J147" s="69">
        <f>IF(RIGHT(K147)="D",(+F147-E147),0)</f>
        <v>0</v>
      </c>
      <c r="K147" s="70" t="s">
        <v>490</v>
      </c>
      <c r="L147" s="71" t="s">
        <v>976</v>
      </c>
      <c r="M147" s="72" t="s">
        <v>977</v>
      </c>
    </row>
    <row r="148" spans="1:13" ht="12.75">
      <c r="A148" s="72" t="s">
        <v>705</v>
      </c>
      <c r="B148" s="73"/>
      <c r="C148" s="74"/>
      <c r="D148" s="75" t="s">
        <v>978</v>
      </c>
      <c r="E148" s="76"/>
      <c r="F148" s="76"/>
      <c r="G148" s="77">
        <f>SUBTOTAL(9,G147:G147)</f>
        <v>5.9722222220443655E-2</v>
      </c>
      <c r="H148" s="77">
        <f>SUBTOTAL(9,H147:H147)</f>
        <v>0</v>
      </c>
      <c r="I148" s="77">
        <f>SUBTOTAL(9,I147:I147)</f>
        <v>0</v>
      </c>
      <c r="J148" s="77">
        <f>SUBTOTAL(9,J147:J147)</f>
        <v>0</v>
      </c>
      <c r="K148" s="78"/>
      <c r="L148" s="79"/>
      <c r="M148" s="80"/>
    </row>
    <row r="149" spans="1:13" ht="12.75">
      <c r="A149" s="72" t="s">
        <v>706</v>
      </c>
      <c r="B149" s="84" t="s">
        <v>126</v>
      </c>
      <c r="C149" s="68">
        <v>110042</v>
      </c>
      <c r="D149" s="4" t="s">
        <v>127</v>
      </c>
      <c r="E149" s="2">
        <v>42648.388888888891</v>
      </c>
      <c r="F149" s="2">
        <v>42649.727083333331</v>
      </c>
      <c r="G149" s="69">
        <f>IF(RIGHT(K149)="T",(+F149-E149),0)</f>
        <v>0</v>
      </c>
      <c r="H149" s="69">
        <f>IF(RIGHT(K149)="U",(+F149-E149),0)</f>
        <v>0</v>
      </c>
      <c r="I149" s="69">
        <f>IF(RIGHT(K149)="C",(+F149-E149),0)</f>
        <v>0</v>
      </c>
      <c r="J149" s="69">
        <f>IF(RIGHT(K149)="D",(+F149-E149),0)</f>
        <v>1.3381944444408873</v>
      </c>
      <c r="K149" s="70" t="s">
        <v>493</v>
      </c>
      <c r="L149" s="71" t="s">
        <v>979</v>
      </c>
      <c r="M149" s="72" t="s">
        <v>980</v>
      </c>
    </row>
    <row r="150" spans="1:13" ht="12.75">
      <c r="A150" s="72" t="s">
        <v>707</v>
      </c>
      <c r="B150" s="73"/>
      <c r="C150" s="74"/>
      <c r="D150" s="75" t="s">
        <v>981</v>
      </c>
      <c r="E150" s="76"/>
      <c r="F150" s="76"/>
      <c r="G150" s="77">
        <f>SUBTOTAL(9,G149:G149)</f>
        <v>0</v>
      </c>
      <c r="H150" s="77">
        <f>SUBTOTAL(9,H149:H149)</f>
        <v>0</v>
      </c>
      <c r="I150" s="77">
        <f>SUBTOTAL(9,I149:I149)</f>
        <v>0</v>
      </c>
      <c r="J150" s="77">
        <f>SUBTOTAL(9,J149:J149)</f>
        <v>1.3381944444408873</v>
      </c>
      <c r="K150" s="78"/>
      <c r="L150" s="79"/>
      <c r="M150" s="80"/>
    </row>
    <row r="151" spans="1:13" ht="25.5">
      <c r="A151" s="72" t="s">
        <v>708</v>
      </c>
      <c r="B151" s="84" t="s">
        <v>130</v>
      </c>
      <c r="C151" s="68">
        <v>110032</v>
      </c>
      <c r="D151" s="4" t="s">
        <v>131</v>
      </c>
      <c r="E151" s="2">
        <v>42647.51666666667</v>
      </c>
      <c r="F151" s="2">
        <v>42647.51666666667</v>
      </c>
      <c r="G151" s="69">
        <f t="shared" ref="G151:G159" si="24">IF(RIGHT(K151)="T",(+F151-E151),0)</f>
        <v>0</v>
      </c>
      <c r="H151" s="69">
        <f t="shared" ref="H151:H159" si="25">IF(RIGHT(K151)="U",(+F151-E151),0)</f>
        <v>0</v>
      </c>
      <c r="I151" s="69">
        <f t="shared" ref="I151:I159" si="26">IF(RIGHT(K151)="C",(+F151-E151),0)</f>
        <v>0</v>
      </c>
      <c r="J151" s="69">
        <f t="shared" ref="J151:J159" si="27">IF(RIGHT(K151)="D",(+F151-E151),0)</f>
        <v>0</v>
      </c>
      <c r="K151" s="70" t="s">
        <v>504</v>
      </c>
      <c r="L151" s="71" t="s">
        <v>982</v>
      </c>
      <c r="M151" s="72"/>
    </row>
    <row r="152" spans="1:13" ht="25.5">
      <c r="A152" s="72" t="s">
        <v>709</v>
      </c>
      <c r="B152" s="84" t="s">
        <v>130</v>
      </c>
      <c r="C152" s="68">
        <v>110179</v>
      </c>
      <c r="D152" s="4" t="s">
        <v>131</v>
      </c>
      <c r="E152" s="2">
        <v>42659.181944444441</v>
      </c>
      <c r="F152" s="2">
        <v>42659.611111111109</v>
      </c>
      <c r="G152" s="69">
        <f t="shared" si="24"/>
        <v>0</v>
      </c>
      <c r="H152" s="69">
        <f t="shared" si="25"/>
        <v>0</v>
      </c>
      <c r="I152" s="69">
        <f t="shared" si="26"/>
        <v>0</v>
      </c>
      <c r="J152" s="69">
        <f t="shared" si="27"/>
        <v>0.42916666666860692</v>
      </c>
      <c r="K152" s="70" t="s">
        <v>52</v>
      </c>
      <c r="L152" s="71" t="s">
        <v>953</v>
      </c>
      <c r="M152" s="72" t="s">
        <v>920</v>
      </c>
    </row>
    <row r="153" spans="1:13" ht="25.5">
      <c r="A153" s="72" t="s">
        <v>710</v>
      </c>
      <c r="B153" s="84" t="s">
        <v>130</v>
      </c>
      <c r="C153" s="68">
        <v>110188</v>
      </c>
      <c r="D153" s="4" t="s">
        <v>131</v>
      </c>
      <c r="E153" s="2">
        <v>42659.915972222225</v>
      </c>
      <c r="F153" s="2">
        <v>42660.501388888886</v>
      </c>
      <c r="G153" s="69">
        <f t="shared" si="24"/>
        <v>0</v>
      </c>
      <c r="H153" s="69">
        <f t="shared" si="25"/>
        <v>0</v>
      </c>
      <c r="I153" s="69">
        <f t="shared" si="26"/>
        <v>0</v>
      </c>
      <c r="J153" s="69">
        <f t="shared" si="27"/>
        <v>0.58541666666133096</v>
      </c>
      <c r="K153" s="70" t="s">
        <v>52</v>
      </c>
      <c r="L153" s="71" t="s">
        <v>953</v>
      </c>
      <c r="M153" s="72" t="s">
        <v>954</v>
      </c>
    </row>
    <row r="154" spans="1:13" ht="12.75">
      <c r="A154" s="72" t="s">
        <v>711</v>
      </c>
      <c r="B154" s="84" t="s">
        <v>130</v>
      </c>
      <c r="C154" s="68">
        <v>110203</v>
      </c>
      <c r="D154" s="4" t="s">
        <v>131</v>
      </c>
      <c r="E154" s="2">
        <v>42661.190972222219</v>
      </c>
      <c r="F154" s="2">
        <v>42661.190972222219</v>
      </c>
      <c r="G154" s="69">
        <f t="shared" si="24"/>
        <v>0</v>
      </c>
      <c r="H154" s="69">
        <f t="shared" si="25"/>
        <v>0</v>
      </c>
      <c r="I154" s="69">
        <f t="shared" si="26"/>
        <v>0</v>
      </c>
      <c r="J154" s="69">
        <f t="shared" si="27"/>
        <v>0</v>
      </c>
      <c r="K154" s="70" t="s">
        <v>504</v>
      </c>
      <c r="L154" s="71" t="s">
        <v>983</v>
      </c>
      <c r="M154" s="72"/>
    </row>
    <row r="155" spans="1:13" ht="25.5">
      <c r="A155" s="72" t="s">
        <v>712</v>
      </c>
      <c r="B155" s="84" t="s">
        <v>130</v>
      </c>
      <c r="C155" s="68">
        <v>110259</v>
      </c>
      <c r="D155" s="4" t="s">
        <v>131</v>
      </c>
      <c r="E155" s="2">
        <v>42666.896527777775</v>
      </c>
      <c r="F155" s="2">
        <v>42667.465277777781</v>
      </c>
      <c r="G155" s="69">
        <f t="shared" si="24"/>
        <v>0</v>
      </c>
      <c r="H155" s="69">
        <f t="shared" si="25"/>
        <v>0</v>
      </c>
      <c r="I155" s="69">
        <f t="shared" si="26"/>
        <v>0</v>
      </c>
      <c r="J155" s="69">
        <f t="shared" si="27"/>
        <v>0.56875000000582077</v>
      </c>
      <c r="K155" s="70" t="s">
        <v>52</v>
      </c>
      <c r="L155" s="71" t="s">
        <v>955</v>
      </c>
      <c r="M155" s="72" t="s">
        <v>956</v>
      </c>
    </row>
    <row r="156" spans="1:13" ht="25.5">
      <c r="A156" s="72" t="s">
        <v>713</v>
      </c>
      <c r="B156" s="84" t="s">
        <v>130</v>
      </c>
      <c r="C156" s="68">
        <v>110263</v>
      </c>
      <c r="D156" s="4" t="s">
        <v>131</v>
      </c>
      <c r="E156" s="2">
        <v>42667.465277777781</v>
      </c>
      <c r="F156" s="2">
        <v>42667.57708333333</v>
      </c>
      <c r="G156" s="69">
        <f t="shared" si="24"/>
        <v>0.11180555554892635</v>
      </c>
      <c r="H156" s="69">
        <f t="shared" si="25"/>
        <v>0</v>
      </c>
      <c r="I156" s="69">
        <f t="shared" si="26"/>
        <v>0</v>
      </c>
      <c r="J156" s="69">
        <f t="shared" si="27"/>
        <v>0</v>
      </c>
      <c r="K156" s="70" t="s">
        <v>488</v>
      </c>
      <c r="L156" s="71" t="s">
        <v>984</v>
      </c>
      <c r="M156" s="72" t="s">
        <v>985</v>
      </c>
    </row>
    <row r="157" spans="1:13" ht="12.75">
      <c r="A157" s="72" t="s">
        <v>714</v>
      </c>
      <c r="B157" s="84" t="s">
        <v>130</v>
      </c>
      <c r="C157" s="68">
        <v>110309</v>
      </c>
      <c r="D157" s="4" t="s">
        <v>131</v>
      </c>
      <c r="E157" s="2">
        <v>42671.086111111108</v>
      </c>
      <c r="F157" s="2">
        <v>42671.277777777781</v>
      </c>
      <c r="G157" s="69">
        <f t="shared" si="24"/>
        <v>0</v>
      </c>
      <c r="H157" s="69">
        <f t="shared" si="25"/>
        <v>0</v>
      </c>
      <c r="I157" s="69">
        <f t="shared" si="26"/>
        <v>0</v>
      </c>
      <c r="J157" s="69">
        <f t="shared" si="27"/>
        <v>0.1916666666729725</v>
      </c>
      <c r="K157" s="70" t="s">
        <v>52</v>
      </c>
      <c r="L157" s="71" t="s">
        <v>986</v>
      </c>
      <c r="M157" s="72" t="s">
        <v>829</v>
      </c>
    </row>
    <row r="158" spans="1:13" ht="12.75">
      <c r="A158" s="72" t="s">
        <v>715</v>
      </c>
      <c r="B158" s="84" t="s">
        <v>130</v>
      </c>
      <c r="C158" s="68">
        <v>110338</v>
      </c>
      <c r="D158" s="4" t="s">
        <v>131</v>
      </c>
      <c r="E158" s="2">
        <v>42673.011111111111</v>
      </c>
      <c r="F158" s="2">
        <v>42673.011111111111</v>
      </c>
      <c r="G158" s="69">
        <f t="shared" si="24"/>
        <v>0</v>
      </c>
      <c r="H158" s="69">
        <f t="shared" si="25"/>
        <v>0</v>
      </c>
      <c r="I158" s="69">
        <f t="shared" si="26"/>
        <v>0</v>
      </c>
      <c r="J158" s="69">
        <f t="shared" si="27"/>
        <v>0</v>
      </c>
      <c r="K158" s="70" t="s">
        <v>504</v>
      </c>
      <c r="L158" s="71" t="s">
        <v>987</v>
      </c>
      <c r="M158" s="72"/>
    </row>
    <row r="159" spans="1:13" ht="12.75">
      <c r="A159" s="72" t="s">
        <v>716</v>
      </c>
      <c r="B159" s="84" t="s">
        <v>130</v>
      </c>
      <c r="C159" s="68">
        <v>110340</v>
      </c>
      <c r="D159" s="4" t="s">
        <v>131</v>
      </c>
      <c r="E159" s="2">
        <v>42673.655555555553</v>
      </c>
      <c r="F159" s="83">
        <v>42675</v>
      </c>
      <c r="G159" s="69">
        <f t="shared" si="24"/>
        <v>0</v>
      </c>
      <c r="H159" s="69">
        <f t="shared" si="25"/>
        <v>0</v>
      </c>
      <c r="I159" s="69">
        <f t="shared" si="26"/>
        <v>0</v>
      </c>
      <c r="J159" s="69">
        <f t="shared" si="27"/>
        <v>1.3444444444467081</v>
      </c>
      <c r="K159" s="70" t="s">
        <v>52</v>
      </c>
      <c r="L159" s="71" t="s">
        <v>988</v>
      </c>
      <c r="M159" s="72" t="s">
        <v>989</v>
      </c>
    </row>
    <row r="160" spans="1:13" ht="12.75">
      <c r="A160" s="72" t="s">
        <v>717</v>
      </c>
      <c r="B160" s="73"/>
      <c r="C160" s="74"/>
      <c r="D160" s="75" t="s">
        <v>591</v>
      </c>
      <c r="E160" s="76"/>
      <c r="F160" s="76"/>
      <c r="G160" s="77">
        <f>SUBTOTAL(9,G151:G159)</f>
        <v>0.11180555554892635</v>
      </c>
      <c r="H160" s="77">
        <f>SUBTOTAL(9,H151:H159)</f>
        <v>0</v>
      </c>
      <c r="I160" s="77">
        <f>SUBTOTAL(9,I151:I159)</f>
        <v>0</v>
      </c>
      <c r="J160" s="77">
        <f>SUBTOTAL(9,J151:J159)</f>
        <v>3.1194444444554392</v>
      </c>
      <c r="K160" s="78"/>
      <c r="L160" s="79"/>
      <c r="M160" s="80"/>
    </row>
    <row r="161" spans="1:13" ht="12.75">
      <c r="A161" s="72" t="s">
        <v>718</v>
      </c>
      <c r="B161" s="84" t="s">
        <v>134</v>
      </c>
      <c r="C161" s="68">
        <v>110157</v>
      </c>
      <c r="D161" s="4" t="s">
        <v>135</v>
      </c>
      <c r="E161" s="2">
        <v>42657.581250000003</v>
      </c>
      <c r="F161" s="2">
        <v>42657.581250000003</v>
      </c>
      <c r="G161" s="69">
        <f>IF(RIGHT(K161)="T",(+F161-E161),0)</f>
        <v>0</v>
      </c>
      <c r="H161" s="69">
        <f>IF(RIGHT(K161)="U",(+F161-E161),0)</f>
        <v>0</v>
      </c>
      <c r="I161" s="69">
        <f>IF(RIGHT(K161)="C",(+F161-E161),0)</f>
        <v>0</v>
      </c>
      <c r="J161" s="69">
        <f>IF(RIGHT(K161)="D",(+F161-E161),0)</f>
        <v>0</v>
      </c>
      <c r="K161" s="70" t="s">
        <v>504</v>
      </c>
      <c r="L161" s="71" t="s">
        <v>990</v>
      </c>
      <c r="M161" s="72"/>
    </row>
    <row r="162" spans="1:13" ht="12.75">
      <c r="A162" s="72" t="s">
        <v>719</v>
      </c>
      <c r="B162" s="73"/>
      <c r="C162" s="74"/>
      <c r="D162" s="75" t="s">
        <v>592</v>
      </c>
      <c r="E162" s="76"/>
      <c r="F162" s="76"/>
      <c r="G162" s="77">
        <f>SUBTOTAL(9,G161:G161)</f>
        <v>0</v>
      </c>
      <c r="H162" s="77">
        <f>SUBTOTAL(9,H161:H161)</f>
        <v>0</v>
      </c>
      <c r="I162" s="77">
        <f>SUBTOTAL(9,I161:I161)</f>
        <v>0</v>
      </c>
      <c r="J162" s="77">
        <f>SUBTOTAL(9,J161:J161)</f>
        <v>0</v>
      </c>
      <c r="K162" s="78"/>
      <c r="L162" s="79"/>
      <c r="M162" s="80"/>
    </row>
    <row r="163" spans="1:13" ht="25.5">
      <c r="A163" s="72" t="s">
        <v>720</v>
      </c>
      <c r="B163" s="84" t="s">
        <v>136</v>
      </c>
      <c r="C163" s="68">
        <v>110153</v>
      </c>
      <c r="D163" s="4" t="s">
        <v>137</v>
      </c>
      <c r="E163" s="2">
        <v>42657.408333333333</v>
      </c>
      <c r="F163" s="2">
        <v>42660.792361111111</v>
      </c>
      <c r="G163" s="69">
        <f>IF(RIGHT(K163)="T",(+F163-E163),0)</f>
        <v>0</v>
      </c>
      <c r="H163" s="69">
        <f>IF(RIGHT(K163)="U",(+F163-E163),0)</f>
        <v>0</v>
      </c>
      <c r="I163" s="69">
        <f>IF(RIGHT(K163)="C",(+F163-E163),0)</f>
        <v>0</v>
      </c>
      <c r="J163" s="69">
        <f>IF(RIGHT(K163)="D",(+F163-E163),0)</f>
        <v>3.3840277777781012</v>
      </c>
      <c r="K163" s="70" t="s">
        <v>487</v>
      </c>
      <c r="L163" s="71" t="s">
        <v>991</v>
      </c>
      <c r="M163" s="72" t="s">
        <v>992</v>
      </c>
    </row>
    <row r="164" spans="1:13" ht="12.75">
      <c r="A164" s="72" t="s">
        <v>721</v>
      </c>
      <c r="B164" s="73"/>
      <c r="C164" s="74"/>
      <c r="D164" s="75" t="s">
        <v>993</v>
      </c>
      <c r="E164" s="76"/>
      <c r="F164" s="76"/>
      <c r="G164" s="77">
        <f>SUBTOTAL(9,G163:G163)</f>
        <v>0</v>
      </c>
      <c r="H164" s="77">
        <f>SUBTOTAL(9,H163:H163)</f>
        <v>0</v>
      </c>
      <c r="I164" s="77">
        <f>SUBTOTAL(9,I163:I163)</f>
        <v>0</v>
      </c>
      <c r="J164" s="77">
        <f>SUBTOTAL(9,J163:J163)</f>
        <v>3.3840277777781012</v>
      </c>
      <c r="K164" s="78"/>
      <c r="L164" s="79"/>
      <c r="M164" s="80"/>
    </row>
    <row r="165" spans="1:13" ht="12.75">
      <c r="A165" s="72" t="s">
        <v>722</v>
      </c>
      <c r="B165" s="84" t="s">
        <v>144</v>
      </c>
      <c r="C165" s="68">
        <v>110290</v>
      </c>
      <c r="D165" s="4" t="s">
        <v>145</v>
      </c>
      <c r="E165" s="2">
        <v>42669.4</v>
      </c>
      <c r="F165" s="2">
        <v>42669.802083333336</v>
      </c>
      <c r="G165" s="69">
        <f>IF(RIGHT(K165)="T",(+F165-E165),0)</f>
        <v>0.40208333333430346</v>
      </c>
      <c r="H165" s="69">
        <f>IF(RIGHT(K165)="U",(+F165-E165),0)</f>
        <v>0</v>
      </c>
      <c r="I165" s="69">
        <f>IF(RIGHT(K165)="C",(+F165-E165),0)</f>
        <v>0</v>
      </c>
      <c r="J165" s="69">
        <f>IF(RIGHT(K165)="D",(+F165-E165),0)</f>
        <v>0</v>
      </c>
      <c r="K165" s="70" t="s">
        <v>490</v>
      </c>
      <c r="L165" s="71" t="s">
        <v>994</v>
      </c>
      <c r="M165" s="72" t="s">
        <v>995</v>
      </c>
    </row>
    <row r="166" spans="1:13" ht="25.5">
      <c r="A166" s="72" t="s">
        <v>723</v>
      </c>
      <c r="B166" s="73"/>
      <c r="C166" s="74"/>
      <c r="D166" s="75" t="s">
        <v>787</v>
      </c>
      <c r="E166" s="76"/>
      <c r="F166" s="76"/>
      <c r="G166" s="77">
        <f>SUBTOTAL(9,G165:G165)</f>
        <v>0.40208333333430346</v>
      </c>
      <c r="H166" s="77">
        <f>SUBTOTAL(9,H165:H165)</f>
        <v>0</v>
      </c>
      <c r="I166" s="77">
        <f>SUBTOTAL(9,I165:I165)</f>
        <v>0</v>
      </c>
      <c r="J166" s="77">
        <f>SUBTOTAL(9,J165:J165)</f>
        <v>0</v>
      </c>
      <c r="K166" s="78"/>
      <c r="L166" s="79"/>
      <c r="M166" s="80"/>
    </row>
    <row r="167" spans="1:13" ht="12.75">
      <c r="A167" s="72" t="s">
        <v>724</v>
      </c>
      <c r="B167" s="84" t="s">
        <v>146</v>
      </c>
      <c r="C167" s="68">
        <v>110297</v>
      </c>
      <c r="D167" s="4" t="s">
        <v>147</v>
      </c>
      <c r="E167" s="2">
        <v>42670.402777777781</v>
      </c>
      <c r="F167" s="2">
        <v>42670.805555555555</v>
      </c>
      <c r="G167" s="69">
        <f>IF(RIGHT(K167)="T",(+F167-E167),0)</f>
        <v>0.40277777777373558</v>
      </c>
      <c r="H167" s="69">
        <f>IF(RIGHT(K167)="U",(+F167-E167),0)</f>
        <v>0</v>
      </c>
      <c r="I167" s="69">
        <f>IF(RIGHT(K167)="C",(+F167-E167),0)</f>
        <v>0</v>
      </c>
      <c r="J167" s="69">
        <f>IF(RIGHT(K167)="D",(+F167-E167),0)</f>
        <v>0</v>
      </c>
      <c r="K167" s="70" t="s">
        <v>490</v>
      </c>
      <c r="L167" s="71" t="s">
        <v>994</v>
      </c>
      <c r="M167" s="72" t="s">
        <v>996</v>
      </c>
    </row>
    <row r="168" spans="1:13" ht="25.5">
      <c r="A168" s="72" t="s">
        <v>725</v>
      </c>
      <c r="B168" s="73"/>
      <c r="C168" s="74"/>
      <c r="D168" s="75" t="s">
        <v>593</v>
      </c>
      <c r="E168" s="76"/>
      <c r="F168" s="76"/>
      <c r="G168" s="77">
        <f>SUBTOTAL(9,G167:G167)</f>
        <v>0.40277777777373558</v>
      </c>
      <c r="H168" s="77">
        <f>SUBTOTAL(9,H167:H167)</f>
        <v>0</v>
      </c>
      <c r="I168" s="77">
        <f>SUBTOTAL(9,I167:I167)</f>
        <v>0</v>
      </c>
      <c r="J168" s="77">
        <f>SUBTOTAL(9,J167:J167)</f>
        <v>0</v>
      </c>
      <c r="K168" s="78"/>
      <c r="L168" s="79"/>
      <c r="M168" s="80"/>
    </row>
    <row r="169" spans="1:13" ht="25.5">
      <c r="A169" s="72" t="s">
        <v>726</v>
      </c>
      <c r="B169" s="84" t="s">
        <v>160</v>
      </c>
      <c r="C169" s="68">
        <v>110080</v>
      </c>
      <c r="D169" s="4" t="s">
        <v>161</v>
      </c>
      <c r="E169" s="2">
        <v>42650.529861111114</v>
      </c>
      <c r="F169" s="2">
        <v>42650.659722222219</v>
      </c>
      <c r="G169" s="69">
        <f>IF(RIGHT(K169)="T",(+F169-E169),0)</f>
        <v>0</v>
      </c>
      <c r="H169" s="69">
        <f>IF(RIGHT(K169)="U",(+F169-E169),0)</f>
        <v>0.12986111110512866</v>
      </c>
      <c r="I169" s="69">
        <f>IF(RIGHT(K169)="C",(+F169-E169),0)</f>
        <v>0</v>
      </c>
      <c r="J169" s="69">
        <f>IF(RIGHT(K169)="D",(+F169-E169),0)</f>
        <v>0</v>
      </c>
      <c r="K169" s="70" t="s">
        <v>492</v>
      </c>
      <c r="L169" s="71" t="s">
        <v>997</v>
      </c>
      <c r="M169" s="72"/>
    </row>
    <row r="170" spans="1:13" ht="25.5">
      <c r="A170" s="72" t="s">
        <v>727</v>
      </c>
      <c r="B170" s="73"/>
      <c r="C170" s="74"/>
      <c r="D170" s="75" t="s">
        <v>998</v>
      </c>
      <c r="E170" s="76"/>
      <c r="F170" s="76"/>
      <c r="G170" s="77">
        <f>SUBTOTAL(9,G169:G169)</f>
        <v>0</v>
      </c>
      <c r="H170" s="77">
        <f>SUBTOTAL(9,H169:H169)</f>
        <v>0.12986111110512866</v>
      </c>
      <c r="I170" s="77">
        <f>SUBTOTAL(9,I169:I169)</f>
        <v>0</v>
      </c>
      <c r="J170" s="77">
        <f>SUBTOTAL(9,J169:J169)</f>
        <v>0</v>
      </c>
      <c r="K170" s="78"/>
      <c r="L170" s="79"/>
      <c r="M170" s="80"/>
    </row>
    <row r="171" spans="1:13" ht="38.25">
      <c r="A171" s="72" t="s">
        <v>728</v>
      </c>
      <c r="B171" s="84" t="s">
        <v>166</v>
      </c>
      <c r="C171" s="68">
        <v>110082</v>
      </c>
      <c r="D171" s="4" t="s">
        <v>167</v>
      </c>
      <c r="E171" s="2">
        <v>42651.113888888889</v>
      </c>
      <c r="F171" s="2">
        <v>42651.127083333333</v>
      </c>
      <c r="G171" s="69">
        <f>IF(RIGHT(K171)="T",(+F171-E171),0)</f>
        <v>1.3194444443797693E-2</v>
      </c>
      <c r="H171" s="69">
        <f>IF(RIGHT(K171)="U",(+F171-E171),0)</f>
        <v>0</v>
      </c>
      <c r="I171" s="69">
        <f>IF(RIGHT(K171)="C",(+F171-E171),0)</f>
        <v>0</v>
      </c>
      <c r="J171" s="69">
        <f>IF(RIGHT(K171)="D",(+F171-E171),0)</f>
        <v>0</v>
      </c>
      <c r="K171" s="70" t="s">
        <v>495</v>
      </c>
      <c r="L171" s="71" t="s">
        <v>999</v>
      </c>
      <c r="M171" s="72"/>
    </row>
    <row r="172" spans="1:13" ht="25.5">
      <c r="A172" s="72" t="s">
        <v>729</v>
      </c>
      <c r="B172" s="73"/>
      <c r="C172" s="74"/>
      <c r="D172" s="75" t="s">
        <v>1000</v>
      </c>
      <c r="E172" s="76"/>
      <c r="F172" s="76"/>
      <c r="G172" s="77">
        <f>SUBTOTAL(9,G171:G171)</f>
        <v>1.3194444443797693E-2</v>
      </c>
      <c r="H172" s="77">
        <f>SUBTOTAL(9,H171:H171)</f>
        <v>0</v>
      </c>
      <c r="I172" s="77">
        <f>SUBTOTAL(9,I171:I171)</f>
        <v>0</v>
      </c>
      <c r="J172" s="77">
        <f>SUBTOTAL(9,J171:J171)</f>
        <v>0</v>
      </c>
      <c r="K172" s="78"/>
      <c r="L172" s="79"/>
      <c r="M172" s="80"/>
    </row>
    <row r="173" spans="1:13" ht="25.5">
      <c r="A173" s="72" t="s">
        <v>730</v>
      </c>
      <c r="B173" s="84" t="s">
        <v>168</v>
      </c>
      <c r="C173" s="68">
        <v>110083</v>
      </c>
      <c r="D173" s="4" t="s">
        <v>169</v>
      </c>
      <c r="E173" s="2">
        <v>42651.113888888889</v>
      </c>
      <c r="F173" s="2">
        <v>42651.113888888889</v>
      </c>
      <c r="G173" s="69">
        <f>IF(RIGHT(K173)="T",(+F173-E173),0)</f>
        <v>0</v>
      </c>
      <c r="H173" s="69">
        <f>IF(RIGHT(K173)="U",(+F173-E173),0)</f>
        <v>0</v>
      </c>
      <c r="I173" s="69">
        <f>IF(RIGHT(K173)="C",(+F173-E173),0)</f>
        <v>0</v>
      </c>
      <c r="J173" s="69">
        <f>IF(RIGHT(K173)="D",(+F173-E173),0)</f>
        <v>0</v>
      </c>
      <c r="K173" s="70" t="s">
        <v>504</v>
      </c>
      <c r="L173" s="71" t="s">
        <v>1001</v>
      </c>
      <c r="M173" s="72"/>
    </row>
    <row r="174" spans="1:13" ht="25.5">
      <c r="A174" s="80"/>
      <c r="B174" s="73"/>
      <c r="C174" s="74"/>
      <c r="D174" s="75" t="s">
        <v>793</v>
      </c>
      <c r="E174" s="76"/>
      <c r="F174" s="76"/>
      <c r="G174" s="77">
        <f>SUBTOTAL(9,G173:G173)</f>
        <v>0</v>
      </c>
      <c r="H174" s="77">
        <f>SUBTOTAL(9,H173:H173)</f>
        <v>0</v>
      </c>
      <c r="I174" s="77">
        <f>SUBTOTAL(9,I173:I173)</f>
        <v>0</v>
      </c>
      <c r="J174" s="77">
        <f>SUBTOTAL(9,J173:J173)</f>
        <v>0</v>
      </c>
      <c r="K174" s="78"/>
      <c r="L174" s="79"/>
      <c r="M174" s="80"/>
    </row>
    <row r="175" spans="1:13" ht="25.5">
      <c r="A175" s="72"/>
      <c r="B175" s="84" t="s">
        <v>176</v>
      </c>
      <c r="C175" s="68">
        <v>110033</v>
      </c>
      <c r="D175" s="4" t="s">
        <v>177</v>
      </c>
      <c r="E175" s="2">
        <v>42647.520138888889</v>
      </c>
      <c r="F175" s="2">
        <v>42647.544444444444</v>
      </c>
      <c r="G175" s="69">
        <f>IF(RIGHT(K175)="T",(+F175-E175),0)</f>
        <v>2.4305555554747116E-2</v>
      </c>
      <c r="H175" s="69">
        <f>IF(RIGHT(K175)="U",(+F175-E175),0)</f>
        <v>0</v>
      </c>
      <c r="I175" s="69">
        <f>IF(RIGHT(K175)="C",(+F175-E175),0)</f>
        <v>0</v>
      </c>
      <c r="J175" s="69">
        <f>IF(RIGHT(K175)="D",(+F175-E175),0)</f>
        <v>0</v>
      </c>
      <c r="K175" s="70" t="s">
        <v>495</v>
      </c>
      <c r="L175" s="71" t="s">
        <v>1002</v>
      </c>
      <c r="M175" s="72"/>
    </row>
    <row r="176" spans="1:13" ht="25.5">
      <c r="A176" s="80"/>
      <c r="B176" s="84" t="s">
        <v>176</v>
      </c>
      <c r="C176" s="68">
        <v>110035</v>
      </c>
      <c r="D176" s="4" t="s">
        <v>177</v>
      </c>
      <c r="E176" s="2">
        <v>42647.695833333331</v>
      </c>
      <c r="F176" s="2">
        <v>42647.859722222223</v>
      </c>
      <c r="G176" s="69">
        <f>IF(RIGHT(K176)="T",(+F176-E176),0)</f>
        <v>0.16388888889196096</v>
      </c>
      <c r="H176" s="69">
        <f>IF(RIGHT(K176)="U",(+F176-E176),0)</f>
        <v>0</v>
      </c>
      <c r="I176" s="69">
        <f>IF(RIGHT(K176)="C",(+F176-E176),0)</f>
        <v>0</v>
      </c>
      <c r="J176" s="69">
        <f>IF(RIGHT(K176)="D",(+F176-E176),0)</f>
        <v>0</v>
      </c>
      <c r="K176" s="70" t="s">
        <v>488</v>
      </c>
      <c r="L176" s="71" t="s">
        <v>1003</v>
      </c>
      <c r="M176" s="72" t="s">
        <v>1004</v>
      </c>
    </row>
    <row r="177" spans="1:13" ht="25.5">
      <c r="A177" s="72" t="s">
        <v>731</v>
      </c>
      <c r="B177" s="84" t="s">
        <v>176</v>
      </c>
      <c r="C177" s="68">
        <v>110049</v>
      </c>
      <c r="D177" s="4" t="s">
        <v>177</v>
      </c>
      <c r="E177" s="2">
        <v>42648.543749999997</v>
      </c>
      <c r="F177" s="2">
        <v>42648.796527777777</v>
      </c>
      <c r="G177" s="69">
        <f>IF(RIGHT(K177)="T",(+F177-E177),0)</f>
        <v>0.25277777777955635</v>
      </c>
      <c r="H177" s="69">
        <f>IF(RIGHT(K177)="U",(+F177-E177),0)</f>
        <v>0</v>
      </c>
      <c r="I177" s="69">
        <f>IF(RIGHT(K177)="C",(+F177-E177),0)</f>
        <v>0</v>
      </c>
      <c r="J177" s="69">
        <f>IF(RIGHT(K177)="D",(+F177-E177),0)</f>
        <v>0</v>
      </c>
      <c r="K177" s="70" t="s">
        <v>495</v>
      </c>
      <c r="L177" s="71" t="s">
        <v>1005</v>
      </c>
      <c r="M177" s="72"/>
    </row>
    <row r="178" spans="1:13" ht="25.5">
      <c r="A178" s="80"/>
      <c r="B178" s="84" t="s">
        <v>176</v>
      </c>
      <c r="C178" s="68">
        <v>110087</v>
      </c>
      <c r="D178" s="4" t="s">
        <v>177</v>
      </c>
      <c r="E178" s="2">
        <v>42651.448611111111</v>
      </c>
      <c r="F178" s="2">
        <v>42651.79583333333</v>
      </c>
      <c r="G178" s="69">
        <f>IF(RIGHT(K178)="T",(+F178-E178),0)</f>
        <v>0.34722222221898846</v>
      </c>
      <c r="H178" s="69">
        <f>IF(RIGHT(K178)="U",(+F178-E178),0)</f>
        <v>0</v>
      </c>
      <c r="I178" s="69">
        <f>IF(RIGHT(K178)="C",(+F178-E178),0)</f>
        <v>0</v>
      </c>
      <c r="J178" s="69">
        <f>IF(RIGHT(K178)="D",(+F178-E178),0)</f>
        <v>0</v>
      </c>
      <c r="K178" s="70" t="s">
        <v>490</v>
      </c>
      <c r="L178" s="71" t="s">
        <v>1006</v>
      </c>
      <c r="M178" s="72" t="s">
        <v>1007</v>
      </c>
    </row>
    <row r="179" spans="1:13" ht="12.75">
      <c r="A179" s="72" t="s">
        <v>731</v>
      </c>
      <c r="B179" s="84" t="s">
        <v>176</v>
      </c>
      <c r="C179" s="68">
        <v>110097</v>
      </c>
      <c r="D179" s="4" t="s">
        <v>177</v>
      </c>
      <c r="E179" s="2">
        <v>42652.712500000001</v>
      </c>
      <c r="F179" s="2">
        <v>42652.731944444444</v>
      </c>
      <c r="G179" s="69">
        <f>IF(RIGHT(K179)="T",(+F179-E179),0)</f>
        <v>1.9444444442342501E-2</v>
      </c>
      <c r="H179" s="69">
        <f>IF(RIGHT(K179)="U",(+F179-E179),0)</f>
        <v>0</v>
      </c>
      <c r="I179" s="69">
        <f>IF(RIGHT(K179)="C",(+F179-E179),0)</f>
        <v>0</v>
      </c>
      <c r="J179" s="69">
        <f>IF(RIGHT(K179)="D",(+F179-E179),0)</f>
        <v>0</v>
      </c>
      <c r="K179" s="70" t="s">
        <v>495</v>
      </c>
      <c r="L179" s="71" t="s">
        <v>1008</v>
      </c>
      <c r="M179" s="72"/>
    </row>
    <row r="180" spans="1:13" ht="12.75">
      <c r="A180" s="80"/>
      <c r="B180" s="73"/>
      <c r="C180" s="74"/>
      <c r="D180" s="75" t="s">
        <v>1009</v>
      </c>
      <c r="E180" s="76"/>
      <c r="F180" s="76"/>
      <c r="G180" s="77">
        <f>SUBTOTAL(9,G175:G179)</f>
        <v>0.80763888888759539</v>
      </c>
      <c r="H180" s="77">
        <f>SUBTOTAL(9,H175:H179)</f>
        <v>0</v>
      </c>
      <c r="I180" s="77">
        <f>SUBTOTAL(9,I175:I179)</f>
        <v>0</v>
      </c>
      <c r="J180" s="77">
        <f>SUBTOTAL(9,J175:J179)</f>
        <v>0</v>
      </c>
      <c r="K180" s="78"/>
      <c r="L180" s="79"/>
      <c r="M180" s="80"/>
    </row>
    <row r="181" spans="1:13" ht="25.5">
      <c r="A181" s="72"/>
      <c r="B181" s="84" t="s">
        <v>178</v>
      </c>
      <c r="C181" s="68">
        <v>110100</v>
      </c>
      <c r="D181" s="4" t="s">
        <v>179</v>
      </c>
      <c r="E181" s="2">
        <v>42652.975694444445</v>
      </c>
      <c r="F181" s="2">
        <v>42653.000694444447</v>
      </c>
      <c r="G181" s="69">
        <f>IF(RIGHT(K181)="T",(+F181-E181),0)</f>
        <v>0</v>
      </c>
      <c r="H181" s="69">
        <f>IF(RIGHT(K181)="U",(+F181-E181),0)</f>
        <v>2.5000000001455192E-2</v>
      </c>
      <c r="I181" s="69">
        <f>IF(RIGHT(K181)="C",(+F181-E181),0)</f>
        <v>0</v>
      </c>
      <c r="J181" s="69">
        <f>IF(RIGHT(K181)="D",(+F181-E181),0)</f>
        <v>0</v>
      </c>
      <c r="K181" s="70" t="s">
        <v>940</v>
      </c>
      <c r="L181" s="71" t="s">
        <v>1010</v>
      </c>
      <c r="M181" s="72"/>
    </row>
    <row r="182" spans="1:13" ht="25.5">
      <c r="A182" s="80"/>
      <c r="B182" s="84" t="s">
        <v>178</v>
      </c>
      <c r="C182" s="68">
        <v>110101</v>
      </c>
      <c r="D182" s="4" t="s">
        <v>179</v>
      </c>
      <c r="E182" s="2">
        <v>42653.000694444447</v>
      </c>
      <c r="F182" s="2">
        <v>42653.854861111111</v>
      </c>
      <c r="G182" s="69">
        <f>IF(RIGHT(K182)="T",(+F182-E182),0)</f>
        <v>0</v>
      </c>
      <c r="H182" s="69">
        <f>IF(RIGHT(K182)="U",(+F182-E182),0)</f>
        <v>0</v>
      </c>
      <c r="I182" s="69">
        <f>IF(RIGHT(K182)="C",(+F182-E182),0)</f>
        <v>0</v>
      </c>
      <c r="J182" s="69">
        <f>IF(RIGHT(K182)="D",(+F182-E182),0)</f>
        <v>0.85416666666424135</v>
      </c>
      <c r="K182" s="70" t="s">
        <v>491</v>
      </c>
      <c r="L182" s="71" t="s">
        <v>1011</v>
      </c>
      <c r="M182" s="72" t="s">
        <v>1012</v>
      </c>
    </row>
    <row r="183" spans="1:13" ht="12.75">
      <c r="A183" s="72" t="s">
        <v>733</v>
      </c>
      <c r="B183" s="73"/>
      <c r="C183" s="74"/>
      <c r="D183" s="75" t="s">
        <v>801</v>
      </c>
      <c r="E183" s="76"/>
      <c r="F183" s="76"/>
      <c r="G183" s="77">
        <f>SUBTOTAL(9,G181:G182)</f>
        <v>0</v>
      </c>
      <c r="H183" s="77">
        <f>SUBTOTAL(9,H181:H182)</f>
        <v>2.5000000001455192E-2</v>
      </c>
      <c r="I183" s="77">
        <f>SUBTOTAL(9,I181:I182)</f>
        <v>0</v>
      </c>
      <c r="J183" s="77">
        <f>SUBTOTAL(9,J181:J182)</f>
        <v>0.85416666666424135</v>
      </c>
      <c r="K183" s="78"/>
      <c r="L183" s="79"/>
      <c r="M183" s="80"/>
    </row>
    <row r="184" spans="1:13" ht="12.75">
      <c r="A184" s="80"/>
      <c r="B184" s="84" t="s">
        <v>184</v>
      </c>
      <c r="C184" s="68">
        <v>110122</v>
      </c>
      <c r="D184" s="4" t="s">
        <v>185</v>
      </c>
      <c r="E184" s="2">
        <v>42655.524305555555</v>
      </c>
      <c r="F184" s="2">
        <v>42655.700694444444</v>
      </c>
      <c r="G184" s="69">
        <f>IF(RIGHT(K184)="T",(+F184-E184),0)</f>
        <v>0.17638888888905058</v>
      </c>
      <c r="H184" s="69">
        <f>IF(RIGHT(K184)="U",(+F184-E184),0)</f>
        <v>0</v>
      </c>
      <c r="I184" s="69">
        <f>IF(RIGHT(K184)="C",(+F184-E184),0)</f>
        <v>0</v>
      </c>
      <c r="J184" s="69">
        <f>IF(RIGHT(K184)="D",(+F184-E184),0)</f>
        <v>0</v>
      </c>
      <c r="K184" s="70" t="s">
        <v>495</v>
      </c>
      <c r="L184" s="71" t="s">
        <v>1013</v>
      </c>
      <c r="M184" s="72"/>
    </row>
    <row r="185" spans="1:13" ht="12.75">
      <c r="A185" s="72" t="s">
        <v>734</v>
      </c>
      <c r="B185" s="73"/>
      <c r="C185" s="74"/>
      <c r="D185" s="75" t="s">
        <v>1014</v>
      </c>
      <c r="E185" s="76"/>
      <c r="F185" s="76"/>
      <c r="G185" s="77">
        <f>SUBTOTAL(9,G184:G184)</f>
        <v>0.17638888888905058</v>
      </c>
      <c r="H185" s="77">
        <f>SUBTOTAL(9,H184:H184)</f>
        <v>0</v>
      </c>
      <c r="I185" s="77">
        <f>SUBTOTAL(9,I184:I184)</f>
        <v>0</v>
      </c>
      <c r="J185" s="77">
        <f>SUBTOTAL(9,J184:J184)</f>
        <v>0</v>
      </c>
      <c r="K185" s="78"/>
      <c r="L185" s="79"/>
      <c r="M185" s="80"/>
    </row>
    <row r="186" spans="1:13" ht="12.75">
      <c r="A186" s="80"/>
      <c r="B186" s="84" t="s">
        <v>810</v>
      </c>
      <c r="C186" s="68">
        <v>110280</v>
      </c>
      <c r="D186" s="4" t="s">
        <v>539</v>
      </c>
      <c r="E186" s="2">
        <v>42668.393750000003</v>
      </c>
      <c r="F186" s="2">
        <v>42668.84097222222</v>
      </c>
      <c r="G186" s="69">
        <f>IF(RIGHT(K186)="T",(+F186-E186),0)</f>
        <v>0</v>
      </c>
      <c r="H186" s="69">
        <f>IF(RIGHT(K186)="U",(+F186-E186),0)</f>
        <v>0</v>
      </c>
      <c r="I186" s="69">
        <f>IF(RIGHT(K186)="C",(+F186-E186),0)</f>
        <v>0</v>
      </c>
      <c r="J186" s="69">
        <f>IF(RIGHT(K186)="D",(+F186-E186),0)</f>
        <v>0.44722222221753327</v>
      </c>
      <c r="K186" s="70" t="s">
        <v>518</v>
      </c>
      <c r="L186" s="71" t="s">
        <v>1015</v>
      </c>
      <c r="M186" s="72" t="s">
        <v>1016</v>
      </c>
    </row>
    <row r="187" spans="1:13" ht="25.5">
      <c r="A187" s="72" t="s">
        <v>735</v>
      </c>
      <c r="B187" s="73"/>
      <c r="C187" s="74"/>
      <c r="D187" s="75" t="s">
        <v>599</v>
      </c>
      <c r="E187" s="76"/>
      <c r="F187" s="76"/>
      <c r="G187" s="77">
        <f>SUBTOTAL(9,G186:G186)</f>
        <v>0</v>
      </c>
      <c r="H187" s="77">
        <f>SUBTOTAL(9,H186:H186)</f>
        <v>0</v>
      </c>
      <c r="I187" s="77">
        <f>SUBTOTAL(9,I186:I186)</f>
        <v>0</v>
      </c>
      <c r="J187" s="77">
        <f>SUBTOTAL(9,J186:J186)</f>
        <v>0.44722222221753327</v>
      </c>
      <c r="K187" s="78"/>
      <c r="L187" s="79"/>
      <c r="M187" s="80"/>
    </row>
    <row r="188" spans="1:13" ht="12.75">
      <c r="A188" s="72"/>
      <c r="B188" s="84" t="s">
        <v>598</v>
      </c>
      <c r="C188" s="68">
        <v>110281</v>
      </c>
      <c r="D188" s="4" t="s">
        <v>557</v>
      </c>
      <c r="E188" s="2">
        <v>42668.426388888889</v>
      </c>
      <c r="F188" s="2">
        <v>42668.848611111112</v>
      </c>
      <c r="G188" s="69">
        <f>IF(RIGHT(K188)="T",(+F188-E188),0)</f>
        <v>0</v>
      </c>
      <c r="H188" s="69">
        <f>IF(RIGHT(K188)="U",(+F188-E188),0)</f>
        <v>0</v>
      </c>
      <c r="I188" s="69">
        <f>IF(RIGHT(K188)="C",(+F188-E188),0)</f>
        <v>0</v>
      </c>
      <c r="J188" s="69">
        <f>IF(RIGHT(K188)="D",(+F188-E188),0)</f>
        <v>0.42222222222335404</v>
      </c>
      <c r="K188" s="70" t="s">
        <v>518</v>
      </c>
      <c r="L188" s="71" t="s">
        <v>1015</v>
      </c>
      <c r="M188" s="72" t="s">
        <v>1017</v>
      </c>
    </row>
    <row r="189" spans="1:13" ht="25.5">
      <c r="A189" s="72" t="s">
        <v>601</v>
      </c>
      <c r="B189" s="73"/>
      <c r="C189" s="74"/>
      <c r="D189" s="75" t="s">
        <v>600</v>
      </c>
      <c r="E189" s="76"/>
      <c r="F189" s="76"/>
      <c r="G189" s="77">
        <f>SUBTOTAL(9,G188:G188)</f>
        <v>0</v>
      </c>
      <c r="H189" s="77">
        <f>SUBTOTAL(9,H188:H188)</f>
        <v>0</v>
      </c>
      <c r="I189" s="77">
        <f>SUBTOTAL(9,I188:I188)</f>
        <v>0</v>
      </c>
      <c r="J189" s="77">
        <f>SUBTOTAL(9,J188:J188)</f>
        <v>0.42222222222335404</v>
      </c>
      <c r="K189" s="78"/>
      <c r="L189" s="79"/>
      <c r="M189" s="80"/>
    </row>
    <row r="190" spans="1:13" ht="25.5">
      <c r="A190" s="80"/>
      <c r="B190" s="84" t="s">
        <v>189</v>
      </c>
      <c r="C190" s="68">
        <v>110093</v>
      </c>
      <c r="D190" s="4" t="s">
        <v>190</v>
      </c>
      <c r="E190" s="2">
        <v>42652.361805555556</v>
      </c>
      <c r="F190" s="2">
        <v>42652.509027777778</v>
      </c>
      <c r="G190" s="69">
        <f>IF(RIGHT(K190)="T",(+F190-E190),0)</f>
        <v>0</v>
      </c>
      <c r="H190" s="69">
        <f>IF(RIGHT(K190)="U",(+F190-E190),0)</f>
        <v>0</v>
      </c>
      <c r="I190" s="69">
        <f>IF(RIGHT(K190)="C",(+F190-E190),0)</f>
        <v>0</v>
      </c>
      <c r="J190" s="69">
        <f>IF(RIGHT(K190)="D",(+F190-E190),0)</f>
        <v>0.14722222222189885</v>
      </c>
      <c r="K190" s="70" t="s">
        <v>491</v>
      </c>
      <c r="L190" s="71" t="s">
        <v>1018</v>
      </c>
      <c r="M190" s="72" t="s">
        <v>1019</v>
      </c>
    </row>
    <row r="191" spans="1:13" ht="12.75">
      <c r="A191" s="72" t="s">
        <v>736</v>
      </c>
      <c r="B191" s="73"/>
      <c r="C191" s="74"/>
      <c r="D191" s="75" t="s">
        <v>1020</v>
      </c>
      <c r="E191" s="76"/>
      <c r="F191" s="76"/>
      <c r="G191" s="77">
        <f>SUBTOTAL(9,G190:G190)</f>
        <v>0</v>
      </c>
      <c r="H191" s="77">
        <f>SUBTOTAL(9,H190:H190)</f>
        <v>0</v>
      </c>
      <c r="I191" s="77">
        <f>SUBTOTAL(9,I190:I190)</f>
        <v>0</v>
      </c>
      <c r="J191" s="77">
        <f>SUBTOTAL(9,J190:J190)</f>
        <v>0.14722222222189885</v>
      </c>
      <c r="K191" s="78"/>
      <c r="L191" s="79"/>
      <c r="M191" s="80"/>
    </row>
    <row r="192" spans="1:13" ht="25.5">
      <c r="A192" s="72" t="s">
        <v>737</v>
      </c>
      <c r="B192" s="84" t="s">
        <v>193</v>
      </c>
      <c r="C192" s="68">
        <v>110181</v>
      </c>
      <c r="D192" s="4" t="s">
        <v>194</v>
      </c>
      <c r="E192" s="2">
        <v>42659.366666666669</v>
      </c>
      <c r="F192" s="2">
        <v>42659.854861111111</v>
      </c>
      <c r="G192" s="69">
        <f>IF(RIGHT(K192)="T",(+F192-E192),0)</f>
        <v>0</v>
      </c>
      <c r="H192" s="69">
        <f>IF(RIGHT(K192)="U",(+F192-E192),0)</f>
        <v>0</v>
      </c>
      <c r="I192" s="69">
        <f>IF(RIGHT(K192)="C",(+F192-E192),0)</f>
        <v>0</v>
      </c>
      <c r="J192" s="69">
        <f>IF(RIGHT(K192)="D",(+F192-E192),0)</f>
        <v>0.4881944444423425</v>
      </c>
      <c r="K192" s="70" t="s">
        <v>493</v>
      </c>
      <c r="L192" s="71" t="s">
        <v>1021</v>
      </c>
      <c r="M192" s="72" t="s">
        <v>1022</v>
      </c>
    </row>
    <row r="193" spans="1:13" ht="12.75">
      <c r="A193" s="80"/>
      <c r="B193" s="73"/>
      <c r="C193" s="74"/>
      <c r="D193" s="75" t="s">
        <v>1023</v>
      </c>
      <c r="E193" s="76"/>
      <c r="F193" s="76"/>
      <c r="G193" s="77">
        <f>SUBTOTAL(9,G192:G192)</f>
        <v>0</v>
      </c>
      <c r="H193" s="77">
        <f>SUBTOTAL(9,H192:H192)</f>
        <v>0</v>
      </c>
      <c r="I193" s="77">
        <f>SUBTOTAL(9,I192:I192)</f>
        <v>0</v>
      </c>
      <c r="J193" s="77">
        <f>SUBTOTAL(9,J192:J192)</f>
        <v>0.4881944444423425</v>
      </c>
      <c r="K193" s="78"/>
      <c r="L193" s="79"/>
      <c r="M193" s="80"/>
    </row>
    <row r="194" spans="1:13" ht="25.5">
      <c r="A194" s="72" t="s">
        <v>738</v>
      </c>
      <c r="B194" s="84" t="s">
        <v>195</v>
      </c>
      <c r="C194" s="68">
        <v>110063</v>
      </c>
      <c r="D194" s="4" t="s">
        <v>196</v>
      </c>
      <c r="E194" s="2">
        <v>42649.570138888892</v>
      </c>
      <c r="F194" s="2">
        <v>42649.875694444447</v>
      </c>
      <c r="G194" s="69">
        <f>IF(RIGHT(K194)="T",(+F194-E194),0)</f>
        <v>0</v>
      </c>
      <c r="H194" s="69">
        <f>IF(RIGHT(K194)="U",(+F194-E194),0)</f>
        <v>0</v>
      </c>
      <c r="I194" s="69">
        <f>IF(RIGHT(K194)="C",(+F194-E194),0)</f>
        <v>0</v>
      </c>
      <c r="J194" s="69">
        <f>IF(RIGHT(K194)="D",(+F194-E194),0)</f>
        <v>0.30555555555474712</v>
      </c>
      <c r="K194" s="70" t="s">
        <v>491</v>
      </c>
      <c r="L194" s="71" t="s">
        <v>1024</v>
      </c>
      <c r="M194" s="72" t="s">
        <v>1025</v>
      </c>
    </row>
    <row r="195" spans="1:13" ht="25.5">
      <c r="A195" s="80"/>
      <c r="B195" s="84" t="s">
        <v>195</v>
      </c>
      <c r="C195" s="68">
        <v>110182</v>
      </c>
      <c r="D195" s="4" t="s">
        <v>196</v>
      </c>
      <c r="E195" s="2">
        <v>42659.366666666669</v>
      </c>
      <c r="F195" s="2">
        <v>42659.854861111111</v>
      </c>
      <c r="G195" s="69">
        <f>IF(RIGHT(K195)="T",(+F195-E195),0)</f>
        <v>0</v>
      </c>
      <c r="H195" s="69">
        <f>IF(RIGHT(K195)="U",(+F195-E195),0)</f>
        <v>0</v>
      </c>
      <c r="I195" s="69">
        <f>IF(RIGHT(K195)="C",(+F195-E195),0)</f>
        <v>0</v>
      </c>
      <c r="J195" s="69">
        <f>IF(RIGHT(K195)="D",(+F195-E195),0)</f>
        <v>0.4881944444423425</v>
      </c>
      <c r="K195" s="70" t="s">
        <v>493</v>
      </c>
      <c r="L195" s="71" t="s">
        <v>1021</v>
      </c>
      <c r="M195" s="72" t="s">
        <v>1022</v>
      </c>
    </row>
    <row r="196" spans="1:13" ht="12.75">
      <c r="A196" s="72"/>
      <c r="B196" s="73"/>
      <c r="C196" s="74"/>
      <c r="D196" s="75" t="s">
        <v>1026</v>
      </c>
      <c r="E196" s="76"/>
      <c r="F196" s="76"/>
      <c r="G196" s="77">
        <f>SUBTOTAL(9,G194:G195)</f>
        <v>0</v>
      </c>
      <c r="H196" s="77">
        <f>SUBTOTAL(9,H194:H195)</f>
        <v>0</v>
      </c>
      <c r="I196" s="77">
        <f>SUBTOTAL(9,I194:I195)</f>
        <v>0</v>
      </c>
      <c r="J196" s="77">
        <f>SUBTOTAL(9,J194:J195)</f>
        <v>0.79374999999708962</v>
      </c>
      <c r="K196" s="78"/>
      <c r="L196" s="79"/>
      <c r="M196" s="80"/>
    </row>
    <row r="197" spans="1:13" ht="25.5">
      <c r="A197" s="72"/>
      <c r="B197" s="84" t="s">
        <v>209</v>
      </c>
      <c r="C197" s="68">
        <v>110057</v>
      </c>
      <c r="D197" s="4" t="s">
        <v>210</v>
      </c>
      <c r="E197" s="2">
        <v>42649.015972222223</v>
      </c>
      <c r="F197" s="2">
        <v>42649.029166666667</v>
      </c>
      <c r="G197" s="69">
        <f>IF(RIGHT(K197)="T",(+F197-E197),0)</f>
        <v>0</v>
      </c>
      <c r="H197" s="69">
        <f>IF(RIGHT(K197)="U",(+F197-E197),0)</f>
        <v>1.3194444443797693E-2</v>
      </c>
      <c r="I197" s="69">
        <f>IF(RIGHT(K197)="C",(+F197-E197),0)</f>
        <v>0</v>
      </c>
      <c r="J197" s="69">
        <f>IF(RIGHT(K197)="D",(+F197-E197),0)</f>
        <v>0</v>
      </c>
      <c r="K197" s="70" t="s">
        <v>492</v>
      </c>
      <c r="L197" s="71" t="s">
        <v>1027</v>
      </c>
      <c r="M197" s="72"/>
    </row>
    <row r="198" spans="1:13" ht="25.5">
      <c r="A198" s="72"/>
      <c r="B198" s="84" t="s">
        <v>209</v>
      </c>
      <c r="C198" s="68">
        <v>110109</v>
      </c>
      <c r="D198" s="4" t="s">
        <v>210</v>
      </c>
      <c r="E198" s="2">
        <v>42654.498611111114</v>
      </c>
      <c r="F198" s="2">
        <v>42654.538888888892</v>
      </c>
      <c r="G198" s="69">
        <f>IF(RIGHT(K198)="T",(+F198-E198),0)</f>
        <v>0</v>
      </c>
      <c r="H198" s="69">
        <f>IF(RIGHT(K198)="U",(+F198-E198),0)</f>
        <v>4.0277777778101154E-2</v>
      </c>
      <c r="I198" s="69">
        <f>IF(RIGHT(K198)="C",(+F198-E198),0)</f>
        <v>0</v>
      </c>
      <c r="J198" s="69">
        <f>IF(RIGHT(K198)="D",(+F198-E198),0)</f>
        <v>0</v>
      </c>
      <c r="K198" s="70" t="s">
        <v>492</v>
      </c>
      <c r="L198" s="71" t="s">
        <v>1028</v>
      </c>
      <c r="M198" s="72"/>
    </row>
    <row r="199" spans="1:13" ht="25.5">
      <c r="A199" s="72" t="s">
        <v>739</v>
      </c>
      <c r="B199" s="84" t="s">
        <v>209</v>
      </c>
      <c r="C199" s="68">
        <v>110156</v>
      </c>
      <c r="D199" s="4" t="s">
        <v>210</v>
      </c>
      <c r="E199" s="2">
        <v>42657.523611111108</v>
      </c>
      <c r="F199" s="2">
        <v>42657.539583333331</v>
      </c>
      <c r="G199" s="69">
        <f>IF(RIGHT(K199)="T",(+F199-E199),0)</f>
        <v>0</v>
      </c>
      <c r="H199" s="69">
        <f>IF(RIGHT(K199)="U",(+F199-E199),0)</f>
        <v>1.5972222223354038E-2</v>
      </c>
      <c r="I199" s="69">
        <f>IF(RIGHT(K199)="C",(+F199-E199),0)</f>
        <v>0</v>
      </c>
      <c r="J199" s="69">
        <f>IF(RIGHT(K199)="D",(+F199-E199),0)</f>
        <v>0</v>
      </c>
      <c r="K199" s="70" t="s">
        <v>492</v>
      </c>
      <c r="L199" s="71" t="s">
        <v>1029</v>
      </c>
      <c r="M199" s="72"/>
    </row>
    <row r="200" spans="1:13" ht="25.5">
      <c r="A200" s="80"/>
      <c r="B200" s="84" t="s">
        <v>209</v>
      </c>
      <c r="C200" s="68">
        <v>110172</v>
      </c>
      <c r="D200" s="4" t="s">
        <v>210</v>
      </c>
      <c r="E200" s="2">
        <v>42658.646527777775</v>
      </c>
      <c r="F200" s="2">
        <v>42658.838888888888</v>
      </c>
      <c r="G200" s="69">
        <f>IF(RIGHT(K200)="T",(+F200-E200),0)</f>
        <v>0</v>
      </c>
      <c r="H200" s="69">
        <f>IF(RIGHT(K200)="U",(+F200-E200),0)</f>
        <v>0.19236111111240461</v>
      </c>
      <c r="I200" s="69">
        <f>IF(RIGHT(K200)="C",(+F200-E200),0)</f>
        <v>0</v>
      </c>
      <c r="J200" s="69">
        <f>IF(RIGHT(K200)="D",(+F200-E200),0)</f>
        <v>0</v>
      </c>
      <c r="K200" s="70" t="s">
        <v>492</v>
      </c>
      <c r="L200" s="71" t="s">
        <v>1030</v>
      </c>
      <c r="M200" s="72"/>
    </row>
    <row r="201" spans="1:13" ht="25.5">
      <c r="A201" s="72"/>
      <c r="B201" s="84" t="s">
        <v>209</v>
      </c>
      <c r="C201" s="68">
        <v>110264</v>
      </c>
      <c r="D201" s="4" t="s">
        <v>210</v>
      </c>
      <c r="E201" s="2">
        <v>42667.489583333336</v>
      </c>
      <c r="F201" s="2">
        <v>42667.861111111109</v>
      </c>
      <c r="G201" s="69">
        <f>IF(RIGHT(K201)="T",(+F201-E201),0)</f>
        <v>0</v>
      </c>
      <c r="H201" s="69">
        <f>IF(RIGHT(K201)="U",(+F201-E201),0)</f>
        <v>0.37152777777373558</v>
      </c>
      <c r="I201" s="69">
        <f>IF(RIGHT(K201)="C",(+F201-E201),0)</f>
        <v>0</v>
      </c>
      <c r="J201" s="69">
        <f>IF(RIGHT(K201)="D",(+F201-E201),0)</f>
        <v>0</v>
      </c>
      <c r="K201" s="70" t="s">
        <v>492</v>
      </c>
      <c r="L201" s="71" t="s">
        <v>1031</v>
      </c>
      <c r="M201" s="72"/>
    </row>
    <row r="202" spans="1:13" ht="25.5">
      <c r="A202" s="80"/>
      <c r="B202" s="73"/>
      <c r="C202" s="74"/>
      <c r="D202" s="75" t="s">
        <v>818</v>
      </c>
      <c r="E202" s="76"/>
      <c r="F202" s="76"/>
      <c r="G202" s="77">
        <f>SUBTOTAL(9,G197:G201)</f>
        <v>0</v>
      </c>
      <c r="H202" s="77">
        <f>SUBTOTAL(9,H197:H201)</f>
        <v>0.63333333333139308</v>
      </c>
      <c r="I202" s="77">
        <f>SUBTOTAL(9,I197:I201)</f>
        <v>0</v>
      </c>
      <c r="J202" s="77">
        <f>SUBTOTAL(9,J197:J201)</f>
        <v>0</v>
      </c>
      <c r="K202" s="78"/>
      <c r="L202" s="79"/>
      <c r="M202" s="80"/>
    </row>
    <row r="203" spans="1:13" ht="25.5">
      <c r="A203" s="72"/>
      <c r="B203" s="84" t="s">
        <v>211</v>
      </c>
      <c r="C203" s="68">
        <v>110079</v>
      </c>
      <c r="D203" s="4" t="s">
        <v>212</v>
      </c>
      <c r="E203" s="2">
        <v>42650.520833333336</v>
      </c>
      <c r="F203" s="2">
        <v>42650.617361111108</v>
      </c>
      <c r="G203" s="69">
        <f>IF(RIGHT(K203)="T",(+F203-E203),0)</f>
        <v>0</v>
      </c>
      <c r="H203" s="69">
        <f>IF(RIGHT(K203)="U",(+F203-E203),0)</f>
        <v>9.6527777772280388E-2</v>
      </c>
      <c r="I203" s="69">
        <f>IF(RIGHT(K203)="C",(+F203-E203),0)</f>
        <v>0</v>
      </c>
      <c r="J203" s="69">
        <f>IF(RIGHT(K203)="D",(+F203-E203),0)</f>
        <v>0</v>
      </c>
      <c r="K203" s="70" t="s">
        <v>492</v>
      </c>
      <c r="L203" s="71" t="s">
        <v>1032</v>
      </c>
      <c r="M203" s="72"/>
    </row>
    <row r="204" spans="1:13" ht="25.5">
      <c r="A204" s="72" t="s">
        <v>741</v>
      </c>
      <c r="B204" s="73"/>
      <c r="C204" s="74"/>
      <c r="D204" s="75" t="s">
        <v>603</v>
      </c>
      <c r="E204" s="76"/>
      <c r="F204" s="76"/>
      <c r="G204" s="77">
        <f>SUBTOTAL(9,G203:G203)</f>
        <v>0</v>
      </c>
      <c r="H204" s="77">
        <f>SUBTOTAL(9,H203:H203)</f>
        <v>9.6527777772280388E-2</v>
      </c>
      <c r="I204" s="77">
        <f>SUBTOTAL(9,I203:I203)</f>
        <v>0</v>
      </c>
      <c r="J204" s="77">
        <f>SUBTOTAL(9,J203:J203)</f>
        <v>0</v>
      </c>
      <c r="K204" s="78"/>
      <c r="L204" s="79"/>
      <c r="M204" s="80"/>
    </row>
    <row r="205" spans="1:13" ht="25.5">
      <c r="A205" s="72" t="s">
        <v>742</v>
      </c>
      <c r="B205" s="84" t="s">
        <v>213</v>
      </c>
      <c r="C205" s="68">
        <v>110108</v>
      </c>
      <c r="D205" s="4" t="s">
        <v>214</v>
      </c>
      <c r="E205" s="2">
        <v>42654.495833333334</v>
      </c>
      <c r="F205" s="2">
        <v>42654.740277777775</v>
      </c>
      <c r="G205" s="69">
        <f>IF(RIGHT(K205)="T",(+F205-E205),0)</f>
        <v>0</v>
      </c>
      <c r="H205" s="69">
        <f>IF(RIGHT(K205)="U",(+F205-E205),0)</f>
        <v>0.24444444444088731</v>
      </c>
      <c r="I205" s="69">
        <f>IF(RIGHT(K205)="C",(+F205-E205),0)</f>
        <v>0</v>
      </c>
      <c r="J205" s="69">
        <f>IF(RIGHT(K205)="D",(+F205-E205),0)</f>
        <v>0</v>
      </c>
      <c r="K205" s="70" t="s">
        <v>492</v>
      </c>
      <c r="L205" s="71" t="s">
        <v>1033</v>
      </c>
      <c r="M205" s="72"/>
    </row>
    <row r="206" spans="1:13" ht="25.5">
      <c r="A206" s="80"/>
      <c r="B206" s="84" t="s">
        <v>213</v>
      </c>
      <c r="C206" s="68">
        <v>110120</v>
      </c>
      <c r="D206" s="4" t="s">
        <v>214</v>
      </c>
      <c r="E206" s="2">
        <v>42655.46597222222</v>
      </c>
      <c r="F206" s="2">
        <v>42655.803472222222</v>
      </c>
      <c r="G206" s="69">
        <f>IF(RIGHT(K206)="T",(+F206-E206),0)</f>
        <v>0</v>
      </c>
      <c r="H206" s="69">
        <f>IF(RIGHT(K206)="U",(+F206-E206),0)</f>
        <v>0.33750000000145519</v>
      </c>
      <c r="I206" s="69">
        <f>IF(RIGHT(K206)="C",(+F206-E206),0)</f>
        <v>0</v>
      </c>
      <c r="J206" s="69">
        <f>IF(RIGHT(K206)="D",(+F206-E206),0)</f>
        <v>0</v>
      </c>
      <c r="K206" s="70" t="s">
        <v>492</v>
      </c>
      <c r="L206" s="71" t="s">
        <v>1034</v>
      </c>
      <c r="M206" s="72"/>
    </row>
    <row r="207" spans="1:13" ht="25.5">
      <c r="A207" s="72"/>
      <c r="B207" s="84" t="s">
        <v>213</v>
      </c>
      <c r="C207" s="68">
        <v>110148</v>
      </c>
      <c r="D207" s="4" t="s">
        <v>214</v>
      </c>
      <c r="E207" s="2">
        <v>42657.256249999999</v>
      </c>
      <c r="F207" s="2">
        <v>42657.927083333336</v>
      </c>
      <c r="G207" s="69">
        <f>IF(RIGHT(K207)="T",(+F207-E207),0)</f>
        <v>0</v>
      </c>
      <c r="H207" s="69">
        <f>IF(RIGHT(K207)="U",(+F207-E207),0)</f>
        <v>0</v>
      </c>
      <c r="I207" s="69">
        <f>IF(RIGHT(K207)="C",(+F207-E207),0)</f>
        <v>0</v>
      </c>
      <c r="J207" s="69">
        <f>IF(RIGHT(K207)="D",(+F207-E207),0)</f>
        <v>0.67083333333721384</v>
      </c>
      <c r="K207" s="70" t="s">
        <v>491</v>
      </c>
      <c r="L207" s="71" t="s">
        <v>1035</v>
      </c>
      <c r="M207" s="72" t="s">
        <v>1036</v>
      </c>
    </row>
    <row r="208" spans="1:13" ht="12.75">
      <c r="A208" s="80"/>
      <c r="B208" s="73"/>
      <c r="C208" s="74"/>
      <c r="D208" s="75" t="s">
        <v>602</v>
      </c>
      <c r="E208" s="76"/>
      <c r="F208" s="76"/>
      <c r="G208" s="77">
        <f>SUBTOTAL(9,G205:G207)</f>
        <v>0</v>
      </c>
      <c r="H208" s="77">
        <f>SUBTOTAL(9,H205:H207)</f>
        <v>0.5819444444423425</v>
      </c>
      <c r="I208" s="77">
        <f>SUBTOTAL(9,I205:I207)</f>
        <v>0</v>
      </c>
      <c r="J208" s="77">
        <f>SUBTOTAL(9,J205:J207)</f>
        <v>0.67083333333721384</v>
      </c>
      <c r="K208" s="78"/>
      <c r="L208" s="79"/>
      <c r="M208" s="80"/>
    </row>
    <row r="209" spans="1:13" ht="12.75">
      <c r="A209" s="72" t="s">
        <v>743</v>
      </c>
      <c r="B209" s="84" t="s">
        <v>215</v>
      </c>
      <c r="C209" s="68">
        <v>110184</v>
      </c>
      <c r="D209" s="4" t="s">
        <v>216</v>
      </c>
      <c r="E209" s="2">
        <v>42659.538888888892</v>
      </c>
      <c r="F209" s="2">
        <v>42659.677777777775</v>
      </c>
      <c r="G209" s="69">
        <f>IF(RIGHT(K209)="T",(+F209-E209),0)</f>
        <v>0</v>
      </c>
      <c r="H209" s="69">
        <f>IF(RIGHT(K209)="U",(+F209-E209),0)</f>
        <v>0</v>
      </c>
      <c r="I209" s="69">
        <f>IF(RIGHT(K209)="C",(+F209-E209),0)</f>
        <v>0</v>
      </c>
      <c r="J209" s="69">
        <f>IF(RIGHT(K209)="D",(+F209-E209),0)</f>
        <v>0.13888888888322981</v>
      </c>
      <c r="K209" s="70" t="s">
        <v>493</v>
      </c>
      <c r="L209" s="71" t="s">
        <v>1037</v>
      </c>
      <c r="M209" s="72" t="s">
        <v>1038</v>
      </c>
    </row>
    <row r="210" spans="1:13" ht="12.75">
      <c r="A210" s="72" t="s">
        <v>677</v>
      </c>
      <c r="B210" s="73"/>
      <c r="C210" s="74"/>
      <c r="D210" s="75" t="s">
        <v>1039</v>
      </c>
      <c r="E210" s="76"/>
      <c r="F210" s="76"/>
      <c r="G210" s="77">
        <f>SUBTOTAL(9,G209:G209)</f>
        <v>0</v>
      </c>
      <c r="H210" s="77">
        <f>SUBTOTAL(9,H209:H209)</f>
        <v>0</v>
      </c>
      <c r="I210" s="77">
        <f>SUBTOTAL(9,I209:I209)</f>
        <v>0</v>
      </c>
      <c r="J210" s="77">
        <f>SUBTOTAL(9,J209:J209)</f>
        <v>0.13888888888322981</v>
      </c>
      <c r="K210" s="78"/>
      <c r="L210" s="79"/>
      <c r="M210" s="80"/>
    </row>
    <row r="211" spans="1:13" ht="12.75">
      <c r="A211" s="72" t="s">
        <v>744</v>
      </c>
      <c r="B211" s="84" t="s">
        <v>221</v>
      </c>
      <c r="C211" s="68">
        <v>110055</v>
      </c>
      <c r="D211" s="4" t="s">
        <v>222</v>
      </c>
      <c r="E211" s="2">
        <v>42648.899305555555</v>
      </c>
      <c r="F211" s="2">
        <v>42648.899305555555</v>
      </c>
      <c r="G211" s="69">
        <f>IF(RIGHT(K211)="T",(+F211-E211),0)</f>
        <v>0</v>
      </c>
      <c r="H211" s="69">
        <f>IF(RIGHT(K211)="U",(+F211-E211),0)</f>
        <v>0</v>
      </c>
      <c r="I211" s="69">
        <f>IF(RIGHT(K211)="C",(+F211-E211),0)</f>
        <v>0</v>
      </c>
      <c r="J211" s="69">
        <f>IF(RIGHT(K211)="D",(+F211-E211),0)</f>
        <v>0</v>
      </c>
      <c r="K211" s="70" t="s">
        <v>504</v>
      </c>
      <c r="L211" s="71" t="s">
        <v>1040</v>
      </c>
      <c r="M211" s="72"/>
    </row>
    <row r="212" spans="1:13" ht="12.75">
      <c r="A212" s="72" t="s">
        <v>745</v>
      </c>
      <c r="B212" s="73"/>
      <c r="C212" s="74"/>
      <c r="D212" s="75" t="s">
        <v>1041</v>
      </c>
      <c r="E212" s="76"/>
      <c r="F212" s="76"/>
      <c r="G212" s="77">
        <f>SUBTOTAL(9,G211:G211)</f>
        <v>0</v>
      </c>
      <c r="H212" s="77">
        <f>SUBTOTAL(9,H211:H211)</f>
        <v>0</v>
      </c>
      <c r="I212" s="77">
        <f>SUBTOTAL(9,I211:I211)</f>
        <v>0</v>
      </c>
      <c r="J212" s="77">
        <f>SUBTOTAL(9,J211:J211)</f>
        <v>0</v>
      </c>
      <c r="K212" s="78"/>
      <c r="L212" s="79"/>
      <c r="M212" s="80"/>
    </row>
    <row r="213" spans="1:13" ht="38.25">
      <c r="A213" s="72" t="s">
        <v>746</v>
      </c>
      <c r="B213" s="84" t="s">
        <v>223</v>
      </c>
      <c r="C213" s="68">
        <v>110215</v>
      </c>
      <c r="D213" s="4" t="s">
        <v>224</v>
      </c>
      <c r="E213" s="2">
        <v>42662.578472222223</v>
      </c>
      <c r="F213" s="2">
        <v>42662.595833333333</v>
      </c>
      <c r="G213" s="69">
        <f>IF(RIGHT(K213)="T",(+F213-E213),0)</f>
        <v>0</v>
      </c>
      <c r="H213" s="69">
        <f>IF(RIGHT(K213)="U",(+F213-E213),0)</f>
        <v>1.7361111109494232E-2</v>
      </c>
      <c r="I213" s="69">
        <f>IF(RIGHT(K213)="C",(+F213-E213),0)</f>
        <v>0</v>
      </c>
      <c r="J213" s="69">
        <f>IF(RIGHT(K213)="D",(+F213-E213),0)</f>
        <v>0</v>
      </c>
      <c r="K213" s="70" t="s">
        <v>492</v>
      </c>
      <c r="L213" s="71" t="s">
        <v>1042</v>
      </c>
      <c r="M213" s="72"/>
    </row>
    <row r="214" spans="1:13" ht="12.75">
      <c r="A214" s="72" t="s">
        <v>747</v>
      </c>
      <c r="B214" s="73"/>
      <c r="C214" s="74"/>
      <c r="D214" s="75" t="s">
        <v>1043</v>
      </c>
      <c r="E214" s="76"/>
      <c r="F214" s="76"/>
      <c r="G214" s="77">
        <f>SUBTOTAL(9,G213:G213)</f>
        <v>0</v>
      </c>
      <c r="H214" s="77">
        <f>SUBTOTAL(9,H213:H213)</f>
        <v>1.7361111109494232E-2</v>
      </c>
      <c r="I214" s="77">
        <f>SUBTOTAL(9,I213:I213)</f>
        <v>0</v>
      </c>
      <c r="J214" s="77">
        <f>SUBTOTAL(9,J213:J213)</f>
        <v>0</v>
      </c>
      <c r="K214" s="78"/>
      <c r="L214" s="79"/>
      <c r="M214" s="80"/>
    </row>
    <row r="215" spans="1:13" ht="25.5">
      <c r="A215" s="72" t="s">
        <v>692</v>
      </c>
      <c r="B215" s="84" t="s">
        <v>315</v>
      </c>
      <c r="C215" s="68">
        <v>110005</v>
      </c>
      <c r="D215" s="4" t="s">
        <v>1044</v>
      </c>
      <c r="E215" s="2">
        <v>42644.559027777781</v>
      </c>
      <c r="F215" s="2">
        <v>42644.763888888891</v>
      </c>
      <c r="G215" s="69">
        <f>IF(RIGHT(K215)="T",(+F215-E215),0)</f>
        <v>0</v>
      </c>
      <c r="H215" s="69">
        <f>IF(RIGHT(K215)="U",(+F215-E215),0)</f>
        <v>0</v>
      </c>
      <c r="I215" s="69">
        <f>IF(RIGHT(K215)="C",(+F215-E215),0)</f>
        <v>0</v>
      </c>
      <c r="J215" s="69">
        <f>IF(RIGHT(K215)="D",(+F215-E215),0)</f>
        <v>0.20486111110949423</v>
      </c>
      <c r="K215" s="70" t="s">
        <v>491</v>
      </c>
      <c r="L215" s="71" t="s">
        <v>1045</v>
      </c>
      <c r="M215" s="72" t="s">
        <v>1046</v>
      </c>
    </row>
    <row r="216" spans="1:13" ht="25.5">
      <c r="A216" s="72" t="s">
        <v>725</v>
      </c>
      <c r="B216" s="73"/>
      <c r="C216" s="74"/>
      <c r="D216" s="75" t="s">
        <v>1047</v>
      </c>
      <c r="E216" s="76"/>
      <c r="F216" s="76"/>
      <c r="G216" s="77">
        <f>SUBTOTAL(9,G215:G215)</f>
        <v>0</v>
      </c>
      <c r="H216" s="77">
        <f>SUBTOTAL(9,H215:H215)</f>
        <v>0</v>
      </c>
      <c r="I216" s="77">
        <f>SUBTOTAL(9,I215:I215)</f>
        <v>0</v>
      </c>
      <c r="J216" s="77">
        <f>SUBTOTAL(9,J215:J215)</f>
        <v>0.20486111110949423</v>
      </c>
      <c r="K216" s="78"/>
      <c r="L216" s="79"/>
      <c r="M216" s="80"/>
    </row>
    <row r="217" spans="1:13" ht="25.5">
      <c r="A217" s="72" t="s">
        <v>748</v>
      </c>
      <c r="B217" s="84" t="s">
        <v>317</v>
      </c>
      <c r="C217" s="68">
        <v>110006</v>
      </c>
      <c r="D217" s="4" t="s">
        <v>1048</v>
      </c>
      <c r="E217" s="2">
        <v>42644.559027777781</v>
      </c>
      <c r="F217" s="2">
        <v>42644.763888888891</v>
      </c>
      <c r="G217" s="69">
        <f>IF(RIGHT(K217)="T",(+F217-E217),0)</f>
        <v>0</v>
      </c>
      <c r="H217" s="69">
        <f>IF(RIGHT(K217)="U",(+F217-E217),0)</f>
        <v>0</v>
      </c>
      <c r="I217" s="69">
        <f>IF(RIGHT(K217)="C",(+F217-E217),0)</f>
        <v>0</v>
      </c>
      <c r="J217" s="69">
        <f>IF(RIGHT(K217)="D",(+F217-E217),0)</f>
        <v>0.20486111110949423</v>
      </c>
      <c r="K217" s="70" t="s">
        <v>491</v>
      </c>
      <c r="L217" s="71" t="s">
        <v>1045</v>
      </c>
      <c r="M217" s="72" t="s">
        <v>1046</v>
      </c>
    </row>
    <row r="218" spans="1:13" ht="25.5">
      <c r="A218" s="72" t="s">
        <v>749</v>
      </c>
      <c r="B218" s="73"/>
      <c r="C218" s="74"/>
      <c r="D218" s="75" t="s">
        <v>1049</v>
      </c>
      <c r="E218" s="76"/>
      <c r="F218" s="76"/>
      <c r="G218" s="77">
        <f>SUBTOTAL(9,G217:G217)</f>
        <v>0</v>
      </c>
      <c r="H218" s="77">
        <f>SUBTOTAL(9,H217:H217)</f>
        <v>0</v>
      </c>
      <c r="I218" s="77">
        <f>SUBTOTAL(9,I217:I217)</f>
        <v>0</v>
      </c>
      <c r="J218" s="77">
        <f>SUBTOTAL(9,J217:J217)</f>
        <v>0.20486111110949423</v>
      </c>
      <c r="K218" s="78"/>
      <c r="L218" s="79"/>
      <c r="M218" s="80"/>
    </row>
    <row r="219" spans="1:13" ht="25.5">
      <c r="A219" s="72" t="s">
        <v>750</v>
      </c>
      <c r="B219" s="84" t="s">
        <v>319</v>
      </c>
      <c r="C219" s="68">
        <v>110007</v>
      </c>
      <c r="D219" s="4" t="s">
        <v>1050</v>
      </c>
      <c r="E219" s="2">
        <v>42644.559027777781</v>
      </c>
      <c r="F219" s="2">
        <v>42644.763888888891</v>
      </c>
      <c r="G219" s="69">
        <f>IF(RIGHT(K219)="T",(+F219-E219),0)</f>
        <v>0</v>
      </c>
      <c r="H219" s="69">
        <f>IF(RIGHT(K219)="U",(+F219-E219),0)</f>
        <v>0</v>
      </c>
      <c r="I219" s="69">
        <f>IF(RIGHT(K219)="C",(+F219-E219),0)</f>
        <v>0</v>
      </c>
      <c r="J219" s="69">
        <f>IF(RIGHT(K219)="D",(+F219-E219),0)</f>
        <v>0.20486111110949423</v>
      </c>
      <c r="K219" s="70" t="s">
        <v>491</v>
      </c>
      <c r="L219" s="71" t="s">
        <v>1045</v>
      </c>
      <c r="M219" s="72" t="s">
        <v>1046</v>
      </c>
    </row>
    <row r="220" spans="1:13" ht="25.5">
      <c r="A220" s="72" t="s">
        <v>751</v>
      </c>
      <c r="B220" s="73"/>
      <c r="C220" s="74"/>
      <c r="D220" s="75" t="s">
        <v>1051</v>
      </c>
      <c r="E220" s="76"/>
      <c r="F220" s="76"/>
      <c r="G220" s="77">
        <f>SUBTOTAL(9,G219:G219)</f>
        <v>0</v>
      </c>
      <c r="H220" s="77">
        <f>SUBTOTAL(9,H219:H219)</f>
        <v>0</v>
      </c>
      <c r="I220" s="77">
        <f>SUBTOTAL(9,I219:I219)</f>
        <v>0</v>
      </c>
      <c r="J220" s="77">
        <f>SUBTOTAL(9,J219:J219)</f>
        <v>0.20486111110949423</v>
      </c>
      <c r="K220" s="78"/>
      <c r="L220" s="79"/>
      <c r="M220" s="80"/>
    </row>
    <row r="221" spans="1:13" ht="12.75">
      <c r="A221" s="72" t="s">
        <v>752</v>
      </c>
      <c r="B221" s="84" t="s">
        <v>1052</v>
      </c>
      <c r="C221" s="68">
        <v>110240</v>
      </c>
      <c r="D221" s="4" t="s">
        <v>510</v>
      </c>
      <c r="E221" s="2">
        <v>42665.456944444442</v>
      </c>
      <c r="F221" s="2">
        <v>42666.199305555558</v>
      </c>
      <c r="G221" s="69">
        <f>IF(RIGHT(K221)="T",(+F221-E221),0)</f>
        <v>0</v>
      </c>
      <c r="H221" s="69">
        <f>IF(RIGHT(K221)="U",(+F221-E221),0)</f>
        <v>0</v>
      </c>
      <c r="I221" s="69">
        <f>IF(RIGHT(K221)="C",(+F221-E221),0)</f>
        <v>0</v>
      </c>
      <c r="J221" s="69">
        <f>IF(RIGHT(K221)="D",(+F221-E221),0)</f>
        <v>0.742361111115315</v>
      </c>
      <c r="K221" s="70" t="s">
        <v>487</v>
      </c>
      <c r="L221" s="71" t="s">
        <v>1053</v>
      </c>
      <c r="M221" s="72" t="s">
        <v>1054</v>
      </c>
    </row>
    <row r="222" spans="1:13" ht="12.75">
      <c r="A222" s="72" t="s">
        <v>754</v>
      </c>
      <c r="B222" s="73"/>
      <c r="C222" s="74"/>
      <c r="D222" s="75" t="s">
        <v>1055</v>
      </c>
      <c r="E222" s="76"/>
      <c r="F222" s="76"/>
      <c r="G222" s="77">
        <f>SUBTOTAL(9,G221:G221)</f>
        <v>0</v>
      </c>
      <c r="H222" s="77">
        <f>SUBTOTAL(9,H221:H221)</f>
        <v>0</v>
      </c>
      <c r="I222" s="77">
        <f>SUBTOTAL(9,I221:I221)</f>
        <v>0</v>
      </c>
      <c r="J222" s="77">
        <f>SUBTOTAL(9,J221:J221)</f>
        <v>0.742361111115315</v>
      </c>
      <c r="K222" s="78"/>
      <c r="L222" s="79"/>
      <c r="M222" s="80"/>
    </row>
    <row r="223" spans="1:13" ht="25.5">
      <c r="A223" s="72" t="s">
        <v>755</v>
      </c>
      <c r="B223" s="91" t="s">
        <v>605</v>
      </c>
      <c r="C223" s="68">
        <v>110026</v>
      </c>
      <c r="D223" s="4" t="s">
        <v>1056</v>
      </c>
      <c r="E223" s="2">
        <v>42646.782638888886</v>
      </c>
      <c r="F223" s="2">
        <v>42646.942361111112</v>
      </c>
      <c r="G223" s="69">
        <f>IF(RIGHT(K223)="T",(+F223-E223),0)</f>
        <v>0.15972222222626442</v>
      </c>
      <c r="H223" s="69">
        <f>IF(RIGHT(K223)="U",(+F223-E223),0)</f>
        <v>0</v>
      </c>
      <c r="I223" s="69">
        <f>IF(RIGHT(K223)="C",(+F223-E223),0)</f>
        <v>0</v>
      </c>
      <c r="J223" s="69">
        <f>IF(RIGHT(K223)="D",(+F223-E223),0)</f>
        <v>0</v>
      </c>
      <c r="K223" s="70" t="s">
        <v>488</v>
      </c>
      <c r="L223" s="71" t="s">
        <v>1057</v>
      </c>
      <c r="M223" s="72" t="s">
        <v>1058</v>
      </c>
    </row>
    <row r="224" spans="1:13" ht="25.5">
      <c r="A224" s="72" t="s">
        <v>756</v>
      </c>
      <c r="B224" s="73"/>
      <c r="C224" s="74"/>
      <c r="D224" s="75" t="s">
        <v>1059</v>
      </c>
      <c r="E224" s="76"/>
      <c r="F224" s="76"/>
      <c r="G224" s="77">
        <f>SUBTOTAL(9,G223:G223)</f>
        <v>0.15972222222626442</v>
      </c>
      <c r="H224" s="77">
        <f>SUBTOTAL(9,H223:H223)</f>
        <v>0</v>
      </c>
      <c r="I224" s="77">
        <f>SUBTOTAL(9,I223:I223)</f>
        <v>0</v>
      </c>
      <c r="J224" s="77">
        <f>SUBTOTAL(9,J223:J223)</f>
        <v>0</v>
      </c>
      <c r="K224" s="78"/>
      <c r="L224" s="79"/>
      <c r="M224" s="80"/>
    </row>
    <row r="225" spans="1:13" ht="12.75">
      <c r="A225" s="72" t="s">
        <v>757</v>
      </c>
      <c r="B225" s="84" t="s">
        <v>477</v>
      </c>
      <c r="C225" s="85"/>
      <c r="D225" s="92" t="s">
        <v>514</v>
      </c>
      <c r="E225" s="5">
        <v>42664.376388888886</v>
      </c>
      <c r="F225" s="93">
        <v>42673.126388888886</v>
      </c>
      <c r="G225" s="69">
        <f>IF(RIGHT(K225)="T",(+F225-E225),0)</f>
        <v>0</v>
      </c>
      <c r="H225" s="69">
        <f>IF(RIGHT(K225)="U",(+F225-E225),0)</f>
        <v>0</v>
      </c>
      <c r="I225" s="69">
        <f>IF(RIGHT(K225)="C",(+F225-E225),0)</f>
        <v>0</v>
      </c>
      <c r="J225" s="69">
        <f>IF(RIGHT(K225)="D",(+F225-E225),0)</f>
        <v>8.75</v>
      </c>
      <c r="K225" s="86" t="s">
        <v>830</v>
      </c>
      <c r="L225" s="87" t="s">
        <v>1060</v>
      </c>
      <c r="M225" s="88"/>
    </row>
    <row r="226" spans="1:13" ht="12.75">
      <c r="A226" s="72" t="s">
        <v>680</v>
      </c>
      <c r="B226" s="73"/>
      <c r="C226" s="74"/>
      <c r="D226" s="75" t="s">
        <v>53</v>
      </c>
      <c r="E226" s="76"/>
      <c r="F226" s="76"/>
      <c r="G226" s="77">
        <f>SUM(G225:G225)</f>
        <v>0</v>
      </c>
      <c r="H226" s="77">
        <f>SUM(H225:H225)</f>
        <v>0</v>
      </c>
      <c r="I226" s="77">
        <f>SUM(I225:I225)</f>
        <v>0</v>
      </c>
      <c r="J226" s="77">
        <f>SUM(J225:J225)</f>
        <v>8.75</v>
      </c>
      <c r="K226" s="78"/>
      <c r="L226" s="79"/>
      <c r="M226" s="80"/>
    </row>
    <row r="227" spans="1:13" ht="12.75">
      <c r="A227" s="72" t="s">
        <v>758</v>
      </c>
      <c r="B227" s="84" t="s">
        <v>484</v>
      </c>
      <c r="C227" s="85"/>
      <c r="D227" s="94" t="s">
        <v>483</v>
      </c>
      <c r="E227" s="5">
        <v>42647.452777777777</v>
      </c>
      <c r="F227" s="5">
        <v>42654.726388888892</v>
      </c>
      <c r="G227" s="69">
        <f>IF(RIGHT(K227)="T",(+F227-E227),0)</f>
        <v>0</v>
      </c>
      <c r="H227" s="69">
        <f>IF(RIGHT(K227)="U",(+F227-E227),0)</f>
        <v>0</v>
      </c>
      <c r="I227" s="69">
        <f>IF(RIGHT(K227)="C",(+F227-E227),0)</f>
        <v>0</v>
      </c>
      <c r="J227" s="69">
        <f>IF(RIGHT(K227)="D",(+F227-E227),0)</f>
        <v>7.273611111115315</v>
      </c>
      <c r="K227" s="86" t="s">
        <v>830</v>
      </c>
      <c r="L227" s="87" t="s">
        <v>1061</v>
      </c>
      <c r="M227" s="88"/>
    </row>
    <row r="228" spans="1:13" ht="12.75">
      <c r="A228" s="72" t="s">
        <v>759</v>
      </c>
      <c r="B228" s="73"/>
      <c r="C228" s="74"/>
      <c r="D228" s="75" t="s">
        <v>53</v>
      </c>
      <c r="E228" s="76"/>
      <c r="F228" s="76"/>
      <c r="G228" s="77">
        <f>SUM(G227:G227)</f>
        <v>0</v>
      </c>
      <c r="H228" s="77">
        <f>SUM(H227:H227)</f>
        <v>0</v>
      </c>
      <c r="I228" s="77">
        <f>SUM(I227:I227)</f>
        <v>0</v>
      </c>
      <c r="J228" s="77">
        <f>SUM(J227:J227)</f>
        <v>7.273611111115315</v>
      </c>
      <c r="K228" s="78"/>
      <c r="L228" s="79"/>
      <c r="M228" s="80"/>
    </row>
    <row r="229" spans="1:13">
      <c r="A229" s="72" t="s">
        <v>760</v>
      </c>
    </row>
    <row r="230" spans="1:13">
      <c r="A230" s="72" t="s">
        <v>594</v>
      </c>
      <c r="G230" s="89">
        <f>SUM(G13:G228)/2</f>
        <v>20.593055555553292</v>
      </c>
      <c r="H230" s="89">
        <f>SUM(H13:H228)/2</f>
        <v>1.843749999992724</v>
      </c>
      <c r="I230" s="89">
        <f>SUM(I13:I228)/2</f>
        <v>4.5833333329937886E-2</v>
      </c>
      <c r="J230" s="89">
        <f>SUM(J13:J228)/2</f>
        <v>111.47083333336195</v>
      </c>
    </row>
    <row r="231" spans="1:13">
      <c r="A231" s="72" t="s">
        <v>761</v>
      </c>
    </row>
    <row r="232" spans="1:13">
      <c r="A232" s="72" t="s">
        <v>762</v>
      </c>
    </row>
    <row r="233" spans="1:13">
      <c r="A233" s="72" t="s">
        <v>674</v>
      </c>
    </row>
    <row r="234" spans="1:13">
      <c r="A234" s="72" t="s">
        <v>763</v>
      </c>
    </row>
    <row r="235" spans="1:13">
      <c r="A235" s="72"/>
    </row>
    <row r="236" spans="1:13">
      <c r="A236" s="72" t="s">
        <v>764</v>
      </c>
    </row>
    <row r="237" spans="1:13">
      <c r="A237" s="80"/>
    </row>
    <row r="238" spans="1:13">
      <c r="A238" s="72" t="s">
        <v>765</v>
      </c>
    </row>
    <row r="239" spans="1:13">
      <c r="A239" s="72" t="s">
        <v>766</v>
      </c>
    </row>
    <row r="240" spans="1:13">
      <c r="A240" s="72" t="s">
        <v>767</v>
      </c>
    </row>
    <row r="241" spans="1:1">
      <c r="A241" s="72" t="s">
        <v>739</v>
      </c>
    </row>
    <row r="242" spans="1:1">
      <c r="A242" s="72" t="s">
        <v>768</v>
      </c>
    </row>
    <row r="243" spans="1:1">
      <c r="A243" s="72" t="s">
        <v>685</v>
      </c>
    </row>
    <row r="244" spans="1:1">
      <c r="A244" s="80"/>
    </row>
    <row r="245" spans="1:1">
      <c r="A245" s="72" t="s">
        <v>754</v>
      </c>
    </row>
    <row r="246" spans="1:1">
      <c r="A246" s="72" t="s">
        <v>755</v>
      </c>
    </row>
    <row r="247" spans="1:1">
      <c r="A247" s="72" t="s">
        <v>757</v>
      </c>
    </row>
    <row r="248" spans="1:1">
      <c r="A248" s="72" t="s">
        <v>680</v>
      </c>
    </row>
    <row r="249" spans="1:1">
      <c r="A249" s="72" t="s">
        <v>758</v>
      </c>
    </row>
    <row r="250" spans="1:1">
      <c r="A250" s="72" t="s">
        <v>759</v>
      </c>
    </row>
    <row r="251" spans="1:1">
      <c r="A251" s="72" t="s">
        <v>760</v>
      </c>
    </row>
    <row r="252" spans="1:1">
      <c r="A252" s="72" t="s">
        <v>590</v>
      </c>
    </row>
    <row r="253" spans="1:1">
      <c r="A253" s="72" t="s">
        <v>761</v>
      </c>
    </row>
    <row r="254" spans="1:1">
      <c r="A254" s="72" t="s">
        <v>769</v>
      </c>
    </row>
    <row r="255" spans="1:1">
      <c r="A255" s="72" t="s">
        <v>674</v>
      </c>
    </row>
    <row r="256" spans="1:1">
      <c r="A256" s="72" t="s">
        <v>763</v>
      </c>
    </row>
    <row r="257" spans="1:1">
      <c r="A257" s="72" t="s">
        <v>686</v>
      </c>
    </row>
    <row r="258" spans="1:1">
      <c r="A258" s="72" t="s">
        <v>677</v>
      </c>
    </row>
    <row r="259" spans="1:1">
      <c r="A259" s="72" t="s">
        <v>746</v>
      </c>
    </row>
    <row r="260" spans="1:1">
      <c r="A260" s="72" t="s">
        <v>747</v>
      </c>
    </row>
    <row r="261" spans="1:1">
      <c r="A261" s="72" t="s">
        <v>765</v>
      </c>
    </row>
    <row r="262" spans="1:1">
      <c r="A262" s="72" t="s">
        <v>766</v>
      </c>
    </row>
    <row r="263" spans="1:1">
      <c r="A263" s="72" t="s">
        <v>767</v>
      </c>
    </row>
    <row r="264" spans="1:1">
      <c r="A264" s="72" t="s">
        <v>739</v>
      </c>
    </row>
    <row r="265" spans="1:1">
      <c r="A265" s="72" t="s">
        <v>725</v>
      </c>
    </row>
    <row r="266" spans="1:1">
      <c r="A266" s="72" t="s">
        <v>748</v>
      </c>
    </row>
    <row r="267" spans="1:1">
      <c r="A267" s="72" t="s">
        <v>770</v>
      </c>
    </row>
    <row r="268" spans="1:1">
      <c r="A268" s="72" t="s">
        <v>750</v>
      </c>
    </row>
    <row r="269" spans="1:1">
      <c r="A269" s="72" t="s">
        <v>752</v>
      </c>
    </row>
    <row r="270" spans="1:1">
      <c r="A270" s="80"/>
    </row>
    <row r="271" spans="1:1">
      <c r="A271" s="72" t="s">
        <v>756</v>
      </c>
    </row>
    <row r="272" spans="1:1">
      <c r="A272" s="72" t="s">
        <v>768</v>
      </c>
    </row>
    <row r="273" spans="1:1">
      <c r="A273" s="72" t="s">
        <v>685</v>
      </c>
    </row>
    <row r="274" spans="1:1">
      <c r="A274" s="72" t="s">
        <v>745</v>
      </c>
    </row>
    <row r="275" spans="1:1">
      <c r="A275" s="72"/>
    </row>
    <row r="276" spans="1:1">
      <c r="A276" s="72" t="s">
        <v>692</v>
      </c>
    </row>
    <row r="277" spans="1:1">
      <c r="A277" s="72" t="s">
        <v>751</v>
      </c>
    </row>
    <row r="278" spans="1:1">
      <c r="A278" s="80"/>
    </row>
    <row r="279" spans="1:1">
      <c r="A279" s="72" t="s">
        <v>757</v>
      </c>
    </row>
    <row r="280" spans="1:1">
      <c r="A280" s="72" t="s">
        <v>680</v>
      </c>
    </row>
    <row r="281" spans="1:1">
      <c r="A281" s="72" t="s">
        <v>758</v>
      </c>
    </row>
    <row r="282" spans="1:1">
      <c r="A282" s="72" t="s">
        <v>771</v>
      </c>
    </row>
    <row r="283" spans="1:1">
      <c r="A283" s="72" t="s">
        <v>772</v>
      </c>
    </row>
    <row r="284" spans="1:1">
      <c r="A284" s="72" t="s">
        <v>773</v>
      </c>
    </row>
    <row r="285" spans="1:1">
      <c r="A285" s="72" t="s">
        <v>747</v>
      </c>
    </row>
    <row r="286" spans="1:1">
      <c r="A286" s="72" t="s">
        <v>765</v>
      </c>
    </row>
    <row r="287" spans="1:1">
      <c r="A287" s="72"/>
    </row>
    <row r="288" spans="1:1">
      <c r="A288" s="72" t="s">
        <v>774</v>
      </c>
    </row>
    <row r="289" spans="1:1">
      <c r="A289" s="80"/>
    </row>
    <row r="290" spans="1:1">
      <c r="A290" s="72" t="s">
        <v>685</v>
      </c>
    </row>
    <row r="291" spans="1:1">
      <c r="A291" s="72" t="s">
        <v>766</v>
      </c>
    </row>
    <row r="292" spans="1:1">
      <c r="A292" s="72" t="s">
        <v>739</v>
      </c>
    </row>
    <row r="293" spans="1:1">
      <c r="A293" s="72" t="s">
        <v>775</v>
      </c>
    </row>
    <row r="294" spans="1:1">
      <c r="A294" s="72" t="s">
        <v>776</v>
      </c>
    </row>
    <row r="295" spans="1:1">
      <c r="A295" s="80"/>
    </row>
    <row r="296" spans="1:1">
      <c r="A296" s="72" t="s">
        <v>777</v>
      </c>
    </row>
    <row r="297" spans="1:1">
      <c r="A297" s="72" t="s">
        <v>755</v>
      </c>
    </row>
    <row r="298" spans="1:1">
      <c r="A298" s="72" t="s">
        <v>778</v>
      </c>
    </row>
    <row r="299" spans="1:1">
      <c r="A299" s="72" t="s">
        <v>759</v>
      </c>
    </row>
    <row r="300" spans="1:1">
      <c r="A300" s="72" t="s">
        <v>779</v>
      </c>
    </row>
    <row r="301" spans="1:1">
      <c r="A301" s="72" t="s">
        <v>594</v>
      </c>
    </row>
    <row r="302" spans="1:1">
      <c r="A302" s="72" t="s">
        <v>710</v>
      </c>
    </row>
    <row r="303" spans="1:1">
      <c r="A303" s="72" t="s">
        <v>674</v>
      </c>
    </row>
    <row r="304" spans="1:1">
      <c r="A304" s="72" t="s">
        <v>763</v>
      </c>
    </row>
    <row r="305" spans="1:1">
      <c r="A305" s="72" t="s">
        <v>768</v>
      </c>
    </row>
    <row r="306" spans="1:1">
      <c r="A306" s="72" t="s">
        <v>780</v>
      </c>
    </row>
    <row r="307" spans="1:1">
      <c r="A307" s="72" t="s">
        <v>677</v>
      </c>
    </row>
    <row r="308" spans="1:1">
      <c r="A308" s="72" t="s">
        <v>781</v>
      </c>
    </row>
    <row r="309" spans="1:1">
      <c r="A309" s="72" t="s">
        <v>782</v>
      </c>
    </row>
    <row r="310" spans="1:1">
      <c r="A310" s="72" t="s">
        <v>767</v>
      </c>
    </row>
    <row r="311" spans="1:1">
      <c r="A311" s="72" t="s">
        <v>696</v>
      </c>
    </row>
    <row r="312" spans="1:1">
      <c r="A312" s="72" t="s">
        <v>692</v>
      </c>
    </row>
    <row r="313" spans="1:1">
      <c r="A313" s="72" t="s">
        <v>783</v>
      </c>
    </row>
    <row r="314" spans="1:1">
      <c r="A314" s="72" t="s">
        <v>784</v>
      </c>
    </row>
    <row r="315" spans="1:1">
      <c r="A315" s="72" t="s">
        <v>749</v>
      </c>
    </row>
    <row r="316" spans="1:1">
      <c r="A316" s="72" t="s">
        <v>750</v>
      </c>
    </row>
    <row r="317" spans="1:1">
      <c r="A317" s="72" t="s">
        <v>751</v>
      </c>
    </row>
    <row r="318" spans="1:1">
      <c r="A318" s="72" t="s">
        <v>752</v>
      </c>
    </row>
    <row r="319" spans="1:1">
      <c r="A319" s="80"/>
    </row>
    <row r="320" spans="1:1">
      <c r="A320" s="72"/>
    </row>
    <row r="321" spans="1:1">
      <c r="A321" s="80"/>
    </row>
    <row r="322" spans="1:1">
      <c r="A322" s="72" t="s">
        <v>785</v>
      </c>
    </row>
    <row r="323" spans="1:1">
      <c r="A323" s="72" t="s">
        <v>786</v>
      </c>
    </row>
    <row r="324" spans="1:1">
      <c r="A324" s="80"/>
    </row>
    <row r="325" spans="1:1">
      <c r="A325" s="72" t="s">
        <v>785</v>
      </c>
    </row>
    <row r="326" spans="1:1">
      <c r="A326" s="80"/>
    </row>
    <row r="327" spans="1:1">
      <c r="A327" s="72"/>
    </row>
    <row r="328" spans="1:1">
      <c r="A328" s="72" t="s">
        <v>788</v>
      </c>
    </row>
    <row r="329" spans="1:1">
      <c r="A329" s="72" t="s">
        <v>742</v>
      </c>
    </row>
    <row r="330" spans="1:1">
      <c r="A330" s="80"/>
    </row>
    <row r="331" spans="1:1">
      <c r="A331" s="72" t="s">
        <v>789</v>
      </c>
    </row>
    <row r="332" spans="1:1">
      <c r="A332" s="80"/>
    </row>
    <row r="333" spans="1:1">
      <c r="A333" s="72" t="s">
        <v>735</v>
      </c>
    </row>
    <row r="334" spans="1:1">
      <c r="A334" s="72" t="s">
        <v>790</v>
      </c>
    </row>
    <row r="335" spans="1:1">
      <c r="A335" s="80"/>
    </row>
    <row r="336" spans="1:1">
      <c r="A336" s="72" t="s">
        <v>581</v>
      </c>
    </row>
    <row r="337" spans="1:1">
      <c r="A337" s="80"/>
    </row>
    <row r="338" spans="1:1">
      <c r="A338" s="72" t="s">
        <v>589</v>
      </c>
    </row>
    <row r="339" spans="1:1">
      <c r="A339" s="80"/>
    </row>
    <row r="340" spans="1:1">
      <c r="A340" s="72" t="s">
        <v>791</v>
      </c>
    </row>
    <row r="341" spans="1:1">
      <c r="A341" s="80"/>
    </row>
    <row r="342" spans="1:1">
      <c r="A342" s="72" t="s">
        <v>792</v>
      </c>
    </row>
    <row r="343" spans="1:1">
      <c r="A343" s="80"/>
    </row>
    <row r="344" spans="1:1">
      <c r="A344" s="72" t="s">
        <v>794</v>
      </c>
    </row>
    <row r="345" spans="1:1">
      <c r="A345" s="72" t="s">
        <v>794</v>
      </c>
    </row>
    <row r="346" spans="1:1">
      <c r="A346" s="72" t="s">
        <v>795</v>
      </c>
    </row>
    <row r="347" spans="1:1">
      <c r="A347" s="80"/>
    </row>
    <row r="348" spans="1:1">
      <c r="A348" s="72" t="s">
        <v>796</v>
      </c>
    </row>
    <row r="349" spans="1:1">
      <c r="A349" s="72" t="s">
        <v>797</v>
      </c>
    </row>
    <row r="350" spans="1:1">
      <c r="A350" s="80"/>
    </row>
    <row r="351" spans="1:1">
      <c r="A351" s="72"/>
    </row>
    <row r="352" spans="1:1">
      <c r="A352" s="72" t="s">
        <v>798</v>
      </c>
    </row>
    <row r="353" spans="1:1">
      <c r="A353" s="80"/>
    </row>
    <row r="354" spans="1:1">
      <c r="A354" s="72" t="s">
        <v>799</v>
      </c>
    </row>
    <row r="355" spans="1:1">
      <c r="A355" s="72" t="s">
        <v>799</v>
      </c>
    </row>
    <row r="356" spans="1:1">
      <c r="A356" s="72" t="s">
        <v>800</v>
      </c>
    </row>
    <row r="357" spans="1:1">
      <c r="A357" s="80"/>
    </row>
    <row r="358" spans="1:1">
      <c r="A358" s="72"/>
    </row>
    <row r="359" spans="1:1">
      <c r="A359" s="72"/>
    </row>
    <row r="360" spans="1:1">
      <c r="A360" s="72"/>
    </row>
    <row r="361" spans="1:1">
      <c r="A361" s="72" t="s">
        <v>802</v>
      </c>
    </row>
    <row r="362" spans="1:1">
      <c r="A362" s="72" t="s">
        <v>802</v>
      </c>
    </row>
    <row r="363" spans="1:1">
      <c r="A363" s="80"/>
    </row>
    <row r="364" spans="1:1">
      <c r="A364" s="72" t="s">
        <v>804</v>
      </c>
    </row>
    <row r="365" spans="1:1">
      <c r="A365" s="80"/>
    </row>
    <row r="366" spans="1:1">
      <c r="A366" s="72" t="s">
        <v>805</v>
      </c>
    </row>
    <row r="367" spans="1:1">
      <c r="A367" s="72"/>
    </row>
    <row r="368" spans="1:1">
      <c r="A368" s="72" t="s">
        <v>806</v>
      </c>
    </row>
    <row r="369" spans="1:1">
      <c r="A369" s="72"/>
    </row>
    <row r="370" spans="1:1">
      <c r="A370" s="72"/>
    </row>
    <row r="371" spans="1:1">
      <c r="A371" s="72" t="s">
        <v>807</v>
      </c>
    </row>
    <row r="372" spans="1:1">
      <c r="A372" s="80"/>
    </row>
    <row r="373" spans="1:1">
      <c r="A373" s="72" t="s">
        <v>808</v>
      </c>
    </row>
    <row r="374" spans="1:1">
      <c r="A374" s="72"/>
    </row>
    <row r="375" spans="1:1">
      <c r="A375" s="72" t="s">
        <v>809</v>
      </c>
    </row>
    <row r="376" spans="1:1">
      <c r="A376" s="72"/>
    </row>
    <row r="377" spans="1:1">
      <c r="A377" s="80"/>
    </row>
    <row r="378" spans="1:1">
      <c r="A378" s="72" t="s">
        <v>812</v>
      </c>
    </row>
    <row r="379" spans="1:1">
      <c r="A379" s="72" t="s">
        <v>813</v>
      </c>
    </row>
    <row r="380" spans="1:1">
      <c r="A380" s="80"/>
    </row>
    <row r="381" spans="1:1">
      <c r="A381" s="72" t="s">
        <v>814</v>
      </c>
    </row>
    <row r="382" spans="1:1">
      <c r="A382" s="80"/>
    </row>
    <row r="383" spans="1:1">
      <c r="A383" s="72"/>
    </row>
    <row r="384" spans="1:1">
      <c r="A384" s="72"/>
    </row>
    <row r="385" spans="1:1">
      <c r="A385" s="72" t="s">
        <v>815</v>
      </c>
    </row>
    <row r="386" spans="1:1">
      <c r="A386" s="80"/>
    </row>
    <row r="387" spans="1:1">
      <c r="A387" s="72" t="s">
        <v>816</v>
      </c>
    </row>
    <row r="388" spans="1:1">
      <c r="A388" s="80"/>
    </row>
    <row r="389" spans="1:1">
      <c r="A389" s="72"/>
    </row>
    <row r="390" spans="1:1">
      <c r="A390" s="80"/>
    </row>
    <row r="391" spans="1:1">
      <c r="A391" s="72" t="s">
        <v>817</v>
      </c>
    </row>
    <row r="392" spans="1:1">
      <c r="A392" s="80"/>
    </row>
    <row r="393" spans="1:1">
      <c r="A393" s="72"/>
    </row>
    <row r="394" spans="1:1">
      <c r="A394" s="72" t="s">
        <v>819</v>
      </c>
    </row>
    <row r="395" spans="1:1">
      <c r="A395" s="80"/>
    </row>
    <row r="396" spans="1:1">
      <c r="A396" s="72" t="s">
        <v>820</v>
      </c>
    </row>
    <row r="397" spans="1:1">
      <c r="A397" s="72" t="s">
        <v>821</v>
      </c>
    </row>
    <row r="398" spans="1:1">
      <c r="A398" s="72" t="s">
        <v>822</v>
      </c>
    </row>
    <row r="399" spans="1:1">
      <c r="A399" s="72" t="s">
        <v>823</v>
      </c>
    </row>
    <row r="400" spans="1:1">
      <c r="A400" s="80"/>
    </row>
    <row r="401" spans="1:1">
      <c r="A401" s="72"/>
    </row>
    <row r="402" spans="1:1">
      <c r="A402" s="80"/>
    </row>
    <row r="403" spans="1:1">
      <c r="A403" s="72"/>
    </row>
    <row r="404" spans="1:1">
      <c r="A404" s="80"/>
    </row>
    <row r="405" spans="1:1">
      <c r="A405" s="72"/>
    </row>
    <row r="406" spans="1:1">
      <c r="A406" s="80"/>
    </row>
    <row r="407" spans="1:1">
      <c r="A407" s="72"/>
    </row>
    <row r="408" spans="1:1">
      <c r="A408" s="80"/>
    </row>
    <row r="409" spans="1:1">
      <c r="A409" s="72"/>
    </row>
    <row r="410" spans="1:1">
      <c r="A410" s="80"/>
    </row>
    <row r="411" spans="1:1">
      <c r="A411" s="72"/>
    </row>
    <row r="412" spans="1:1">
      <c r="A412" s="80"/>
    </row>
    <row r="413" spans="1:1">
      <c r="A413" s="72" t="s">
        <v>824</v>
      </c>
    </row>
    <row r="414" spans="1:1">
      <c r="A414" s="80"/>
    </row>
    <row r="415" spans="1:1">
      <c r="A415" s="72" t="s">
        <v>824</v>
      </c>
    </row>
    <row r="416" spans="1:1">
      <c r="A416" s="80"/>
    </row>
    <row r="417" spans="1:1">
      <c r="A417" s="72" t="s">
        <v>824</v>
      </c>
    </row>
    <row r="418" spans="1:1">
      <c r="A418" s="80"/>
    </row>
    <row r="419" spans="1:1">
      <c r="A419" s="72"/>
    </row>
    <row r="420" spans="1:1">
      <c r="A420" s="80"/>
    </row>
    <row r="421" spans="1:1">
      <c r="A421" s="72" t="s">
        <v>825</v>
      </c>
    </row>
    <row r="422" spans="1:1">
      <c r="A422" s="80"/>
    </row>
    <row r="423" spans="1:1">
      <c r="A423" s="72" t="s">
        <v>826</v>
      </c>
    </row>
    <row r="424" spans="1:1">
      <c r="A424" s="80"/>
    </row>
    <row r="425" spans="1:1">
      <c r="A425" s="72"/>
    </row>
    <row r="426" spans="1:1">
      <c r="A426" s="80"/>
    </row>
    <row r="427" spans="1:1">
      <c r="A427" s="72" t="s">
        <v>827</v>
      </c>
    </row>
    <row r="428" spans="1:1">
      <c r="A428" s="80"/>
    </row>
    <row r="429" spans="1:1">
      <c r="A429" s="72" t="s">
        <v>828</v>
      </c>
    </row>
    <row r="430" spans="1:1">
      <c r="A430" s="80"/>
    </row>
    <row r="431" spans="1:1">
      <c r="A431" s="72" t="s">
        <v>829</v>
      </c>
    </row>
    <row r="432" spans="1:1">
      <c r="A432" s="80"/>
    </row>
    <row r="433" spans="1:1">
      <c r="A433" s="88"/>
    </row>
    <row r="434" spans="1:1">
      <c r="A434" s="88"/>
    </row>
    <row r="435" spans="1:1">
      <c r="A435" s="80"/>
    </row>
    <row r="436" spans="1:1">
      <c r="A436" s="80"/>
    </row>
  </sheetData>
  <mergeCells count="14">
    <mergeCell ref="A8:A11"/>
    <mergeCell ref="M8:M11"/>
    <mergeCell ref="E9:E11"/>
    <mergeCell ref="F9:F11"/>
    <mergeCell ref="B1:L1"/>
    <mergeCell ref="B2:L2"/>
    <mergeCell ref="B3:L3"/>
    <mergeCell ref="C6:K6"/>
    <mergeCell ref="B8:B11"/>
    <mergeCell ref="C8:C11"/>
    <mergeCell ref="D8:D11"/>
    <mergeCell ref="G8:J8"/>
    <mergeCell ref="K8:K11"/>
    <mergeCell ref="L8:L1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SOP DATA NR3 Oct-16</vt:lpstr>
      <vt:lpstr>Sheet1</vt:lpstr>
      <vt:lpstr>'SOP DATA NR3 Oct-16'!Print_Area</vt:lpstr>
      <vt:lpstr>'SOP DATA NR3 Oct-16'!Print_Titles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cp:lastPrinted>2017-05-03T08:08:16Z</cp:lastPrinted>
  <dcterms:created xsi:type="dcterms:W3CDTF">2014-12-12T12:59:27Z</dcterms:created>
  <dcterms:modified xsi:type="dcterms:W3CDTF">2017-05-03T08:08:51Z</dcterms:modified>
</cp:coreProperties>
</file>