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1.xml" ContentType="application/vnd.ms-excel.controlproperties+xml"/>
  <Override PartName="/xl/drawings/drawing11.xml" ContentType="application/vnd.openxmlformats-officedocument.drawing+xml"/>
  <Override PartName="/xl/ctrlProps/ctrlProp122.xml" ContentType="application/vnd.ms-excel.controlproperties+xml"/>
  <Override PartName="/xl/drawings/drawing12.xml" ContentType="application/vnd.openxmlformats-officedocument.drawing+xml"/>
  <Override PartName="/xl/ctrlProps/ctrlProp12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24.xml" ContentType="application/vnd.ms-excel.controlproperties+xml"/>
  <Override PartName="/xl/ctrlProps/ctrlProp12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updateLinks="never" codeName="ThisWorkbook" defaultThemeVersion="124226"/>
  <mc:AlternateContent xmlns:mc="http://schemas.openxmlformats.org/markup-compatibility/2006">
    <mc:Choice Requires="x15">
      <x15ac:absPath xmlns:x15ac="http://schemas.microsoft.com/office/spreadsheetml/2010/11/ac" url="D:\OneDrive - Power Grid Corporation of India Limited\CS - G7\000_Kumar Siddhant\1 KUMAR SIDDHANT\RTM\4TR-08\BD\"/>
    </mc:Choice>
  </mc:AlternateContent>
  <xr:revisionPtr revIDLastSave="0" documentId="13_ncr:1_{E419EEE9-47AF-45D0-95EF-EC53E8226C0C}" xr6:coauthVersionLast="47" xr6:coauthVersionMax="47" xr10:uidLastSave="{00000000-0000-0000-0000-000000000000}"/>
  <workbookProtection workbookAlgorithmName="SHA-512" workbookHashValue="X1QKSwyCh/zK5IOabHMmc0UxoVKqUVAUNy6KFgaPS9Fl9jv/LweVh7jwG7pkhd+Gty3FBRuIETpeUQgxufa0Aw==" workbookSaltValue="0zP9P50HM5zOpKT2zoi82Q==" workbookSpinCount="100000" lockStructure="1"/>
  <bookViews>
    <workbookView xWindow="-120" yWindow="-120" windowWidth="29040" windowHeight="15720" tabRatio="937" firstSheet="15"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36"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3" sheetId="37" state="hidden" r:id="rId33"/>
    <sheet name="Sheet2" sheetId="33" state="hidden" r:id="rId34"/>
    <sheet name="N to W" sheetId="34" state="hidden" r:id="rId35"/>
    <sheet name="Sheet1" sheetId="35"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(QR)'!$I$319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(QR)'!$I$319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(QR)'!$J$319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(QR)'!$K$319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(QR)'!$I$320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(QR)'!$J$320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(QR)'!$K$320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(QR)'!$I$321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(QR)'!$J$321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(QR)'!$K$321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(QR)'!$I$322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(QR)'!$J$322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(QR)'!$K$322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'[8]Sch-1a'!#REF!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(QR)'!$AN$274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(QR)'!$AN$275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(QR)'!$AN$276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(QR)'!$J$318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(QR)'!$K$318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(QR)'!$I$318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(QR)'!$J$318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12'!$A$1:$F$62</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9'!$A$1:$X$52</definedName>
    <definedName name="_xlnm.Print_Area" localSheetId="6">'Attach-3 (QR)'!$A$1:$I$329</definedName>
    <definedName name="_xlnm.Print_Area" localSheetId="4">'Attach-3 (QR)_old'!$A$1:$J$407</definedName>
    <definedName name="_xlnm.Print_Area" localSheetId="31">'Bid Form 1st Envelope '!$A$1:$H$122</definedName>
    <definedName name="_xlnm.Print_Area" localSheetId="1">Cover!$A$1:$F$33</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'[9]Attach-3 (QR)'!#REF!</definedName>
    <definedName name="sss" localSheetId="6">'[10]Attach-3 (QR)'!#REF!</definedName>
    <definedName name="sss" localSheetId="2">'[11]Attach-3 (QR)'!#REF!</definedName>
    <definedName name="sss">'[11]Attach-3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12'!$A$1:$E$62</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(QR)'!$A$1:$H$329</definedName>
    <definedName name="Z_05855B4F_D61E_4C97_B759_B2F96767F6F8_.wvu.PrintArea" localSheetId="4" hidden="1">'Attach-3 (QR)_old'!$A$1:$H$407</definedName>
    <definedName name="Z_05855B4F_D61E_4C97_B759_B2F96767F6F8_.wvu.PrintArea" localSheetId="31" hidden="1">'Bid Form 1st Envelope '!$A$1:$F$124</definedName>
    <definedName name="Z_05855B4F_D61E_4C97_B759_B2F96767F6F8_.wvu.PrintArea" localSheetId="1" hidden="1">Cover!$A$1:$F$31</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(QR)'!$130:$136,'Attach-3 (QR)'!#REF!,'Attach-3 (QR)'!#REF!,'Attach-3 (QR)'!#REF!,'Attach-3 (QR)'!$144:$144,'Attach-3 (QR)'!$193:$195,'Attach-3 (QR)'!$254:$268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'!$107:$107,'Bid Form 1st Envelope '!$110:$111</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12'!$A$1:$E$62</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(QR)'!$A$1:$I$329</definedName>
    <definedName name="Z_067EF7EF_2552_42C0_8B2F_9338A16B73EB_.wvu.PrintArea" localSheetId="4" hidden="1">'Attach-3 (QR)_old'!$A$1:$J$407</definedName>
    <definedName name="Z_067EF7EF_2552_42C0_8B2F_9338A16B73EB_.wvu.PrintArea" localSheetId="31" hidden="1">'Bid Form 1st Envelope '!$A$1:$J$123</definedName>
    <definedName name="Z_067EF7EF_2552_42C0_8B2F_9338A16B73EB_.wvu.PrintArea" localSheetId="1" hidden="1">Cover!$A$1:$F$31</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(QR)'!$130:$136,'Attach-3 (QR)'!$144:$144,'Attach-3 (QR)'!$180:$306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'!$107:$107,'Bid Form 1st Envelope '!$110:$111</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'!$A$1:$F$124</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(QR)'!$A$1:$I$329</definedName>
    <definedName name="Z_176A4F7E_17B2_43CD_BA12_35A58E9B73EF_.wvu.Rows" localSheetId="6" hidden="1">'Attach-3 (QR)'!$19:$23,'Attach-3 (QR)'!$25:$25,'Attach-3 (QR)'!$35:$35,'Attach-3 (QR)'!#REF!,'Attach-3 (QR)'!#REF!,'Attach-3 (QR)'!$130:$136,'Attach-3 (QR)'!$144:$144,'Attach-3 (QR)'!$180:$306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12'!$A$1:$F$62</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(QR)'!$A$1:$I$329</definedName>
    <definedName name="Z_176DC383_BC5B_4A2C_B484_0B54305CAC0E_.wvu.PrintArea" localSheetId="4" hidden="1">'Attach-3 (QR)_old'!$A$1:$J$407</definedName>
    <definedName name="Z_176DC383_BC5B_4A2C_B484_0B54305CAC0E_.wvu.PrintArea" localSheetId="31" hidden="1">'Bid Form 1st Envelope '!$A$1:$F$122</definedName>
    <definedName name="Z_176DC383_BC5B_4A2C_B484_0B54305CAC0E_.wvu.PrintArea" localSheetId="1" hidden="1">Cover!$A$1:$F$31</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(QR)'!$88:$88,'Attach-3 (QR)'!$114:$114,'Attach-3 (QR)'!$130:$136,'Attach-3 (QR)'!$144:$144,'Attach-3 (QR)'!$180:$306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'!$107:$107,'Bid Form 1st Envelope '!$110:$111</definedName>
    <definedName name="Z_176DC383_BC5B_4A2C_B484_0B54305CAC0E_.wvu.Rows" localSheetId="1" hidden="1">Cover!$22:$23</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12'!$A$1:$E$62</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(QR)'!$A$1:$H$329</definedName>
    <definedName name="Z_20A53A97_D2BD_4E7F_8ABC_E5DF94CF88E8_.wvu.PrintArea" localSheetId="4" hidden="1">'Attach-3 (QR)_old'!$A$1:$H$407</definedName>
    <definedName name="Z_20A53A97_D2BD_4E7F_8ABC_E5DF94CF88E8_.wvu.Rows" localSheetId="6" hidden="1">'Attach-3 (QR)'!#REF!,'Attach-3 (QR)'!#REF!,'Attach-3 (QR)'!#REF!,'Attach-3 (QR)'!$193:$195,'Attach-3 (QR)'!$217:$248,'Attach-3 (QR)'!$259:$268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12'!$A$1:$E$62</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'!$A$1:$F$124</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12'!$A$1:$E$62</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12'!$A$1:$E$62</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12'!$A$1:$F$62</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(QR)'!$A$1:$I$329</definedName>
    <definedName name="Z_273BBCBD_8F12_4445_A7CA_FDA7C67AE3D5_.wvu.PrintArea" localSheetId="4" hidden="1">'Attach-3 (QR)_old'!$A$1:$J$407</definedName>
    <definedName name="Z_273BBCBD_8F12_4445_A7CA_FDA7C67AE3D5_.wvu.PrintArea" localSheetId="31" hidden="1">'Bid Form 1st Envelope '!$A$1:$J$123</definedName>
    <definedName name="Z_273BBCBD_8F12_4445_A7CA_FDA7C67AE3D5_.wvu.PrintArea" localSheetId="1" hidden="1">Cover!$A$1:$F$31</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(QR)'!$130:$136,'Attach-3 (QR)'!$144:$144,'Attach-3 (QR)'!$180:$306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'!$107:$107,'Bid Form 1st Envelope '!$110:$111</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12'!$A$1:$F$62</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(QR)'!$A$1:$I$329</definedName>
    <definedName name="Z_27CB7082_4FAB_46F1_8968_11E3E4A629B2_.wvu.PrintArea" localSheetId="4" hidden="1">'Attach-3 (QR)_old'!$A$1:$J$407</definedName>
    <definedName name="Z_27CB7082_4FAB_46F1_8968_11E3E4A629B2_.wvu.PrintArea" localSheetId="31" hidden="1">'Bid Form 1st Envelope '!$A$1:$J$123</definedName>
    <definedName name="Z_27CB7082_4FAB_46F1_8968_11E3E4A629B2_.wvu.PrintArea" localSheetId="1" hidden="1">Cover!$A$1:$F$31</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(QR)'!$130:$136,'Attach-3 (QR)'!$144:$144,'Attach-3 (QR)'!$180:$306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'!$107:$107,'Bid Form 1st Envelope '!$110:$111</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(QR)'!$A$1:$H$329</definedName>
    <definedName name="Z_280EA05C_4582_4B0F_895F_5C9134A73222_.wvu.PrintArea" localSheetId="4" hidden="1">'Attach-3 (QR)_old'!$A$1:$H$407</definedName>
    <definedName name="Z_280EA05C_4582_4B0F_895F_5C9134A73222_.wvu.Rows" localSheetId="6" hidden="1">'Attach-3 (QR)'!$130:$136,'Attach-3 (QR)'!#REF!,'Attach-3 (QR)'!#REF!,'Attach-3 (QR)'!$193:$195,'Attach-3 (QR)'!$217:$248,'Attach-3 (QR)'!$259:$268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12'!$A$1:$E$62</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'!$A$1:$J$123</definedName>
    <definedName name="Z_2CF6F19D_227C_4840_A9E1_6C944B0145DB_.wvu.PrintArea" localSheetId="1" hidden="1">Cover!$A$1:$F$31</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'!$107:$107,'Bid Form 1st Envelope '!$110:$111</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(QR)'!$A$1:$H$329</definedName>
    <definedName name="Z_308F00E9_5A71_4486_BCFD_DF8513C1906D_.wvu.PrintArea" localSheetId="4" hidden="1">'Attach-3 (QR)_old'!$A$1:$H$407</definedName>
    <definedName name="Z_308F00E9_5A71_4486_BCFD_DF8513C1906D_.wvu.Rows" localSheetId="6" hidden="1">'Attach-3 (QR)'!#REF!,'Attach-3 (QR)'!$130:$136,'Attach-3 (QR)'!#REF!,'Attach-3 (QR)'!#REF!,'Attach-3 (QR)'!#REF!,'Attach-3 (QR)'!$144:$144,'Attach-3 (QR)'!$193:$195,'Attach-3 (QR)'!$217:$248,'Attach-3 (QR)'!$254:$268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(QR)'!$A$1:$H$329</definedName>
    <definedName name="Z_3365131F_6BE7_432A_859B_F41B794BB9E6_.wvu.PrintArea" localSheetId="4" hidden="1">'Attach-3 (QR)_old'!$A$1:$H$407</definedName>
    <definedName name="Z_3365131F_6BE7_432A_859B_F41B794BB9E6_.wvu.Rows" localSheetId="6" hidden="1">'Attach-3 (QR)'!#REF!,'Attach-3 (QR)'!$130:$136,'Attach-3 (QR)'!#REF!,'Attach-3 (QR)'!#REF!,'Attach-3 (QR)'!#REF!,'Attach-3 (QR)'!$144:$144,'Attach-3 (QR)'!$193:$195,'Attach-3 (QR)'!$209:$249,'Attach-3 (QR)'!$254:$268,'Attach-3 (QR)'!$286:$307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'!$A$1:$F$124</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12'!$A$1:$F$62</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4" hidden="1">'Attach-3 (QR)_old'!$A$1:$J$407</definedName>
    <definedName name="Z_3836A67F_51F8_4B52_B51D_937DC398CD1F_.wvu.PrintArea" localSheetId="31" hidden="1">'Bid Form 1st Envelope '!$A$1:$F$122</definedName>
    <definedName name="Z_3836A67F_51F8_4B52_B51D_937DC398CD1F_.wvu.PrintArea" localSheetId="1" hidden="1">Cover!$A$1:$F$31</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'!$107:$107,'Bid Form 1st Envelope '!$110:$111</definedName>
    <definedName name="Z_3836A67F_51F8_4B52_B51D_937DC398CD1F_.wvu.Rows" localSheetId="1" hidden="1">Cover!$22:$23</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'!$A$1:$F$124</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12'!$A$1:$F$62</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4" hidden="1">'Attach-3 (QR)_old'!$A$1:$J$407</definedName>
    <definedName name="Z_3B6A9969_E4B8_452F_AFFE_7A4A13F5C420_.wvu.PrintArea" localSheetId="31" hidden="1">'Bid Form 1st Envelope '!$A$1:$F$122</definedName>
    <definedName name="Z_3B6A9969_E4B8_452F_AFFE_7A4A13F5C420_.wvu.PrintArea" localSheetId="1" hidden="1">Cover!$A$1:$F$31</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'!$107:$107,'Bid Form 1st Envelope '!$110:$111</definedName>
    <definedName name="Z_3B6A9969_E4B8_452F_AFFE_7A4A13F5C420_.wvu.Rows" localSheetId="1" hidden="1">Cover!$22:$23</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'!$A$1:$F$124</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'!$A$1:$F$124</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(QR)'!$A$1:$H$329</definedName>
    <definedName name="Z_494F6778_23FE_4AAC_B37D_6C7543FC13B9_.wvu.PrintArea" localSheetId="4" hidden="1">'Attach-3 (QR)_old'!$A$1:$H$407</definedName>
    <definedName name="Z_494F6778_23FE_4AAC_B37D_6C7543FC13B9_.wvu.PrintArea" localSheetId="31" hidden="1">'Bid Form 1st Envelope '!$A$1:$F$124</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12'!$A$1:$F$62</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(QR)'!$A$1:$I$329</definedName>
    <definedName name="Z_4B898AE2_7356_489E_882D_EC3B09CB95AA_.wvu.PrintArea" localSheetId="4" hidden="1">'Attach-3 (QR)_old'!$A$1:$J$407</definedName>
    <definedName name="Z_4B898AE2_7356_489E_882D_EC3B09CB95AA_.wvu.PrintArea" localSheetId="31" hidden="1">'Bid Form 1st Envelope '!$A$1:$F$122</definedName>
    <definedName name="Z_4B898AE2_7356_489E_882D_EC3B09CB95AA_.wvu.PrintArea" localSheetId="1" hidden="1">Cover!$A$1:$F$31</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(QR)'!$88:$88,'Attach-3 (QR)'!$114:$114,'Attach-3 (QR)'!$130:$136,'Attach-3 (QR)'!$144:$144,'Attach-3 (QR)'!$180:$306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'!$107:$107,'Bid Form 1st Envelope '!$110:$111</definedName>
    <definedName name="Z_4B898AE2_7356_489E_882D_EC3B09CB95AA_.wvu.Rows" localSheetId="1" hidden="1">Cover!$22:$23</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12'!$A$1:$F$62</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4" hidden="1">'Attach-3 (QR)_old'!$A$1:$J$407</definedName>
    <definedName name="Z_51A6EE7B_1159_4743_BF27_95D329619B3B_.wvu.PrintArea" localSheetId="31" hidden="1">'Bid Form 1st Envelope '!$A$1:$F$122</definedName>
    <definedName name="Z_51A6EE7B_1159_4743_BF27_95D329619B3B_.wvu.PrintArea" localSheetId="1" hidden="1">Cover!$A$1:$F$31</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'!$107:$107,'Bid Form 1st Envelope '!$110:$111</definedName>
    <definedName name="Z_51A6EE7B_1159_4743_BF27_95D329619B3B_.wvu.Rows" localSheetId="1" hidden="1">Cover!$23:$23</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12'!$A$1:$F$62</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(QR)'!$A$1:$I$329</definedName>
    <definedName name="Z_5476C51C_4037_4B28_A818_10D7CDF0C66A_.wvu.PrintArea" localSheetId="4" hidden="1">'Attach-3 (QR)_old'!$A$1:$J$407</definedName>
    <definedName name="Z_5476C51C_4037_4B28_A818_10D7CDF0C66A_.wvu.PrintArea" localSheetId="31" hidden="1">'Bid Form 1st Envelope '!$A$1:$J$123</definedName>
    <definedName name="Z_5476C51C_4037_4B28_A818_10D7CDF0C66A_.wvu.PrintArea" localSheetId="1" hidden="1">Cover!$A$1:$F$31</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(QR)'!$130:$136,'Attach-3 (QR)'!$144:$144,'Attach-3 (QR)'!$180:$306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'!$107:$107,'Bid Form 1st Envelope '!$110:$111</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(QR)'!$A$1:$I$329</definedName>
    <definedName name="Z_5802F788_6BC6_4DD2_9B34_FB4B8F376754_.wvu.Rows" localSheetId="6" hidden="1">'Attach-3 (QR)'!$19:$23,'Attach-3 (QR)'!$25:$25,'Attach-3 (QR)'!$35:$35,'Attach-3 (QR)'!#REF!,'Attach-3 (QR)'!#REF!,'Attach-3 (QR)'!$130:$136,'Attach-3 (QR)'!$144:$144,'Attach-3 (QR)'!$180:$306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(QR)'!$A$1:$H$329</definedName>
    <definedName name="Z_582CF44B_0703_4CA2_AB84_00685031CD39_.wvu.PrintArea" localSheetId="4" hidden="1">'Attach-3 (QR)_old'!$A$1:$H$407</definedName>
    <definedName name="Z_582CF44B_0703_4CA2_AB84_00685031CD39_.wvu.Rows" localSheetId="6" hidden="1">'Attach-3 (QR)'!#REF!,'Attach-3 (QR)'!$130:$136,'Attach-3 (QR)'!#REF!,'Attach-3 (QR)'!#REF!,'Attach-3 (QR)'!#REF!,'Attach-3 (QR)'!$144:$144,'Attach-3 (QR)'!$193:$195,'Attach-3 (QR)'!$217:$248,'Attach-3 (QR)'!$254:$268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12'!$A$1:$E$62</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12'!$A$1:$F$62</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(QR)'!$A$1:$I$329</definedName>
    <definedName name="Z_5D67CA2D_8BB3_4F00_894F_4872C1BBE88F_.wvu.PrintArea" localSheetId="4" hidden="1">'Attach-3 (QR)_old'!$A$1:$J$407</definedName>
    <definedName name="Z_5D67CA2D_8BB3_4F00_894F_4872C1BBE88F_.wvu.PrintArea" localSheetId="31" hidden="1">'Bid Form 1st Envelope '!$A$1:$J$123</definedName>
    <definedName name="Z_5D67CA2D_8BB3_4F00_894F_4872C1BBE88F_.wvu.PrintArea" localSheetId="1" hidden="1">Cover!$A$1:$F$31</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(QR)'!$130:$136,'Attach-3 (QR)'!$144:$144,'Attach-3 (QR)'!$180:$306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'!$107:$107,'Bid Form 1st Envelope '!$110:$111</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12'!$A$1:$E$62</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12'!$A$1:$F$62</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(QR)'!$A$1:$I$329</definedName>
    <definedName name="Z_696D4A13_5E44_4B16_B107_EB70ABB06CBE_.wvu.PrintArea" localSheetId="4" hidden="1">'Attach-3 (QR)_old'!$A$1:$J$407</definedName>
    <definedName name="Z_696D4A13_5E44_4B16_B107_EB70ABB06CBE_.wvu.PrintArea" localSheetId="31" hidden="1">'Bid Form 1st Envelope '!$A$1:$J$123</definedName>
    <definedName name="Z_696D4A13_5E44_4B16_B107_EB70ABB06CBE_.wvu.PrintArea" localSheetId="1" hidden="1">Cover!$A$1:$F$31</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(QR)'!$130:$136,'Attach-3 (QR)'!$144:$144,'Attach-3 (QR)'!$180:$306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'!$107:$107,'Bid Form 1st Envelope '!$110:$111</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12'!$A$1:$E$62</definedName>
    <definedName name="Z_6B2C1320_5106_401D_86E8_03FFC7419150_.wvu.PrintArea" localSheetId="25" hidden="1">'Attach 18 SP'!$A$8:$I$157</definedName>
    <definedName name="Z_6B2C1320_5106_401D_86E8_03FFC7419150_.wvu.PrintArea" localSheetId="6" hidden="1">'Attach-3 (QR)'!$A$1:$H$329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(QR)'!$A$1:$I$329</definedName>
    <definedName name="Z_6DC6C963_9F04_44DD_BC90_C1641F014E55_.wvu.Rows" localSheetId="6" hidden="1">'Attach-3 (QR)'!$19:$23,'Attach-3 (QR)'!$25:$25,'Attach-3 (QR)'!$35:$35,'Attach-3 (QR)'!#REF!,'Attach-3 (QR)'!#REF!,'Attach-3 (QR)'!$130:$136,'Attach-3 (QR)'!$144:$144,'Attach-3 (QR)'!$180:$306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(QR)'!$A$1:$H$329</definedName>
    <definedName name="Z_6FD3A41D_DEEE_48F5_96DB_6021F0BEBAF6_.wvu.PrintArea" localSheetId="4" hidden="1">'Attach-3 (QR)_old'!$A$1:$H$407</definedName>
    <definedName name="Z_6FD3A41D_DEEE_48F5_96DB_6021F0BEBAF6_.wvu.Rows" localSheetId="6" hidden="1">'Attach-3 (QR)'!#REF!,'Attach-3 (QR)'!$130:$136,'Attach-3 (QR)'!#REF!,'Attach-3 (QR)'!#REF!,'Attach-3 (QR)'!#REF!,'Attach-3 (QR)'!$144:$144,'Attach-3 (QR)'!$193:$195,'Attach-3 (QR)'!$209:$249,'Attach-3 (QR)'!$254:$268,'Attach-3 (QR)'!$286:$307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(QR)'!$130:$136,'Attach-3 (QR)'!$144:$144,'Attach-3 (QR)'!$180:$306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12'!$A$1:$E$62</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(QR)'!$A$1:$H$329</definedName>
    <definedName name="Z_728AEB16_F9CD_4198_B4E9_2E28A5E42262_.wvu.PrintArea" localSheetId="4" hidden="1">'Attach-3 (QR)_old'!$A$1:$H$407</definedName>
    <definedName name="Z_728AEB16_F9CD_4198_B4E9_2E28A5E42262_.wvu.Rows" localSheetId="6" hidden="1">'Attach-3 (QR)'!#REF!,'Attach-3 (QR)'!$130:$136,'Attach-3 (QR)'!#REF!,'Attach-3 (QR)'!#REF!,'Attach-3 (QR)'!#REF!,'Attach-3 (QR)'!$144:$144,'Attach-3 (QR)'!$193:$195,'Attach-3 (QR)'!$209:$249,'Attach-3 (QR)'!$254:$268,'Attach-3 (QR)'!$286:$307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12'!$A$1:$F$62</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(QR)'!$A$1:$I$329</definedName>
    <definedName name="Z_757C3C2F_C668_4CD7_806B_CA71CC57DCC1_.wvu.PrintArea" localSheetId="4" hidden="1">'Attach-3 (QR)_old'!$A$1:$J$407</definedName>
    <definedName name="Z_757C3C2F_C668_4CD7_806B_CA71CC57DCC1_.wvu.PrintArea" localSheetId="31" hidden="1">'Bid Form 1st Envelope '!$A$1:$J$123</definedName>
    <definedName name="Z_757C3C2F_C668_4CD7_806B_CA71CC57DCC1_.wvu.PrintArea" localSheetId="1" hidden="1">Cover!$A$1:$F$31</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(QR)'!$130:$136,'Attach-3 (QR)'!$144:$144,'Attach-3 (QR)'!$180:$306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'!$107:$107,'Bid Form 1st Envelope '!$110:$111</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'!$A$1:$F$124</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(QR)'!$A$1:$H$329</definedName>
    <definedName name="Z_7DC13EB1_5F25_4667_BD87_340DAD4F0E72_.wvu.PrintArea" localSheetId="4" hidden="1">'Attach-3 (QR)_old'!$A$1:$H$407</definedName>
    <definedName name="Z_7DC13EB1_5F25_4667_BD87_340DAD4F0E72_.wvu.Rows" localSheetId="6" hidden="1">'Attach-3 (QR)'!#REF!,'Attach-3 (QR)'!$130:$136,'Attach-3 (QR)'!#REF!,'Attach-3 (QR)'!#REF!,'Attach-3 (QR)'!#REF!,'Attach-3 (QR)'!$144:$144,'Attach-3 (QR)'!$193:$195,'Attach-3 (QR)'!$217:$248,'Attach-3 (QR)'!$254:$268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'!$A$1:$F$124</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12'!$A$1:$E$62</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12'!$A$1:$F$62</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(QR)'!$A$1:$I$329</definedName>
    <definedName name="Z_869B0F9C_77A4_468D_A350_EA35CAE357D9_.wvu.PrintArea" localSheetId="4" hidden="1">'Attach-3 (QR)_old'!$A$1:$J$407</definedName>
    <definedName name="Z_869B0F9C_77A4_468D_A350_EA35CAE357D9_.wvu.PrintArea" localSheetId="31" hidden="1">'Bid Form 1st Envelope '!$A$1:$J$123</definedName>
    <definedName name="Z_869B0F9C_77A4_468D_A350_EA35CAE357D9_.wvu.PrintArea" localSheetId="1" hidden="1">Cover!$A$1:$F$31</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(QR)'!$130:$136,'Attach-3 (QR)'!$144:$144,'Attach-3 (QR)'!$180:$306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'!$107:$107,'Bid Form 1st Envelope '!$110:$111</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'!$A$1:$F$124</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12'!$A$1:$E$62</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'!$A$1:$F$124</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'!$A$1:$F$124</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12'!$A$1:$F$62</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(QR)'!$A$1:$I$329</definedName>
    <definedName name="Z_9CD72AD0_8BDA_437F_A784_A667464C809C_.wvu.PrintArea" localSheetId="4" hidden="1">'Attach-3 (QR)_old'!$A$1:$J$407</definedName>
    <definedName name="Z_9CD72AD0_8BDA_437F_A784_A667464C809C_.wvu.PrintArea" localSheetId="31" hidden="1">'Bid Form 1st Envelope '!$A$1:$J$123</definedName>
    <definedName name="Z_9CD72AD0_8BDA_437F_A784_A667464C809C_.wvu.PrintArea" localSheetId="1" hidden="1">Cover!$A$1:$F$31</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(QR)'!$130:$136,'Attach-3 (QR)'!$144:$144,'Attach-3 (QR)'!$180:$306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'!$107:$107,'Bid Form 1st Envelope '!$110:$111</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12'!$A$1:$F$62</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(QR)'!$A$1:$I$329</definedName>
    <definedName name="Z_9F341631_288D_49D9_8F81_65CCC818C9BA_.wvu.PrintArea" localSheetId="4" hidden="1">'Attach-3 (QR)_old'!$A$1:$J$407</definedName>
    <definedName name="Z_9F341631_288D_49D9_8F81_65CCC818C9BA_.wvu.PrintArea" localSheetId="31" hidden="1">'Bid Form 1st Envelope '!$A$1:$F$122</definedName>
    <definedName name="Z_9F341631_288D_49D9_8F81_65CCC818C9BA_.wvu.PrintArea" localSheetId="1" hidden="1">Cover!$A$1:$F$31</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(QR)'!$88:$88,'Attach-3 (QR)'!$114:$114,'Attach-3 (QR)'!$130:$136,'Attach-3 (QR)'!$144:$144,'Attach-3 (QR)'!$180:$306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'!$107:$107,'Bid Form 1st Envelope '!$110:$111</definedName>
    <definedName name="Z_9F341631_288D_49D9_8F81_65CCC818C9BA_.wvu.Rows" localSheetId="1" hidden="1">Cover!$22:$23</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(QR)'!$A$1:$H$329</definedName>
    <definedName name="Z_9F8CD454_46B1_47B9_9F5F_73ED69AC40D4_.wvu.PrintArea" localSheetId="4" hidden="1">'Attach-3 (QR)_old'!$A$1:$H$407</definedName>
    <definedName name="Z_9F8CD454_46B1_47B9_9F5F_73ED69AC40D4_.wvu.Rows" localSheetId="6" hidden="1">'Attach-3 (QR)'!#REF!,'Attach-3 (QR)'!$130:$136,'Attach-3 (QR)'!#REF!,'Attach-3 (QR)'!#REF!,'Attach-3 (QR)'!#REF!,'Attach-3 (QR)'!$144:$144,'Attach-3 (QR)'!$193:$195,'Attach-3 (QR)'!$217:$248,'Attach-3 (QR)'!$254:$268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(QR)'!$A$1:$H$329</definedName>
    <definedName name="Z_A317F5C2_E44F_4A46_8833_2AE6CAE06F6E_.wvu.PrintArea" localSheetId="4" hidden="1">'Attach-3 (QR)_old'!$A$1:$H$407</definedName>
    <definedName name="Z_A317F5C2_E44F_4A46_8833_2AE6CAE06F6E_.wvu.Rows" localSheetId="6" hidden="1">'Attach-3 (QR)'!#REF!,'Attach-3 (QR)'!#REF!,'Attach-3 (QR)'!#REF!,'Attach-3 (QR)'!$193:$195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12'!$A$1:$E$62</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'!$A$1:$F$124</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12'!$A$1:$E$62</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'!$A$1:$J$123</definedName>
    <definedName name="Z_A8583C01_5E6A_4469_ADCA_440E12AA8084_.wvu.PrintArea" localSheetId="1" hidden="1">Cover!$A$1:$F$31</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'!$107:$107,'Bid Form 1st Envelope '!$110:$111</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(QR)'!$A$1:$H$329</definedName>
    <definedName name="Z_AF19F13B_761B_48FB_A70F_9439A4D7530B_.wvu.PrintArea" localSheetId="4" hidden="1">'Attach-3 (QR)_old'!$A$1:$H$407</definedName>
    <definedName name="Z_AF19F13B_761B_48FB_A70F_9439A4D7530B_.wvu.Rows" localSheetId="6" hidden="1">'Attach-3 (QR)'!$130:$136,'Attach-3 (QR)'!#REF!,'Attach-3 (QR)'!#REF!,'Attach-3 (QR)'!#REF!,'Attach-3 (QR)'!$193:$195,'Attach-3 (QR)'!$217:$248,'Attach-3 (QR)'!$259:$268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12'!$A$1:$E$62</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12'!$A$1:$F$62</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4" hidden="1">'Attach-3 (QR)_old'!$A$1:$J$407</definedName>
    <definedName name="Z_B8284B7F_813C_4C59_8CB2_9F34C8EAC9F3_.wvu.PrintArea" localSheetId="31" hidden="1">'Bid Form 1st Envelope '!$A$1:$F$122</definedName>
    <definedName name="Z_B8284B7F_813C_4C59_8CB2_9F34C8EAC9F3_.wvu.PrintArea" localSheetId="1" hidden="1">Cover!$A$1:$F$31</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'!$107:$107,'Bid Form 1st Envelope '!$110:$111</definedName>
    <definedName name="Z_B8284B7F_813C_4C59_8CB2_9F34C8EAC9F3_.wvu.Rows" localSheetId="1" hidden="1">Cover!$23:$23</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12'!$A$1:$F$62</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(QR)'!$A$1:$I$329</definedName>
    <definedName name="Z_B9DDBA10_9BB0_4D91_9619_C113F75B2489_.wvu.PrintArea" localSheetId="4" hidden="1">'Attach-3 (QR)_old'!$A$1:$J$407</definedName>
    <definedName name="Z_B9DDBA10_9BB0_4D91_9619_C113F75B2489_.wvu.PrintArea" localSheetId="31" hidden="1">'Bid Form 1st Envelope '!$A$1:$F$122</definedName>
    <definedName name="Z_B9DDBA10_9BB0_4D91_9619_C113F75B2489_.wvu.PrintArea" localSheetId="1" hidden="1">Cover!$A$1:$F$31</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(QR)'!#REF!,'Attach-3 (QR)'!#REF!,'Attach-3 (QR)'!$130:$136,'Attach-3 (QR)'!$144:$144,'Attach-3 (QR)'!$180:$306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'!$107:$107,'Bid Form 1st Envelope '!$110:$111</definedName>
    <definedName name="Z_B9DDBA10_9BB0_4D91_9619_C113F75B2489_.wvu.Rows" localSheetId="1" hidden="1">Cover!$22:$23</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PrintArea" localSheetId="6" hidden="1">'Attach-3 (QR)'!$A$1:$I$329</definedName>
    <definedName name="Z_BCE30E3D_0C5D_4C23_ABC5_E7C2D3AC4971_.wvu.Rows" localSheetId="6" hidden="1">'Attach-3 (QR)'!$19:$23,'Attach-3 (QR)'!$25:$25,'Attach-3 (QR)'!$35:$35,'Attach-3 (QR)'!$88:$88,'Attach-3 (QR)'!$114:$114,'Attach-3 (QR)'!$130:$136,'Attach-3 (QR)'!$144:$144,'Attach-3 (QR)'!$180:$306</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12'!$A$1:$E$62</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'!$A$1:$F$124</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'!$A$1:$F$124</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12'!$A$1:$E$62</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PrintArea" localSheetId="6" hidden="1">'Attach-3 (QR)'!$A$1:$I$329</definedName>
    <definedName name="Z_CDDDFC33_D7BE_49ED_A662_6DB8AC7AF358_.wvu.Rows" localSheetId="6" hidden="1">'Attach-3 (QR)'!$19:$23,'Attach-3 (QR)'!$25:$25,'Attach-3 (QR)'!$35:$35,'Attach-3 (QR)'!$88:$88,'Attach-3 (QR)'!$114:$114,'Attach-3 (QR)'!$130:$136,'Attach-3 (QR)'!$144:$144,'Attach-3 (QR)'!$180:$306</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12'!$A$1:$F$62</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(QR)'!$A$1:$I$329</definedName>
    <definedName name="Z_CDF7C778_C53B_45C7_952D_968F867FB204_.wvu.PrintArea" localSheetId="4" hidden="1">'Attach-3 (QR)_old'!$A$1:$J$407</definedName>
    <definedName name="Z_CDF7C778_C53B_45C7_952D_968F867FB204_.wvu.PrintArea" localSheetId="31" hidden="1">'Bid Form 1st Envelope '!$A$1:$J$123</definedName>
    <definedName name="Z_CDF7C778_C53B_45C7_952D_968F867FB204_.wvu.PrintArea" localSheetId="1" hidden="1">Cover!$A$1:$F$31</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(QR)'!$130:$136,'Attach-3 (QR)'!$144:$144,'Attach-3 (QR)'!$180:$306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'!$107:$107,'Bid Form 1st Envelope '!$110:$111</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12'!$A$1:$E$62</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(QR)'!$A$1:$H$329</definedName>
    <definedName name="Z_D5994A17_2357_4B78_B667_DDB5D94B6FD1_.wvu.PrintArea" localSheetId="4" hidden="1">'Attach-3 (QR)_old'!$A$1:$H$407</definedName>
    <definedName name="Z_D5994A17_2357_4B78_B667_DDB5D94B6FD1_.wvu.Rows" localSheetId="6" hidden="1">'Attach-3 (QR)'!#REF!,'Attach-3 (QR)'!#REF!,'Attach-3 (QR)'!#REF!,'Attach-3 (QR)'!$193:$195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12'!$A$1:$F$62</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(QR)'!$A$1:$I$329</definedName>
    <definedName name="Z_DBB6855E_D634_47BF_8EAD_2479D63E426E_.wvu.PrintArea" localSheetId="4" hidden="1">'Attach-3 (QR)_old'!$A$1:$J$407</definedName>
    <definedName name="Z_DBB6855E_D634_47BF_8EAD_2479D63E426E_.wvu.PrintArea" localSheetId="31" hidden="1">'Bid Form 1st Envelope '!$A$1:$J$122</definedName>
    <definedName name="Z_DBB6855E_D634_47BF_8EAD_2479D63E426E_.wvu.PrintArea" localSheetId="1" hidden="1">Cover!$A$1:$F$31</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(QR)'!$88:$88,'Attach-3 (QR)'!$114:$114,'Attach-3 (QR)'!$130:$136,'Attach-3 (QR)'!$144:$144,'Attach-3 (QR)'!$180:$306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'!$107:$107,'Bid Form 1st Envelope '!$110:$111</definedName>
    <definedName name="Z_DBB6855E_D634_47BF_8EAD_2479D63E426E_.wvu.Rows" localSheetId="1" hidden="1">Cover!$22:$23</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'!$A$1:$F$124</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'!$A$1:$F$124</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(QR)'!$130:$136,'Attach-3 (QR)'!$144:$144,'Attach-3 (QR)'!$180:$306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12'!$A$1:$E$62</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'!$A$1:$F$124</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12'!$A$1:$F$62</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(QR)'!$A$1:$I$329</definedName>
    <definedName name="Z_F0C5A243_1ADF_42BF_85A0_B6506A13618B_.wvu.PrintArea" localSheetId="4" hidden="1">'Attach-3 (QR)_old'!$A$1:$J$407</definedName>
    <definedName name="Z_F0C5A243_1ADF_42BF_85A0_B6506A13618B_.wvu.PrintArea" localSheetId="31" hidden="1">'Bid Form 1st Envelope '!$A$1:$J$123</definedName>
    <definedName name="Z_F0C5A243_1ADF_42BF_85A0_B6506A13618B_.wvu.PrintArea" localSheetId="1" hidden="1">Cover!$A$1:$F$31</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(QR)'!$130:$136,'Attach-3 (QR)'!$144:$144,'Attach-3 (QR)'!$180:$306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'!$107:$107,'Bid Form 1st Envelope '!$110:$111</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12'!$A$1:$E$62</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(QR)'!$A$1:$I$329</definedName>
    <definedName name="Z_F8DC905B_04E9_41D7_B695_0DB8D092215B_.wvu.PrintArea" localSheetId="4" hidden="1">'Attach-3 (QR)_old'!$A$1:$J$407</definedName>
    <definedName name="Z_F8DC905B_04E9_41D7_B695_0DB8D092215B_.wvu.PrintArea" localSheetId="31" hidden="1">'Bid Form 1st Envelope '!$A$1:$J$123</definedName>
    <definedName name="Z_F8DC905B_04E9_41D7_B695_0DB8D092215B_.wvu.PrintArea" localSheetId="1" hidden="1">Cover!$A$1:$F$31</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(QR)'!$130:$136,'Attach-3 (QR)'!$144:$144,'Attach-3 (QR)'!$180:$306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'!$107:$107,'Bid Form 1st Envelope '!$110:$111</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'!$A$1:$F$124</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'!$A$1:$F$124</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32" l="1"/>
  <c r="B58" i="32"/>
  <c r="A46" i="15"/>
  <c r="A15" i="16"/>
  <c r="A50" i="18" l="1"/>
  <c r="B57" i="32"/>
  <c r="A42" i="18"/>
  <c r="A26" i="18"/>
  <c r="E216" i="36" l="1"/>
  <c r="E180" i="36"/>
  <c r="E147" i="36"/>
  <c r="N76" i="36"/>
  <c r="N75" i="36"/>
  <c r="D43" i="36"/>
  <c r="B22" i="36"/>
  <c r="M21" i="36"/>
  <c r="M146" i="36" s="1"/>
  <c r="B21" i="36"/>
  <c r="M20" i="36"/>
  <c r="M144" i="36" s="1"/>
  <c r="B20" i="36"/>
  <c r="B12" i="36"/>
  <c r="H11" i="36"/>
  <c r="B11" i="36"/>
  <c r="H10" i="36"/>
  <c r="B10" i="36"/>
  <c r="H9" i="36"/>
  <c r="B9" i="36"/>
  <c r="H8" i="36"/>
  <c r="A8" i="36"/>
  <c r="H7" i="36"/>
  <c r="A7" i="36"/>
  <c r="I1" i="36"/>
  <c r="B216" i="36" l="1"/>
  <c r="B296" i="36" s="1"/>
  <c r="B147" i="36"/>
  <c r="B272" i="36" s="1"/>
  <c r="B180" i="36"/>
  <c r="B284" i="36" s="1"/>
  <c r="A34" i="18" l="1"/>
  <c r="A40" i="26" l="1"/>
  <c r="A39" i="26"/>
  <c r="A15" i="18" l="1"/>
  <c r="F1" i="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F1" i="15" l="1"/>
  <c r="F1" i="16"/>
  <c r="A48" i="26" l="1"/>
  <c r="A43" i="26" l="1"/>
  <c r="A42" i="26"/>
  <c r="B94" i="32" l="1"/>
  <c r="B53" i="32" l="1"/>
  <c r="B52" i="32"/>
  <c r="B51" i="32"/>
  <c r="A50" i="21" l="1"/>
  <c r="A7" i="4" l="1"/>
  <c r="A7" i="31" l="1"/>
  <c r="A7" i="29"/>
  <c r="A7" i="30"/>
  <c r="A7" i="28"/>
  <c r="B20" i="23"/>
  <c r="G10" i="23"/>
  <c r="G9" i="23"/>
  <c r="G8" i="23"/>
  <c r="A8" i="23"/>
  <c r="G7" i="23"/>
  <c r="Z2" i="23"/>
  <c r="B17" i="32" l="1"/>
  <c r="B152" i="5" l="1"/>
  <c r="B10" i="4" l="1"/>
  <c r="B11" i="4"/>
  <c r="B12" i="4"/>
  <c r="B9" i="4"/>
  <c r="B12" i="31" l="1"/>
  <c r="B12" i="28"/>
  <c r="B12" i="29"/>
  <c r="B12" i="30"/>
  <c r="B11" i="28"/>
  <c r="B11" i="31"/>
  <c r="B11" i="30"/>
  <c r="B11" i="29"/>
  <c r="B9" i="29"/>
  <c r="B9" i="30"/>
  <c r="B9" i="28"/>
  <c r="B9" i="31"/>
  <c r="B10" i="28"/>
  <c r="B10" i="30"/>
  <c r="B10" i="29"/>
  <c r="B10" i="31"/>
  <c r="B12" i="5"/>
  <c r="B11" i="5"/>
  <c r="B9" i="5"/>
  <c r="A37" i="21"/>
  <c r="B10" i="5"/>
  <c r="A38" i="2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4"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A1" i="36" s="1"/>
  <c r="E1" i="4"/>
  <c r="Z1" i="4"/>
  <c r="Z2" i="4"/>
  <c r="Z2" i="17" s="1"/>
  <c r="A3" i="4"/>
  <c r="A3" i="36" s="1"/>
  <c r="A8" i="4"/>
  <c r="Z8" i="4"/>
  <c r="B9" i="25"/>
  <c r="B10" i="24"/>
  <c r="B11" i="25"/>
  <c r="B12" i="24"/>
  <c r="A14" i="4"/>
  <c r="B17" i="4"/>
  <c r="B38" i="17" s="1"/>
  <c r="B18" i="4"/>
  <c r="B39" i="17" s="1"/>
  <c r="B19" i="4"/>
  <c r="B40" i="17" s="1"/>
  <c r="E19" i="4"/>
  <c r="B68" i="17" s="1"/>
  <c r="B20" i="4"/>
  <c r="B41" i="17" s="1"/>
  <c r="H22" i="4"/>
  <c r="B24" i="4"/>
  <c r="C327" i="36" s="1"/>
  <c r="E24" i="4"/>
  <c r="G327" i="36" s="1"/>
  <c r="AA24" i="4"/>
  <c r="B25" i="4"/>
  <c r="C328" i="36" s="1"/>
  <c r="E25" i="4"/>
  <c r="G328" i="36" s="1"/>
  <c r="AA25" i="4"/>
  <c r="B1" i="3"/>
  <c r="B2" i="3"/>
  <c r="I6" i="3"/>
  <c r="J6" i="3" s="1"/>
  <c r="K93" i="32" s="1"/>
  <c r="AA6" i="3"/>
  <c r="B7" i="3"/>
  <c r="I15" i="3"/>
  <c r="J15" i="3" s="1"/>
  <c r="L15" i="3"/>
  <c r="J21" i="3"/>
  <c r="B23" i="3"/>
  <c r="B24" i="3"/>
  <c r="H36" i="3"/>
  <c r="B3" i="2"/>
  <c r="A8" i="24" l="1"/>
  <c r="A8" i="29"/>
  <c r="A8" i="30"/>
  <c r="A8" i="31"/>
  <c r="A8" i="28"/>
  <c r="E25" i="31"/>
  <c r="E25" i="30"/>
  <c r="E25" i="28"/>
  <c r="E25" i="29"/>
  <c r="B25" i="31"/>
  <c r="B25" i="29"/>
  <c r="B25" i="30"/>
  <c r="B25" i="28"/>
  <c r="E24" i="31"/>
  <c r="E24" i="29"/>
  <c r="E24" i="28"/>
  <c r="E24" i="30"/>
  <c r="B24" i="31"/>
  <c r="B24" i="29"/>
  <c r="B24" i="28"/>
  <c r="B24" i="30"/>
  <c r="A1" i="28"/>
  <c r="A1" i="29"/>
  <c r="A1" i="30"/>
  <c r="A1" i="31"/>
  <c r="A3" i="31"/>
  <c r="A3" i="30"/>
  <c r="A3" i="28"/>
  <c r="A3" i="29"/>
  <c r="A1" i="22"/>
  <c r="A1" i="23" s="1"/>
  <c r="A1" i="11"/>
  <c r="A1" i="15"/>
  <c r="A1" i="16"/>
  <c r="A1" i="32"/>
  <c r="F49" i="15"/>
  <c r="F48" i="15"/>
  <c r="A3" i="15"/>
  <c r="B6" i="32"/>
  <c r="AI6" i="32" s="1"/>
  <c r="A1" i="25"/>
  <c r="B31" i="27"/>
  <c r="D67" i="24"/>
  <c r="D64" i="17"/>
  <c r="D38" i="17"/>
  <c r="D42" i="24"/>
  <c r="A110" i="32"/>
  <c r="A3" i="27"/>
  <c r="A16" i="15"/>
  <c r="D30" i="24"/>
  <c r="D58" i="24" s="1"/>
  <c r="D86" i="24" s="1"/>
  <c r="D68" i="17"/>
  <c r="F103" i="32"/>
  <c r="I26" i="8"/>
  <c r="A18" i="8" s="1"/>
  <c r="H26" i="8"/>
  <c r="A17" i="8" s="1"/>
  <c r="D67" i="17"/>
  <c r="D68" i="24"/>
  <c r="D66" i="24"/>
  <c r="A111" i="32"/>
  <c r="D65" i="17"/>
  <c r="A11" i="34"/>
  <c r="B11" i="34" s="1"/>
  <c r="D11" i="34" s="1"/>
  <c r="E17" i="4"/>
  <c r="B66" i="17" s="1"/>
  <c r="D69" i="24"/>
  <c r="A7" i="34"/>
  <c r="B7" i="34" s="1"/>
  <c r="D7" i="34" s="1"/>
  <c r="B260" i="5"/>
  <c r="B364" i="5" s="1"/>
  <c r="E20" i="4"/>
  <c r="B69" i="17" s="1"/>
  <c r="E18" i="4"/>
  <c r="B67" i="17" s="1"/>
  <c r="E16" i="4"/>
  <c r="A65" i="17" s="1"/>
  <c r="B16" i="4"/>
  <c r="A37" i="17" s="1"/>
  <c r="K94"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60" i="18"/>
  <c r="B25" i="19"/>
  <c r="B25" i="20"/>
  <c r="B92" i="22"/>
  <c r="B96" i="23" s="1"/>
  <c r="B30" i="24"/>
  <c r="B58" i="24" s="1"/>
  <c r="B86" i="24" s="1"/>
  <c r="B19" i="25"/>
  <c r="E30" i="27"/>
  <c r="B11" i="27"/>
  <c r="B9" i="27"/>
  <c r="C103"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60" i="18"/>
  <c r="B11" i="18"/>
  <c r="B9" i="18"/>
  <c r="E24" i="19"/>
  <c r="B11" i="19"/>
  <c r="B9" i="19"/>
  <c r="E24" i="20"/>
  <c r="B11" i="20"/>
  <c r="B9" i="20"/>
  <c r="E91" i="22"/>
  <c r="H95" i="23" s="1"/>
  <c r="B12" i="22"/>
  <c r="B11" i="23" s="1"/>
  <c r="B10" i="22"/>
  <c r="D29" i="24"/>
  <c r="D57" i="24" s="1"/>
  <c r="D85" i="24" s="1"/>
  <c r="B11" i="24"/>
  <c r="B9" i="24"/>
  <c r="E20" i="25"/>
  <c r="B12" i="25"/>
  <c r="B10" i="25"/>
  <c r="A8" i="25"/>
  <c r="B30" i="27"/>
  <c r="F104" i="32"/>
  <c r="F101"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61" i="18"/>
  <c r="A1" i="18"/>
  <c r="B24" i="19"/>
  <c r="B24" i="20"/>
  <c r="A3" i="20"/>
  <c r="B91" i="22"/>
  <c r="B95" i="23" s="1"/>
  <c r="A9" i="22"/>
  <c r="B29" i="24"/>
  <c r="B57" i="24" s="1"/>
  <c r="B85" i="24" s="1"/>
  <c r="A3" i="24"/>
  <c r="A34" i="24" s="1"/>
  <c r="A62" i="24" s="1"/>
  <c r="B20" i="25"/>
  <c r="E31" i="27"/>
  <c r="B12" i="27"/>
  <c r="B10" i="27"/>
  <c r="A8" i="27"/>
  <c r="C104"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61" i="18"/>
  <c r="B12" i="18"/>
  <c r="B10" i="18"/>
  <c r="A8" i="18"/>
  <c r="E25" i="19"/>
  <c r="B12" i="19"/>
  <c r="B10" i="19"/>
  <c r="A8" i="19"/>
  <c r="E25" i="20"/>
  <c r="B12" i="20"/>
  <c r="B10" i="20"/>
  <c r="A8" i="20"/>
  <c r="E92" i="22"/>
  <c r="H96" i="23" s="1"/>
  <c r="B13" i="22"/>
  <c r="B12" i="23" s="1"/>
  <c r="B11" i="22"/>
  <c r="B10" i="23" s="1"/>
  <c r="E19" i="25"/>
  <c r="A1" i="20"/>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7" i="32" l="1"/>
</calcChain>
</file>

<file path=xl/sharedStrings.xml><?xml version="1.0" encoding="utf-8"?>
<sst xmlns="http://schemas.openxmlformats.org/spreadsheetml/2006/main" count="2129" uniqueCount="1067">
  <si>
    <t>Name of Package :</t>
  </si>
  <si>
    <t>Package No          :</t>
  </si>
  <si>
    <t>Specification No.:</t>
  </si>
  <si>
    <t>Completion Period</t>
  </si>
  <si>
    <t>Months</t>
  </si>
  <si>
    <t>Package Heading</t>
  </si>
  <si>
    <t>Scope</t>
  </si>
  <si>
    <t>:Attachments:</t>
  </si>
  <si>
    <t>General guidelines for filling up  the Attachments</t>
  </si>
  <si>
    <t xml:space="preserve">  </t>
  </si>
  <si>
    <t>Fill up only green shaded cells in the relevent attachments.</t>
  </si>
  <si>
    <t>Attachments 3(JV), 3(QR), 4,  4(A),  4(B),  5, 6, 7,  9,  10, 11, 12, 13, 14, 15, 16, 17, 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</si>
  <si>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</si>
  <si>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</si>
  <si>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</si>
  <si>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</si>
  <si>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</si>
  <si>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</si>
  <si>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</si>
  <si>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</si>
  <si>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</si>
  <si>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</si>
  <si>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</si>
  <si>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</si>
  <si>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</si>
  <si>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</si>
  <si>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</si>
  <si>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</si>
  <si>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</si>
  <si>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</si>
  <si>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</si>
  <si>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</si>
  <si>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</si>
  <si>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</si>
  <si>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</si>
  <si>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</si>
  <si>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</si>
  <si>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</si>
  <si>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</si>
  <si>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</si>
  <si>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</si>
  <si>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</si>
  <si>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</si>
  <si>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</si>
  <si>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</si>
  <si>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</si>
  <si>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</si>
  <si>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</si>
  <si>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</si>
  <si>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</si>
  <si>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</si>
  <si>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</si>
  <si>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</si>
  <si>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</si>
  <si>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</si>
  <si>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</si>
  <si>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</si>
  <si>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</si>
  <si>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</si>
  <si>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</si>
  <si>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</si>
  <si>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</si>
  <si>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</si>
  <si>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</si>
  <si>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</si>
  <si>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</si>
  <si>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</si>
  <si>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</si>
  <si>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</si>
  <si>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</si>
  <si>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</si>
  <si>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</si>
  <si>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</si>
  <si>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</si>
  <si>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</si>
  <si>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</si>
  <si>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</si>
  <si>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</si>
  <si>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</si>
  <si>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</si>
  <si>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</si>
  <si>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</si>
  <si>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</si>
  <si>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</si>
  <si>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</si>
  <si>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</si>
  <si>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</si>
  <si>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</si>
  <si>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</si>
  <si>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</si>
  <si>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</si>
  <si>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</si>
  <si>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</si>
  <si>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</si>
  <si>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</si>
  <si>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</si>
  <si>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</si>
  <si>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</si>
  <si>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</si>
  <si>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</si>
  <si>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</si>
  <si>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</si>
  <si>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</si>
  <si>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</si>
  <si>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</si>
  <si>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</si>
  <si>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</si>
  <si>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</si>
  <si>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</si>
  <si>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</si>
  <si>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</si>
  <si>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</si>
  <si>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</si>
  <si>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</si>
  <si>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</si>
  <si>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</si>
  <si>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</si>
  <si>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</si>
  <si>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</si>
  <si>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</si>
  <si>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</si>
  <si>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</si>
  <si>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</si>
  <si>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</si>
  <si>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</si>
  <si>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</si>
  <si>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</si>
  <si>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</si>
  <si>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</si>
  <si>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</si>
  <si>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</si>
  <si>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</si>
  <si>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</si>
  <si>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</si>
  <si>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</si>
  <si>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</si>
  <si>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</si>
  <si>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</si>
  <si>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</si>
  <si>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</si>
  <si>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</si>
  <si>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</si>
  <si>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</si>
  <si>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</si>
  <si>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</si>
  <si>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</si>
  <si>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</si>
  <si>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</si>
  <si>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</si>
  <si>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</si>
  <si>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</si>
  <si>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</si>
  <si>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</si>
  <si>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</si>
  <si>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</si>
  <si>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</si>
  <si>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</si>
  <si>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</si>
  <si>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</si>
  <si>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</si>
  <si>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</si>
  <si>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</si>
  <si>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</si>
  <si>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</si>
  <si>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</si>
  <si>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</si>
  <si>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</si>
  <si>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</si>
  <si>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</si>
  <si>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</si>
  <si>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</si>
  <si>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</si>
  <si>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</si>
  <si>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</si>
  <si>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</si>
  <si>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</si>
  <si>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</si>
  <si>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</si>
  <si>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</si>
  <si>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</si>
  <si>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</si>
  <si>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</si>
  <si>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</si>
  <si>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</si>
  <si>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</si>
  <si>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</si>
  <si>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</si>
  <si>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</si>
  <si>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</si>
  <si>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</si>
  <si>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</si>
  <si>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</si>
  <si>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</si>
  <si>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</si>
  <si>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</si>
  <si>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</si>
  <si>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</si>
  <si>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</si>
  <si>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</si>
  <si>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</si>
  <si>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</si>
  <si>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</si>
  <si>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</si>
  <si>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</si>
  <si>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</si>
  <si>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</si>
  <si>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</si>
  <si>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</si>
  <si>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</si>
  <si>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</si>
  <si>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</si>
  <si>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</si>
  <si>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</si>
  <si>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</si>
  <si>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</si>
  <si>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</si>
  <si>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</si>
  <si>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</si>
  <si>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</si>
  <si>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</si>
  <si>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</si>
  <si>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</si>
  <si>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</si>
  <si>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</si>
  <si>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</si>
  <si>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</si>
  <si>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</si>
  <si>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</si>
  <si>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</si>
  <si>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</si>
  <si>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</si>
  <si>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</si>
  <si>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</si>
  <si>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</si>
  <si>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</si>
  <si>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</si>
  <si>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</si>
  <si>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</si>
  <si>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</si>
  <si>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</si>
  <si>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</si>
  <si>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</si>
  <si>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</si>
  <si>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</si>
  <si>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</si>
  <si>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</si>
  <si>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</si>
  <si>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</si>
  <si>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</si>
  <si>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</si>
  <si>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</si>
  <si>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</si>
  <si>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</si>
  <si>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</si>
  <si>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</si>
  <si>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</si>
  <si>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</si>
  <si>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</si>
  <si>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</si>
  <si>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</si>
  <si>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</si>
  <si>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</si>
  <si>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</si>
  <si>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</si>
  <si>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</si>
  <si>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</si>
  <si>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</si>
  <si>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</si>
  <si>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</si>
  <si>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</si>
  <si>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</si>
  <si>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</si>
  <si>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</si>
  <si>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</si>
  <si>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</si>
  <si>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</si>
  <si>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</si>
  <si>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</si>
  <si>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</si>
  <si>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</si>
  <si>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</si>
  <si>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</si>
  <si>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</si>
  <si>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</si>
  <si>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</si>
  <si>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</si>
  <si>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</si>
  <si>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</si>
  <si>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</si>
  <si>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Using the following format, each Bidder is requested to list the experience as detailed above, on the basis of which the Bidder wishes to qualify. The information is to be summarised using following format for each experience of the Bidder </t>
  </si>
  <si>
    <t>Scope of work executed under the Contract</t>
  </si>
  <si>
    <t>Name of  Bidder</t>
  </si>
  <si>
    <t>Name of the Collaborator
{The qualifying data/details for collaborator for the equipment is to be furnished in Format-A  above)</t>
  </si>
  <si>
    <t>B1</t>
  </si>
  <si>
    <t>B2</t>
  </si>
  <si>
    <t>3.0</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</si>
  <si>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</si>
  <si>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</si>
  <si>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</si>
  <si>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</si>
  <si>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</si>
  <si>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</si>
  <si>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</si>
  <si>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</si>
  <si>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</si>
  <si>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</si>
  <si>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</si>
  <si>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</si>
  <si>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</si>
  <si>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</si>
  <si>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</si>
  <si>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</si>
  <si>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</si>
  <si>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</si>
  <si>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</si>
  <si>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</si>
  <si>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</si>
  <si>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</si>
  <si>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</si>
  <si>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</si>
  <si>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</si>
  <si>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</si>
  <si>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</si>
  <si>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</si>
  <si>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</si>
  <si>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</si>
  <si>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</si>
  <si>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</si>
  <si>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</si>
  <si>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</si>
  <si>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</si>
  <si>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</si>
  <si>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</si>
  <si>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</si>
  <si>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</si>
  <si>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</si>
  <si>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</si>
  <si>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</si>
  <si>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</si>
  <si>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</si>
  <si>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</si>
  <si>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</si>
  <si>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</si>
  <si>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</si>
  <si>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</si>
  <si>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</si>
  <si>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</si>
  <si>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</si>
  <si>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</si>
  <si>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</si>
  <si>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</si>
  <si>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</si>
  <si>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</si>
  <si>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</si>
  <si>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</si>
  <si>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</si>
  <si>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</si>
  <si>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</si>
  <si>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</si>
  <si>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</si>
  <si>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</si>
  <si>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</si>
  <si>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</si>
  <si>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</si>
  <si>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</si>
  <si>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</si>
  <si>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</si>
  <si>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</si>
  <si>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</si>
  <si>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</si>
  <si>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</si>
  <si>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</si>
  <si>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</si>
  <si>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</si>
  <si>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</si>
  <si>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</si>
  <si>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</si>
  <si>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</si>
  <si>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</si>
  <si>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</si>
  <si>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</si>
  <si>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</si>
  <si>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</si>
  <si>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</si>
  <si>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</si>
  <si>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</si>
  <si>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</si>
  <si>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</si>
  <si>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</si>
  <si>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</si>
  <si>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</si>
  <si>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</si>
  <si>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</si>
  <si>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</si>
  <si>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</si>
  <si>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</si>
  <si>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</si>
  <si>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</si>
  <si>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</si>
  <si>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</si>
  <si>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</si>
  <si>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</si>
  <si>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</si>
  <si>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</si>
  <si>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</si>
  <si>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</si>
  <si>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e=</t>
  </si>
  <si>
    <t>Transformer Oil (TO):  Transformer oil conforming to IS:335-1993, supplied in drum(Ex-Refinery, Mumbai) as published by IEEMA.</t>
  </si>
  <si>
    <t>II</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</si>
  <si>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</si>
  <si>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</si>
  <si>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</si>
  <si>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</si>
  <si>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</si>
  <si>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</si>
  <si>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</si>
  <si>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</si>
  <si>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</si>
  <si>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</si>
  <si>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</si>
  <si>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</si>
  <si>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</si>
  <si>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</si>
  <si>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</si>
  <si>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</si>
  <si>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</si>
  <si>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</si>
  <si>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</si>
  <si>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</si>
  <si>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</si>
  <si>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</si>
  <si>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</si>
  <si>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</si>
  <si>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</si>
  <si>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</si>
  <si>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</si>
  <si>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</si>
  <si>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</si>
  <si>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</si>
  <si>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</si>
  <si>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</si>
  <si>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</si>
  <si>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</si>
  <si>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</si>
  <si>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</si>
  <si>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</si>
  <si>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</si>
  <si>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</si>
  <si>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</si>
  <si>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</si>
  <si>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</si>
  <si>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</si>
  <si>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</si>
  <si>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</si>
  <si>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</si>
  <si>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</si>
  <si>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</si>
  <si>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</si>
  <si>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</si>
  <si>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</si>
  <si>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</si>
  <si>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</si>
  <si>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</si>
  <si>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</si>
  <si>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</si>
  <si>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</si>
  <si>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</si>
  <si>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</si>
  <si>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</si>
  <si>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</si>
  <si>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</si>
  <si>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</si>
  <si>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</si>
  <si>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</si>
  <si>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</si>
  <si>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</si>
  <si>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</si>
  <si>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</si>
  <si>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</si>
  <si>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</si>
  <si>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</si>
  <si>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</si>
  <si>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</si>
  <si>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</si>
  <si>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</si>
  <si>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</si>
  <si>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</si>
  <si>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</si>
  <si>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</si>
  <si>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</si>
  <si>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</si>
  <si>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</si>
  <si>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</si>
  <si>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</si>
  <si>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</si>
  <si>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</si>
  <si>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</si>
  <si>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</si>
  <si>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</si>
  <si>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</si>
  <si>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</si>
  <si>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</si>
  <si>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</si>
  <si>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</si>
  <si>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</si>
  <si>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</si>
  <si>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</si>
  <si>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</si>
  <si>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</si>
  <si>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</si>
  <si>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</si>
  <si>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</si>
  <si>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</si>
  <si>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</si>
  <si>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</si>
  <si>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</si>
  <si>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</si>
  <si>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</si>
  <si>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</si>
  <si>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</si>
  <si>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</si>
  <si>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</si>
  <si>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</si>
  <si>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</si>
  <si>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</si>
  <si>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</si>
  <si>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</si>
  <si>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</si>
  <si>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</si>
  <si>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</si>
  <si>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</si>
  <si>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</si>
  <si>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</si>
  <si>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</si>
  <si>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</si>
  <si>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</si>
  <si>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</si>
  <si>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</si>
  <si>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</si>
  <si>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</si>
  <si>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</si>
  <si>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</si>
  <si>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</si>
  <si>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</si>
  <si>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</si>
  <si>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</si>
  <si>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</si>
  <si>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</si>
  <si>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</si>
  <si>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</si>
  <si>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</si>
  <si>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</si>
  <si>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</si>
  <si>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</si>
  <si>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</si>
  <si>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</si>
  <si>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</si>
  <si>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</si>
  <si>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</si>
  <si>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</si>
  <si>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</si>
  <si>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</si>
  <si>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</si>
  <si>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</si>
  <si>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</si>
  <si>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</si>
  <si>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</si>
  <si>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</si>
  <si>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</si>
  <si>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</si>
  <si>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</si>
  <si>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</si>
  <si>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</si>
  <si>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</si>
  <si>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</si>
  <si>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</si>
  <si>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</si>
  <si>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</si>
  <si>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</si>
  <si>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</si>
  <si>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</si>
  <si>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</si>
  <si>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</si>
  <si>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</si>
  <si>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</si>
  <si>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</si>
  <si>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</si>
  <si>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</si>
  <si>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</si>
  <si>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</si>
  <si>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</si>
  <si>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</si>
  <si>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</si>
  <si>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</si>
  <si>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</si>
  <si>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</si>
  <si>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</si>
  <si>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</si>
  <si>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</si>
  <si>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</si>
  <si>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</si>
  <si>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</si>
  <si>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</si>
  <si>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</si>
  <si>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</si>
  <si>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</si>
  <si>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</si>
  <si>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</si>
  <si>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</si>
  <si>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</si>
  <si>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</si>
  <si>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</si>
  <si>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</si>
  <si>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</si>
  <si>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</si>
  <si>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</si>
  <si>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</si>
  <si>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</si>
  <si>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</si>
  <si>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</si>
  <si>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</si>
  <si>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</si>
  <si>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</si>
  <si>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</si>
  <si>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</si>
  <si>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</si>
  <si>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</si>
  <si>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</si>
  <si>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</si>
  <si>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</si>
  <si>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</si>
  <si>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</si>
  <si>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</si>
  <si>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</si>
  <si>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</si>
  <si>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</si>
  <si>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</si>
  <si>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</si>
  <si>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</si>
  <si>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</si>
  <si>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</si>
  <si>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</si>
  <si>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</si>
  <si>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</si>
  <si>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</si>
  <si>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</si>
  <si>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</si>
  <si>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</si>
  <si>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</si>
  <si>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</si>
  <si>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</si>
  <si>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</si>
  <si>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</si>
  <si>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</si>
  <si>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</si>
  <si>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</si>
  <si>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</si>
  <si>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</si>
  <si>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</si>
  <si>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</si>
  <si>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</si>
  <si>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</si>
  <si>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</si>
  <si>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</si>
  <si>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</si>
  <si>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</si>
  <si>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</si>
  <si>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</si>
  <si>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</si>
  <si>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</si>
  <si>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</si>
  <si>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</si>
  <si>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</si>
  <si>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</si>
  <si>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</si>
  <si>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</si>
  <si>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</si>
  <si>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</si>
  <si>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</si>
  <si>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</si>
  <si>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</si>
  <si>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</si>
  <si>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</si>
  <si>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</si>
  <si>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</si>
  <si>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</si>
  <si>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</si>
  <si>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</si>
  <si>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</si>
  <si>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</si>
  <si>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</si>
  <si>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</si>
  <si>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</si>
  <si>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</si>
  <si>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</si>
  <si>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</si>
  <si>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</si>
  <si>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</si>
  <si>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</si>
  <si>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</si>
  <si>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</si>
  <si>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</si>
  <si>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</si>
  <si>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</si>
  <si>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</si>
  <si>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</si>
  <si>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</si>
  <si>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</si>
  <si>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</si>
  <si>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</si>
  <si>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</si>
  <si>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</si>
  <si>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</si>
  <si>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</si>
  <si>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</si>
  <si>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</si>
  <si>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</si>
  <si>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</si>
  <si>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</si>
  <si>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</si>
  <si>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</si>
  <si>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</si>
  <si>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</si>
  <si>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</si>
  <si>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</si>
  <si>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</si>
  <si>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</si>
  <si>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</si>
  <si>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</si>
  <si>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</si>
  <si>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</si>
  <si>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</si>
  <si>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</si>
  <si>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</si>
  <si>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</si>
  <si>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</si>
  <si>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</si>
  <si>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</si>
  <si>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</si>
  <si>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</si>
  <si>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</si>
  <si>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</si>
  <si>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</si>
  <si>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</si>
  <si>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</si>
  <si>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</si>
  <si>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</si>
  <si>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</si>
  <si>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</si>
  <si>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</si>
  <si>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</si>
  <si>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</si>
  <si>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</si>
  <si>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</si>
  <si>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</si>
  <si>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</si>
  <si>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</si>
  <si>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</si>
  <si>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</si>
  <si>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</si>
  <si>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</si>
  <si>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</si>
  <si>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</si>
  <si>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</si>
  <si>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</si>
  <si>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</si>
  <si>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</si>
  <si>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</si>
  <si>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</si>
  <si>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</si>
  <si>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</si>
  <si>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</si>
  <si>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</si>
  <si>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</si>
  <si>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</si>
  <si>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</si>
  <si>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</si>
  <si>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</si>
  <si>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</si>
  <si>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</si>
  <si>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</si>
  <si>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</si>
  <si>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</si>
  <si>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</si>
  <si>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</si>
  <si>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</si>
  <si>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</si>
  <si>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</si>
  <si>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</si>
  <si>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</si>
  <si>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</si>
  <si>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</si>
  <si>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</si>
  <si>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</si>
  <si>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</si>
  <si>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</si>
  <si>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</si>
  <si>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</si>
  <si>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</si>
  <si>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</si>
  <si>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</si>
  <si>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</si>
  <si>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</si>
  <si>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</si>
  <si>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</si>
  <si>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</si>
  <si>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</si>
  <si>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</si>
  <si>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</si>
  <si>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</si>
  <si>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</si>
  <si>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</si>
  <si>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</si>
  <si>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</si>
  <si>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</si>
  <si>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</si>
  <si>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</si>
  <si>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</si>
  <si>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</si>
  <si>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</si>
  <si>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</si>
  <si>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</si>
  <si>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</si>
  <si>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</si>
  <si>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</si>
  <si>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</si>
  <si>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</si>
  <si>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</si>
  <si>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</si>
  <si>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</si>
  <si>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</si>
  <si>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</si>
  <si>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</si>
  <si>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</si>
  <si>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</si>
  <si>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</si>
  <si>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</si>
  <si>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</si>
  <si>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</si>
  <si>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</si>
  <si>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</si>
  <si>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</si>
  <si>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</si>
  <si>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</si>
  <si>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</si>
  <si>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</si>
  <si>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</si>
  <si>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</si>
  <si>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</si>
  <si>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</si>
  <si>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</si>
  <si>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</si>
  <si>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</si>
  <si>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</si>
  <si>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</si>
  <si>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</si>
  <si>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</si>
  <si>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</si>
  <si>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</si>
  <si>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</si>
  <si>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</si>
  <si>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</si>
  <si>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</si>
  <si>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</si>
  <si>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</si>
  <si>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</si>
  <si>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</si>
  <si>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</si>
  <si>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</si>
  <si>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</si>
  <si>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</si>
  <si>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</si>
  <si>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</si>
  <si>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</si>
  <si>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</si>
  <si>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</si>
  <si>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</si>
  <si>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</si>
  <si>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</si>
  <si>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</si>
  <si>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</si>
  <si>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</si>
  <si>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</si>
  <si>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</si>
  <si>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</si>
  <si>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</si>
  <si>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</si>
  <si>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</si>
  <si>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</si>
  <si>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</si>
  <si>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</si>
  <si>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</si>
  <si>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</si>
  <si>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</si>
  <si>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</si>
  <si>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</si>
  <si>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</si>
  <si>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</si>
  <si>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</si>
  <si>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</si>
  <si>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</si>
  <si>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</si>
  <si>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</si>
  <si>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</si>
  <si>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</si>
  <si>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</si>
  <si>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</si>
  <si>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</si>
  <si>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</si>
  <si>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</si>
  <si>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</si>
  <si>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</si>
  <si>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</si>
  <si>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</si>
  <si>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</si>
  <si>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</si>
  <si>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</si>
  <si>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</si>
  <si>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</si>
  <si>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</si>
  <si>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</si>
  <si>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</si>
  <si>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</si>
  <si>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</si>
  <si>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</si>
  <si>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</si>
  <si>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</si>
  <si>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</si>
  <si>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</si>
  <si>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</si>
  <si>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</si>
  <si>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</si>
  <si>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</si>
  <si>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</si>
  <si>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</si>
  <si>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</si>
  <si>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</si>
  <si>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</si>
  <si>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</si>
  <si>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</si>
  <si>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</si>
  <si>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</si>
  <si>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</si>
  <si>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</si>
  <si>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</si>
  <si>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</si>
  <si>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</si>
  <si>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</si>
  <si>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</si>
  <si>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</si>
  <si>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</si>
  <si>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</si>
  <si>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</si>
  <si>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</si>
  <si>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</si>
  <si>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</si>
  <si>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</si>
  <si>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</si>
  <si>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</si>
  <si>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</si>
  <si>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</si>
  <si>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</si>
  <si>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</si>
  <si>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</si>
  <si>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</si>
  <si>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</si>
  <si>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</si>
  <si>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</si>
  <si>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</si>
  <si>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</si>
  <si>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</si>
  <si>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</si>
  <si>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</si>
  <si>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</si>
  <si>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</si>
  <si>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</si>
  <si>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</si>
  <si>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</si>
  <si>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</si>
  <si>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</si>
  <si>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</si>
  <si>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</si>
  <si>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</si>
  <si>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</si>
  <si>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</si>
  <si>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</si>
  <si>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</si>
  <si>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</si>
  <si>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</si>
  <si>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</si>
  <si>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</si>
  <si>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</si>
  <si>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</si>
  <si>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</si>
  <si>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</si>
  <si>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</si>
  <si>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</si>
  <si>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</si>
  <si>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</si>
  <si>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</si>
  <si>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</si>
  <si>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t>I (b)</t>
  </si>
  <si>
    <t>Note-1:</t>
  </si>
  <si>
    <t>In case bidder is a holding company, the technical experience referred to in clause 2.1.1 and 2.1.2 above as the case may be shall be of that holding company only (i.e. excluding its subsidiary/group companies). In case bidder is a subsidiary of a holding company, the technical experience referred to in clause 2.1.1 and 2.1.2 above as the case may be shall be of that subsidiary company only (i.e. excluding its holding company).</t>
  </si>
  <si>
    <r>
      <t>FORMAT-B:</t>
    </r>
    <r>
      <rPr>
        <b/>
        <sz val="12"/>
        <rFont val="Book Antiqua"/>
        <family val="1"/>
      </rPr>
      <t xml:space="preserve"> 
Format for the Bidder in support of meeting the requirement of para 1.1.2, Annexure-A to BDS, Section-III, Volume-I of the Bidding Documents</t>
    </r>
  </si>
  <si>
    <t>Whether Bidder has established production line in India for these equipment(s) based on technological support of a parent company or collaborator for the respective equipment(s)?</t>
  </si>
  <si>
    <t>Data/details:</t>
  </si>
  <si>
    <t xml:space="preserve">MVA capacity of the above mentioned Transformers
</t>
  </si>
  <si>
    <t>Whether parent company (Principals) or collaborator(s)  meets the technical experience criteria stipulated at 2.1 above, and the details of which is mentioned at Format-A above.</t>
  </si>
  <si>
    <t xml:space="preserve">Whether a legally enforceable undertaking (jointly with the parent company or collaborator) to 	guarantee quality, timely supply, performance and warranty obligations as specified 	for the equipment(s) (as per enclosed format in Section-VI: Sample Forms and Procedures of bidding document) is furnished along with the bid. </t>
  </si>
  <si>
    <t>Confirmation letter from the parent company or collaborator alongwith the bid stating that parent company or collaborator shall furnish performance guarantee, in addition to contract performance guarantee to be submitted by the bidder, for an amount of 10% of the cost of equipment(s) to be manufactured and supplied from the works in India. (Choose whichever is applicable from the drop down menu)</t>
  </si>
  <si>
    <r>
      <t xml:space="preserve">Financial Position </t>
    </r>
    <r>
      <rPr>
        <b/>
        <i/>
        <sz val="12"/>
        <rFont val="Book Antiqua"/>
        <family val="1"/>
      </rPr>
      <t xml:space="preserve">{Reference para 1.2 of Annexure-A (BDS)}
</t>
    </r>
    <r>
      <rPr>
        <i/>
        <sz val="12"/>
        <rFont val="Book Antiqua"/>
        <family val="1"/>
      </rPr>
      <t xml:space="preserve">For the purpose of this particular bid, bidders shall meet the following minimum criteria:
</t>
    </r>
    <r>
      <rPr>
        <b/>
        <i/>
        <sz val="12"/>
        <rFont val="Book Antiqua"/>
        <family val="1"/>
      </rPr>
      <t xml:space="preserve">
</t>
    </r>
  </si>
  <si>
    <t>Do you have complete annual reports together with Audited statement of accounts of the company for FY 2023-24 (refer ITB Clause 9.3(c))</t>
  </si>
  <si>
    <t>2023-2024</t>
  </si>
  <si>
    <t>We, hereby, declare that we, along with our associate/ collaborators/ sub-contractors/ sub-vendors/consultants/ service providers shall strictly adhere to the POWERGRID Whistle Blower and Fraud Prevention Policy.
We, along with our associate / collaborator / subcontractors / sub-vendors / consultants / service providers shall observe the highest standard of ethics and shall not indulge or allow anybody else working in our organization to indulge in fraudulent activities during execution of the contract and would immediately apprise the Employer about any fraud or suspected fraud as soon as it comes to our notice.</t>
  </si>
  <si>
    <t>In addition to the data/details furnished as above, the information available at ‘Information on Record’ (IoR) portal of POWERGRID may also be considered as our submission for purpose of QR compliance.</t>
  </si>
  <si>
    <t xml:space="preserve">125 MVAR,420kV 3-Ph VSR (excluding Insulating Oil) </t>
  </si>
  <si>
    <t>I (c)</t>
  </si>
  <si>
    <t xml:space="preserve">63 MVAR,420kV 3-Ph Reactors (excluding Insulating Oil) </t>
  </si>
  <si>
    <t xml:space="preserve">21 MVAR, 420kV 1-Ph Reactor  (excluding Insulating Oil) </t>
  </si>
  <si>
    <t>Declaration by the bidder for ‘Code of Integrity for Public procurement</t>
  </si>
  <si>
    <t xml:space="preserve">Unit-1, </t>
  </si>
  <si>
    <t xml:space="preserve">Unit-2, </t>
  </si>
  <si>
    <t xml:space="preserve">Unit-3, </t>
  </si>
  <si>
    <t xml:space="preserve">Unit-4, </t>
  </si>
  <si>
    <t xml:space="preserve">Unit-5, </t>
  </si>
  <si>
    <t xml:space="preserve">Unit-6, </t>
  </si>
  <si>
    <t xml:space="preserve">Unit-7, </t>
  </si>
  <si>
    <t xml:space="preserve">Unit-8, </t>
  </si>
  <si>
    <t xml:space="preserve">Unit-9, </t>
  </si>
  <si>
    <t xml:space="preserve">Unit-10, </t>
  </si>
  <si>
    <t xml:space="preserve">Unit-11, </t>
  </si>
  <si>
    <t xml:space="preserve">Unit-12, </t>
  </si>
  <si>
    <t xml:space="preserve">Unit-13, </t>
  </si>
  <si>
    <t xml:space="preserve">Unit-14, </t>
  </si>
  <si>
    <t xml:space="preserve">Unit-15, </t>
  </si>
  <si>
    <t xml:space="preserve">Unit-16, </t>
  </si>
  <si>
    <t xml:space="preserve">Unit-17, </t>
  </si>
  <si>
    <t xml:space="preserve">Unit-18, </t>
  </si>
  <si>
    <t xml:space="preserve">Unit-19, </t>
  </si>
  <si>
    <t xml:space="preserve">Unit-20, </t>
  </si>
  <si>
    <t>*Satisfactory operation means certificate issued by the Employer certifying the operation without any adverse remark</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</si>
  <si>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2.1.1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of the cost of such equipment (s). This performance guarantee shall be in addition to Contract Performance Guarantee to be submitted by the Bidder.</t>
  </si>
  <si>
    <t>Name of Contract Undertaken
(for 345kV or Higher Voltage class transformers)</t>
  </si>
  <si>
    <r>
      <t xml:space="preserve">Voltage Level of transformers supplied/erected under the Contract
</t>
    </r>
    <r>
      <rPr>
        <i/>
        <sz val="11"/>
        <rFont val="Book Antiqua"/>
        <family val="1"/>
      </rPr>
      <t>(345kV or above class 3-phase transformers of at least 200 MVA or at least three (3) nos. 1-phase Transformers each having capacity of at least 66.7 MVA)</t>
    </r>
  </si>
  <si>
    <r>
      <rPr>
        <b/>
        <sz val="11"/>
        <rFont val="Book Antiqua"/>
        <family val="1"/>
      </rPr>
      <t>Indicate Number of</t>
    </r>
    <r>
      <rPr>
        <sz val="11"/>
        <rFont val="Book Antiqua"/>
        <family val="1"/>
      </rPr>
      <t xml:space="preserve"> transformers(s) under the above contract 
</t>
    </r>
    <r>
      <rPr>
        <i/>
        <sz val="11"/>
        <rFont val="Book Antiqua"/>
        <family val="1"/>
      </rPr>
      <t>(345kV or above class 3-phase transformers of at least 200 MVA or at least three (3) nos. 1-phase Transformers each having capacity of at least 66.7 MVA)</t>
    </r>
  </si>
  <si>
    <t>MVA capacity of above mentioned units</t>
  </si>
  <si>
    <r>
      <t>No. of years, the above transformers are in satisfactory operation as on the date of bid opening mentioned above. (</t>
    </r>
    <r>
      <rPr>
        <i/>
        <sz val="11"/>
        <rFont val="Book Antiqua"/>
        <family val="1"/>
      </rPr>
      <t>Originally Scheduled</t>
    </r>
    <r>
      <rPr>
        <sz val="11"/>
        <rFont val="Book Antiqua"/>
        <family val="1"/>
      </rPr>
      <t>)</t>
    </r>
  </si>
  <si>
    <t>The 345kV or above class transformer manufacturer(s) who have established production line in India for these equipment(s) based on technological support of a parent company or collaborator for the respective equipment(s)</t>
  </si>
  <si>
    <t>Indicate details below in case Contract executed by bidder for Transformer</t>
  </si>
  <si>
    <t>Voltage Level of Transformer manufactured in India &amp; type tested under the Contract based on technological support of Collaborator (Indicate 220kV or above class only)</t>
  </si>
  <si>
    <t>Indicate Number of Transformer(s) under the contract</t>
  </si>
  <si>
    <t>Date as on which the above mentioned Transformers  were supplied</t>
  </si>
  <si>
    <t xml:space="preserve">500 MVA, 400/220/33kV, 3-phase Transformers (excluding Insulating Oil) </t>
  </si>
  <si>
    <t>I(b)</t>
  </si>
  <si>
    <t>Insulating oil for Transformers:</t>
  </si>
  <si>
    <t>Attachment 29: Declaration by the bidder for ‘Code of Integrity for Public procurement’</t>
  </si>
  <si>
    <t>Rev1</t>
  </si>
  <si>
    <t>Declaration for Acknowledgement and Acceptance of Supplier Code of Conduct</t>
  </si>
  <si>
    <t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t>
  </si>
  <si>
    <t>CC/NT/W-TR/DOM/A06/24/16172</t>
  </si>
  <si>
    <t>4TR-08-BULK</t>
  </si>
  <si>
    <t>400kV Transformer Package-4TR-08-BULK</t>
  </si>
  <si>
    <r>
      <t xml:space="preserve">
a)	Net Worth for last 3 financial years should be positive.
b)	Minimum Average Annual Turnover* (MAAT) for best three years i.e. 36 months out of last five financial years of the bidder should be </t>
    </r>
    <r>
      <rPr>
        <b/>
        <i/>
        <sz val="12"/>
        <color rgb="FF000000"/>
        <rFont val="Book Antiqua"/>
        <family val="1"/>
      </rPr>
      <t xml:space="preserve">Rs. 2641.77 million or equivalent for 400kV Transformer Package 4TR-08-BULK. </t>
    </r>
    <r>
      <rPr>
        <i/>
        <sz val="12"/>
        <color indexed="8"/>
        <rFont val="Book Antiqua"/>
        <family val="1"/>
      </rPr>
      <t xml:space="preserve">
* Note- “Annual gross revenue from operations/gross operating income as incorporated in the profit &amp; loss account excluding other operative income/ other income”.
c)	Bidder shall have Liquid Assets (LA) and/or evidence of access to or availability of credit facilities of not less than </t>
    </r>
    <r>
      <rPr>
        <b/>
        <i/>
        <sz val="12"/>
        <color rgb="FF000000"/>
        <rFont val="Book Antiqua"/>
        <family val="1"/>
      </rPr>
      <t>Rs. 440.30 million or equivalent for 400kV Transformer Package 4TR-08-BULK.</t>
    </r>
    <r>
      <rPr>
        <i/>
        <sz val="12"/>
        <color indexed="8"/>
        <rFont val="Book Antiqua"/>
        <family val="1"/>
      </rPr>
      <t xml:space="preserve">
Note 1:- 	In case bidder is a holding company, the Financial Position criteria referred to in clause 3.0 above shall be that of holding company only (i.e. excluding its subsidiary/group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r>
  </si>
  <si>
    <t>500 MVA, 400/220/33kV, 3-phase Transformers, 500 MVA ,400/230/33kV, 3-phase Transformers, 315 MVA ,400/220/33kV, 3-phase Transformers</t>
  </si>
  <si>
    <r>
      <t xml:space="preserve">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last date of bid submission (soft copy) i.e. </t>
    </r>
    <r>
      <rPr>
        <b/>
        <i/>
        <sz val="12"/>
        <color rgb="FFFF0000"/>
        <rFont val="Book Antiqua"/>
        <family val="1"/>
      </rPr>
      <t>30/01/2025</t>
    </r>
    <r>
      <rPr>
        <i/>
        <sz val="12"/>
        <rFont val="Book Antiqua"/>
        <family val="1"/>
      </rPr>
      <t>.</t>
    </r>
  </si>
  <si>
    <t>Attachment 30: Declaration for Acknowledgement and Acceptance of Supplier Code of 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</si>
</sst>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8">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sz val="22"/>
      <color rgb="FFFF0000"/>
      <name val="Book Antiqua"/>
      <family val="1"/>
    </font>
    <font>
      <b/>
      <sz val="12"/>
      <color rgb="FFFF0000"/>
      <name val="Arial"/>
      <family val="2"/>
    </font>
    <font>
      <i/>
      <sz val="11"/>
      <color rgb="FF000000"/>
      <name val="Arial"/>
      <family val="2"/>
    </font>
    <font>
      <sz val="11"/>
      <color rgb="FF000000"/>
      <name val="Arial"/>
      <family val="2"/>
    </font>
    <font>
      <i/>
      <sz val="10"/>
      <color rgb="FF000000"/>
      <name val="Arial"/>
      <family val="2"/>
    </font>
    <font>
      <b/>
      <sz val="8"/>
      <name val="Book Antiqua"/>
      <family val="1"/>
    </font>
    <font>
      <sz val="8"/>
      <color rgb="FF000000"/>
      <name val="Tahoma"/>
      <family val="2"/>
    </font>
    <font>
      <i/>
      <sz val="12"/>
      <color indexed="8"/>
      <name val="Book Antiqua"/>
      <family val="1"/>
    </font>
    <font>
      <b/>
      <i/>
      <sz val="16"/>
      <color rgb="FFFF0000"/>
      <name val="Book Antiqua"/>
      <family val="1"/>
    </font>
    <font>
      <b/>
      <i/>
      <sz val="12"/>
      <color rgb="FF000000"/>
      <name val="Book Antiqua"/>
      <family val="1"/>
    </font>
    <font>
      <b/>
      <i/>
      <sz val="12"/>
      <color rgb="FFFF0000"/>
      <name val="Book Antiqua"/>
      <family val="1"/>
    </font>
    <font>
      <b/>
      <sz val="10"/>
      <color indexed="9"/>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7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7" fillId="0" borderId="0" xfId="0" applyFont="1" applyAlignment="1" applyProtection="1">
      <alignment vertical="center"/>
      <protection hidden="1"/>
    </xf>
    <xf numFmtId="0" fontId="77"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8"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5"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47" fillId="17" borderId="0" xfId="35" applyFont="1" applyFill="1" applyAlignment="1" applyProtection="1">
      <alignment horizontal="right" vertical="top"/>
      <protection hidden="1"/>
    </xf>
    <xf numFmtId="0" fontId="76"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7"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65" fillId="17" borderId="0" xfId="35" applyFont="1" applyFill="1" applyAlignment="1" applyProtection="1">
      <alignment horizontal="right" vertical="top" indent="1"/>
      <protection hidden="1"/>
    </xf>
    <xf numFmtId="0" fontId="10" fillId="0" borderId="6" xfId="35" applyFont="1" applyBorder="1" applyAlignment="1" applyProtection="1">
      <alignment horizontal="center" vertical="center"/>
      <protection hidden="1"/>
    </xf>
    <xf numFmtId="0" fontId="47" fillId="0" borderId="0" xfId="35" applyFont="1" applyAlignment="1" applyProtection="1">
      <alignment horizontal="left" vertical="center" wrapText="1"/>
      <protection hidden="1"/>
    </xf>
    <xf numFmtId="1" fontId="5" fillId="16" borderId="0" xfId="0" applyNumberFormat="1" applyFont="1" applyFill="1" applyAlignment="1" applyProtection="1">
      <alignment horizontal="center" vertical="center"/>
      <protection hidden="1"/>
    </xf>
    <xf numFmtId="173" fontId="5" fillId="16" borderId="0" xfId="0" applyNumberFormat="1" applyFont="1" applyFill="1" applyAlignment="1" applyProtection="1">
      <alignment vertical="center"/>
      <protection hidden="1"/>
    </xf>
    <xf numFmtId="0" fontId="8" fillId="2" borderId="6" xfId="0" applyFont="1" applyFill="1" applyBorder="1" applyAlignment="1" applyProtection="1">
      <alignment horizontal="center" vertical="top" wrapText="1"/>
      <protection locked="0"/>
    </xf>
    <xf numFmtId="0" fontId="10" fillId="0" borderId="0" xfId="0" applyFont="1" applyAlignment="1" applyProtection="1">
      <alignment horizontal="justify" vertical="top"/>
      <protection hidden="1"/>
    </xf>
    <xf numFmtId="0" fontId="91" fillId="0" borderId="0" xfId="47" applyFont="1" applyAlignment="1" applyProtection="1">
      <alignment vertical="center"/>
      <protection hidden="1"/>
    </xf>
    <xf numFmtId="0" fontId="91" fillId="0" borderId="0" xfId="53" applyFont="1" applyAlignment="1" applyProtection="1">
      <alignment vertical="center"/>
      <protection hidden="1"/>
    </xf>
    <xf numFmtId="0" fontId="24" fillId="0" borderId="0" xfId="0" applyFont="1" applyAlignment="1" applyProtection="1">
      <alignment horizontal="center"/>
      <protection hidden="1"/>
    </xf>
    <xf numFmtId="0" fontId="97" fillId="0" borderId="0" xfId="0" applyFont="1" applyProtection="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8" fillId="0" borderId="0" xfId="0" applyFont="1" applyAlignment="1">
      <alignment horizontal="left" wrapText="1"/>
    </xf>
    <xf numFmtId="0" fontId="8" fillId="0" borderId="0" xfId="0" applyFont="1" applyAlignment="1">
      <alignment horizontal="left"/>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58"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86" fillId="0" borderId="8" xfId="52" applyFont="1" applyBorder="1" applyAlignment="1" applyProtection="1">
      <alignment horizontal="center" vertical="center" textRotation="90"/>
      <protection hidden="1"/>
    </xf>
    <xf numFmtId="0" fontId="86" fillId="0" borderId="15" xfId="52" applyFont="1" applyBorder="1" applyAlignment="1" applyProtection="1">
      <alignment horizontal="center" vertical="center" textRotation="90"/>
      <protection hidden="1"/>
    </xf>
    <xf numFmtId="0" fontId="86"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2"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0" fillId="0" borderId="6" xfId="0" applyFont="1" applyBorder="1" applyAlignment="1" applyProtection="1">
      <alignment horizontal="left" vertical="center" wrapText="1"/>
      <protection hidden="1"/>
    </xf>
    <xf numFmtId="0" fontId="80"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82" fillId="13" borderId="0" xfId="35" applyFont="1" applyFill="1" applyAlignment="1" applyProtection="1">
      <alignment horizontal="center" vertical="center"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47"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4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93" fillId="17" borderId="0" xfId="35" applyFont="1" applyFill="1" applyAlignment="1" applyProtection="1">
      <alignment horizontal="justify" vertical="top" wrapText="1"/>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10" fillId="0" borderId="6"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2" fillId="2" borderId="4" xfId="35" applyFill="1" applyBorder="1" applyAlignment="1" applyProtection="1">
      <alignment horizontal="center" vertical="center" wrapText="1"/>
      <protection locked="0" hidden="1"/>
    </xf>
    <xf numFmtId="0" fontId="8" fillId="0" borderId="4" xfId="35" applyFont="1" applyBorder="1" applyAlignment="1" applyProtection="1">
      <alignment horizontal="left" vertical="top" wrapText="1"/>
      <protection hidden="1"/>
    </xf>
    <xf numFmtId="0" fontId="83" fillId="0" borderId="26" xfId="35" applyFont="1" applyBorder="1" applyAlignment="1" applyProtection="1">
      <alignment horizontal="left" vertical="center" wrapText="1"/>
      <protection hidden="1"/>
    </xf>
    <xf numFmtId="0" fontId="83" fillId="0" borderId="3" xfId="35" applyFont="1" applyBorder="1" applyAlignment="1" applyProtection="1">
      <alignment horizontal="left" vertical="center" wrapText="1"/>
      <protection hidden="1"/>
    </xf>
    <xf numFmtId="0" fontId="83" fillId="0" borderId="11" xfId="35" applyFont="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8" fillId="17" borderId="0" xfId="35" applyFont="1" applyFill="1" applyAlignment="1" applyProtection="1">
      <alignment horizontal="left" vertical="top" wrapText="1"/>
      <protection hidden="1"/>
    </xf>
    <xf numFmtId="0" fontId="93" fillId="17" borderId="0" xfId="35" applyFont="1" applyFill="1" applyAlignment="1" applyProtection="1">
      <alignment horizontal="left" vertical="top" wrapText="1"/>
      <protection hidden="1"/>
    </xf>
    <xf numFmtId="0" fontId="5" fillId="2" borderId="3" xfId="35" applyFont="1" applyFill="1" applyBorder="1" applyAlignment="1" applyProtection="1">
      <alignment horizontal="left" vertical="center" wrapText="1"/>
      <protection locked="0"/>
    </xf>
    <xf numFmtId="0" fontId="5" fillId="0" borderId="24"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3"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4" borderId="0" xfId="37" applyFont="1" applyFill="1" applyAlignment="1" applyProtection="1">
      <alignment horizontal="center" vertical="center"/>
      <protection hidden="1"/>
    </xf>
    <xf numFmtId="0" fontId="10" fillId="10" borderId="6" xfId="37" applyFont="1" applyFill="1" applyBorder="1" applyAlignment="1" applyProtection="1">
      <alignment horizontal="left" vertical="top" wrapText="1"/>
      <protection hidden="1"/>
    </xf>
    <xf numFmtId="0" fontId="94" fillId="0" borderId="3" xfId="38" applyFont="1" applyBorder="1" applyAlignment="1">
      <alignment horizontal="left" vertical="top" wrapText="1"/>
    </xf>
    <xf numFmtId="0" fontId="94" fillId="0" borderId="11" xfId="38" applyFont="1" applyBorder="1" applyAlignment="1">
      <alignment horizontal="left" vertical="top" wrapText="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9" fillId="0" borderId="0" xfId="37" applyFont="1" applyAlignment="1" applyProtection="1">
      <alignment horizontal="left" vertical="center" wrapText="1"/>
      <protection hidden="1"/>
    </xf>
    <xf numFmtId="0" fontId="9" fillId="0" borderId="12" xfId="0" applyFont="1" applyBorder="1" applyAlignment="1" applyProtection="1">
      <alignment horizontal="justify" vertical="top" wrapText="1"/>
      <protection hidden="1"/>
    </xf>
    <xf numFmtId="0" fontId="10" fillId="0" borderId="0" xfId="37" applyFont="1" applyAlignment="1" applyProtection="1">
      <alignment horizontal="justify"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9" fillId="0" borderId="13" xfId="37" applyFont="1" applyBorder="1" applyAlignment="1" applyProtection="1">
      <alignment horizontal="center" vertical="top" wrapText="1"/>
      <protection hidden="1"/>
    </xf>
    <xf numFmtId="0" fontId="9" fillId="0" borderId="4" xfId="37" applyFont="1" applyBorder="1" applyAlignment="1" applyProtection="1">
      <alignment horizontal="center" vertical="top"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7"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7" fillId="0" borderId="0" xfId="0" applyFont="1" applyAlignment="1">
      <alignment horizontal="left"/>
    </xf>
    <xf numFmtId="0" fontId="47"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84" fillId="0" borderId="29" xfId="35" applyFont="1" applyBorder="1" applyAlignment="1" applyProtection="1">
      <alignment horizontal="center" vertical="center"/>
      <protection hidden="1"/>
    </xf>
    <xf numFmtId="0" fontId="84" fillId="0" borderId="33" xfId="35" applyFont="1" applyBorder="1" applyAlignment="1" applyProtection="1">
      <alignment horizontal="center" vertical="center"/>
      <protection hidden="1"/>
    </xf>
    <xf numFmtId="0" fontId="8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88" fillId="0" borderId="0" xfId="0" applyFont="1" applyAlignment="1">
      <alignment horizontal="left" vertical="center"/>
    </xf>
    <xf numFmtId="172" fontId="10"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6"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2"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2">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strike/>
      </font>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13"/>
      </font>
    </dxf>
    <dxf>
      <font>
        <color indexed="9"/>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56"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59"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externalLink" Target="externalLinks/externalLink18.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 Id="rId57"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externalLink" Target="externalLinks/externalLink16.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H$20" lockText="1" noThreeD="1"/>
</file>

<file path=xl/ctrlProps/ctrlProp122.xml><?xml version="1.0" encoding="utf-8"?>
<formControlPr xmlns="http://schemas.microsoft.com/office/spreadsheetml/2009/9/main" objectType="CheckBox" fmlaLink="$H$21" lockText="1" noThreeD="1"/>
</file>

<file path=xl/ctrlProps/ctrlProp123.xml><?xml version="1.0" encoding="utf-8"?>
<formControlPr xmlns="http://schemas.microsoft.com/office/spreadsheetml/2009/9/main" objectType="CheckBox" fmlaLink="$H$20" lockText="1" noThreeD="1"/>
</file>

<file path=xl/ctrlProps/ctrlProp124.xml><?xml version="1.0" encoding="utf-8"?>
<formControlPr xmlns="http://schemas.microsoft.com/office/spreadsheetml/2009/9/main" objectType="Radio" firstButton="1" fmlaLink="$H$73" lockText="1" noThreeD="1"/>
</file>

<file path=xl/ctrlProps/ctrlProp125.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25</xdr:row>
      <xdr:rowOff>11430</xdr:rowOff>
    </xdr:from>
    <xdr:to>
      <xdr:col>5</xdr:col>
      <xdr:colOff>0</xdr:colOff>
      <xdr:row>26</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27</xdr:row>
      <xdr:rowOff>107674</xdr:rowOff>
    </xdr:from>
    <xdr:to>
      <xdr:col>2</xdr:col>
      <xdr:colOff>2294283</xdr:colOff>
      <xdr:row>30</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27</xdr:row>
      <xdr:rowOff>91108</xdr:rowOff>
    </xdr:from>
    <xdr:to>
      <xdr:col>4</xdr:col>
      <xdr:colOff>753718</xdr:colOff>
      <xdr:row>30</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77412"/>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7743825" y="66675"/>
          <a:ext cx="4238625" cy="923925"/>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4459" y="47625"/>
          <a:ext cx="1095935" cy="679637"/>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137160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49091</xdr:colOff>
          <xdr:row>88</xdr:row>
          <xdr:rowOff>111370</xdr:rowOff>
        </xdr:from>
        <xdr:to>
          <xdr:col>6</xdr:col>
          <xdr:colOff>892164</xdr:colOff>
          <xdr:row>162</xdr:row>
          <xdr:rowOff>357555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7649" y="32818755"/>
              <a:ext cx="2777380" cy="32763069"/>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57883</xdr:colOff>
          <xdr:row>88</xdr:row>
          <xdr:rowOff>111370</xdr:rowOff>
        </xdr:from>
        <xdr:to>
          <xdr:col>9</xdr:col>
          <xdr:colOff>8858</xdr:colOff>
          <xdr:row>162</xdr:row>
          <xdr:rowOff>357555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9787" y="32818755"/>
              <a:ext cx="2543175"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9"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8"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62080</xdr:colOff>
          <xdr:row>94</xdr:row>
          <xdr:rowOff>140169</xdr:rowOff>
        </xdr:from>
        <xdr:to>
          <xdr:col>5</xdr:col>
          <xdr:colOff>1681330</xdr:colOff>
          <xdr:row>96</xdr:row>
          <xdr:rowOff>68169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20638" y="35587823"/>
              <a:ext cx="1619250" cy="697327"/>
              <a:chOff x="5519172" y="35863219"/>
              <a:chExt cx="1619250" cy="694312"/>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19"/>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866"/>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124158</xdr:colOff>
          <xdr:row>94</xdr:row>
          <xdr:rowOff>122809</xdr:rowOff>
        </xdr:from>
        <xdr:to>
          <xdr:col>7</xdr:col>
          <xdr:colOff>555783</xdr:colOff>
          <xdr:row>96</xdr:row>
          <xdr:rowOff>64223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7023" y="35570463"/>
              <a:ext cx="1530664" cy="710741"/>
              <a:chOff x="7272321" y="35845822"/>
              <a:chExt cx="1523230" cy="708049"/>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22"/>
                <a:ext cx="425619" cy="3405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21"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5" y="36208662"/>
                <a:ext cx="925396"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72337</xdr:colOff>
          <xdr:row>94</xdr:row>
          <xdr:rowOff>114149</xdr:rowOff>
        </xdr:from>
        <xdr:to>
          <xdr:col>8</xdr:col>
          <xdr:colOff>1596339</xdr:colOff>
          <xdr:row>96</xdr:row>
          <xdr:rowOff>55563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50799" y="35561803"/>
              <a:ext cx="1524002" cy="710741"/>
              <a:chOff x="9197286" y="35837204"/>
              <a:chExt cx="1524002" cy="70797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04"/>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71"/>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120</xdr:row>
          <xdr:rowOff>266676</xdr:rowOff>
        </xdr:from>
        <xdr:to>
          <xdr:col>5</xdr:col>
          <xdr:colOff>1752600</xdr:colOff>
          <xdr:row>122</xdr:row>
          <xdr:rowOff>156692</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908" y="46975811"/>
              <a:ext cx="1619250" cy="571419"/>
              <a:chOff x="5519172" y="35863423"/>
              <a:chExt cx="1619250" cy="694391"/>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23"/>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151"/>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193431</xdr:colOff>
          <xdr:row>120</xdr:row>
          <xdr:rowOff>317955</xdr:rowOff>
        </xdr:from>
        <xdr:to>
          <xdr:col>7</xdr:col>
          <xdr:colOff>720970</xdr:colOff>
          <xdr:row>122</xdr:row>
          <xdr:rowOff>160346</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6296" y="47027090"/>
              <a:ext cx="1626578" cy="523794"/>
              <a:chOff x="5519222" y="35863493"/>
              <a:chExt cx="1619188" cy="694085"/>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493"/>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222" y="36213197"/>
                <a:ext cx="568955"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45" y="36218922"/>
                <a:ext cx="983665"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99648</xdr:colOff>
          <xdr:row>120</xdr:row>
          <xdr:rowOff>332689</xdr:rowOff>
        </xdr:from>
        <xdr:to>
          <xdr:col>9</xdr:col>
          <xdr:colOff>4398</xdr:colOff>
          <xdr:row>122</xdr:row>
          <xdr:rowOff>155973</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8110" y="47041824"/>
              <a:ext cx="1614852" cy="504687"/>
              <a:chOff x="5519119" y="35863129"/>
              <a:chExt cx="1619269" cy="695015"/>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29"/>
                <a:ext cx="452417"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305"/>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19" y="36213205"/>
                <a:ext cx="56895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15" y="36219477"/>
                <a:ext cx="983673"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132</xdr:row>
          <xdr:rowOff>246156</xdr:rowOff>
        </xdr:from>
        <xdr:to>
          <xdr:col>5</xdr:col>
          <xdr:colOff>1825870</xdr:colOff>
          <xdr:row>134</xdr:row>
          <xdr:rowOff>61420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5178" y="51666502"/>
              <a:ext cx="1619250" cy="635880"/>
              <a:chOff x="5519172" y="35863193"/>
              <a:chExt cx="1619250" cy="69474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82"/>
                <a:ext cx="983672"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208079</xdr:colOff>
          <xdr:row>132</xdr:row>
          <xdr:rowOff>246156</xdr:rowOff>
        </xdr:from>
        <xdr:to>
          <xdr:col>7</xdr:col>
          <xdr:colOff>816212</xdr:colOff>
          <xdr:row>134</xdr:row>
          <xdr:rowOff>61420</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600944" y="51666502"/>
              <a:ext cx="1707172" cy="635880"/>
              <a:chOff x="5519160" y="35863193"/>
              <a:chExt cx="1619302" cy="69474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0" y="36213201"/>
                <a:ext cx="56893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87" y="36219282"/>
                <a:ext cx="983675"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132</xdr:row>
          <xdr:rowOff>246156</xdr:rowOff>
        </xdr:from>
        <xdr:to>
          <xdr:col>9</xdr:col>
          <xdr:colOff>5862</xdr:colOff>
          <xdr:row>134</xdr:row>
          <xdr:rowOff>61420</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95340" y="51666502"/>
              <a:ext cx="1497622" cy="635880"/>
              <a:chOff x="5519169" y="35863193"/>
              <a:chExt cx="1619258" cy="69474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93"/>
                <a:ext cx="630643"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1"/>
                <a:ext cx="56894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7" y="36219282"/>
                <a:ext cx="983670"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177</xdr:row>
          <xdr:rowOff>304806</xdr:rowOff>
        </xdr:from>
        <xdr:to>
          <xdr:col>5</xdr:col>
          <xdr:colOff>1825870</xdr:colOff>
          <xdr:row>179</xdr:row>
          <xdr:rowOff>59962</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5178" y="72137960"/>
              <a:ext cx="1619250" cy="671021"/>
              <a:chOff x="5519172" y="35863724"/>
              <a:chExt cx="1619250" cy="69395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724"/>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72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3"/>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21"/>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208082</xdr:colOff>
          <xdr:row>177</xdr:row>
          <xdr:rowOff>304806</xdr:rowOff>
        </xdr:from>
        <xdr:to>
          <xdr:col>7</xdr:col>
          <xdr:colOff>794239</xdr:colOff>
          <xdr:row>179</xdr:row>
          <xdr:rowOff>59962</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600947" y="72137960"/>
              <a:ext cx="1685196" cy="671021"/>
              <a:chOff x="5519174" y="35863724"/>
              <a:chExt cx="1619260" cy="69395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724"/>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72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4" y="36213203"/>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0" y="36219021"/>
                <a:ext cx="983674"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177</xdr:row>
          <xdr:rowOff>304806</xdr:rowOff>
        </xdr:from>
        <xdr:to>
          <xdr:col>9</xdr:col>
          <xdr:colOff>5862</xdr:colOff>
          <xdr:row>179</xdr:row>
          <xdr:rowOff>59962</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95340" y="72137960"/>
              <a:ext cx="1497622" cy="671021"/>
              <a:chOff x="5519169" y="35863724"/>
              <a:chExt cx="1619258" cy="69395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724"/>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72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3"/>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7" y="36219021"/>
                <a:ext cx="983670"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140677</xdr:colOff>
          <xdr:row>166</xdr:row>
          <xdr:rowOff>317987</xdr:rowOff>
        </xdr:from>
        <xdr:to>
          <xdr:col>5</xdr:col>
          <xdr:colOff>1759927</xdr:colOff>
          <xdr:row>168</xdr:row>
          <xdr:rowOff>5758</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9235" y="67498545"/>
              <a:ext cx="1619250" cy="574328"/>
              <a:chOff x="5519172" y="35863206"/>
              <a:chExt cx="1619250" cy="69450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06"/>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199"/>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51"/>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200758</xdr:colOff>
          <xdr:row>166</xdr:row>
          <xdr:rowOff>354620</xdr:rowOff>
        </xdr:from>
        <xdr:to>
          <xdr:col>7</xdr:col>
          <xdr:colOff>728297</xdr:colOff>
          <xdr:row>168</xdr:row>
          <xdr:rowOff>42391</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3623" y="67535178"/>
              <a:ext cx="1626578" cy="574328"/>
              <a:chOff x="5519222" y="35863206"/>
              <a:chExt cx="1619188" cy="69450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06"/>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222" y="36213199"/>
                <a:ext cx="568955"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45" y="36219051"/>
                <a:ext cx="98366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63014</xdr:colOff>
          <xdr:row>166</xdr:row>
          <xdr:rowOff>361947</xdr:rowOff>
        </xdr:from>
        <xdr:to>
          <xdr:col>8</xdr:col>
          <xdr:colOff>1682264</xdr:colOff>
          <xdr:row>168</xdr:row>
          <xdr:rowOff>49718</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41476" y="67542505"/>
              <a:ext cx="1619250" cy="574328"/>
              <a:chOff x="5519238" y="35863206"/>
              <a:chExt cx="1619273" cy="69450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06"/>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38" y="36213199"/>
                <a:ext cx="568956"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26" y="36219051"/>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430000"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5" name="Group 225">
              <a:extLst>
                <a:ext uri="{FF2B5EF4-FFF2-40B4-BE49-F238E27FC236}">
                  <a16:creationId xmlns:a16="http://schemas.microsoft.com/office/drawing/2014/main" id="{00000000-0008-0000-0600-000005000000}"/>
                </a:ext>
              </a:extLst>
            </xdr:cNvPr>
            <xdr:cNvGrpSpPr>
              <a:grpSpLocks/>
            </xdr:cNvGrpSpPr>
          </xdr:nvGrpSpPr>
          <xdr:grpSpPr bwMode="auto">
            <a:xfrm>
              <a:off x="5512594" y="29253656"/>
              <a:ext cx="2538412" cy="0"/>
              <a:chOff x="424" y="0"/>
              <a:chExt cx="8050651" cy="29253656"/>
            </a:xfrm>
          </xdr:grpSpPr>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600-000001A00200}"/>
                  </a:ext>
                </a:extLst>
              </xdr:cNvPr>
              <xdr:cNvSpPr/>
            </xdr:nvSpPr>
            <xdr:spPr bwMode="auto">
              <a:xfrm>
                <a:off x="8050941" y="29253656"/>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600-000002A00200}"/>
                  </a:ext>
                </a:extLst>
              </xdr:cNvPr>
              <xdr:cNvSpPr/>
            </xdr:nvSpPr>
            <xdr:spPr bwMode="auto">
              <a:xfrm>
                <a:off x="8050931" y="29253656"/>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600-000003A00200}"/>
                  </a:ext>
                </a:extLst>
              </xdr:cNvPr>
              <xdr:cNvSpPr/>
            </xdr:nvSpPr>
            <xdr:spPr bwMode="auto">
              <a:xfrm>
                <a:off x="8050932" y="29253656"/>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600-000004A00200}"/>
                  </a:ext>
                </a:extLst>
              </xdr:cNvPr>
              <xdr:cNvSpPr/>
            </xdr:nvSpPr>
            <xdr:spPr bwMode="auto">
              <a:xfrm>
                <a:off x="8050926" y="29253656"/>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600-000005A00200}"/>
                  </a:ext>
                </a:extLst>
              </xdr:cNvPr>
              <xdr:cNvSpPr/>
            </xdr:nvSpPr>
            <xdr:spPr bwMode="auto">
              <a:xfrm>
                <a:off x="8050875" y="29253656"/>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600-000006A00200}"/>
                  </a:ext>
                </a:extLst>
              </xdr:cNvPr>
              <xdr:cNvSpPr/>
            </xdr:nvSpPr>
            <xdr:spPr bwMode="auto">
              <a:xfrm>
                <a:off x="424"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6" name="Group 232">
              <a:extLst>
                <a:ext uri="{FF2B5EF4-FFF2-40B4-BE49-F238E27FC236}">
                  <a16:creationId xmlns:a16="http://schemas.microsoft.com/office/drawing/2014/main" id="{00000000-0008-0000-0600-000006000000}"/>
                </a:ext>
              </a:extLst>
            </xdr:cNvPr>
            <xdr:cNvGrpSpPr>
              <a:grpSpLocks/>
            </xdr:cNvGrpSpPr>
          </xdr:nvGrpSpPr>
          <xdr:grpSpPr bwMode="auto">
            <a:xfrm>
              <a:off x="8512969" y="29253656"/>
              <a:ext cx="2917031" cy="0"/>
              <a:chOff x="423" y="0"/>
              <a:chExt cx="11429650" cy="29253656"/>
            </a:xfrm>
          </xdr:grpSpPr>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600-000007A00200}"/>
                  </a:ext>
                </a:extLst>
              </xdr:cNvPr>
              <xdr:cNvSpPr/>
            </xdr:nvSpPr>
            <xdr:spPr bwMode="auto">
              <a:xfrm>
                <a:off x="11429936" y="29253656"/>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600-000008A00200}"/>
                  </a:ext>
                </a:extLst>
              </xdr:cNvPr>
              <xdr:cNvSpPr/>
            </xdr:nvSpPr>
            <xdr:spPr bwMode="auto">
              <a:xfrm>
                <a:off x="11429929" y="29253656"/>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600-000009A00200}"/>
                  </a:ext>
                </a:extLst>
              </xdr:cNvPr>
              <xdr:cNvSpPr/>
            </xdr:nvSpPr>
            <xdr:spPr bwMode="auto">
              <a:xfrm>
                <a:off x="11429936" y="29253656"/>
                <a:ext cx="7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600-00000AA00200}"/>
                  </a:ext>
                </a:extLst>
              </xdr:cNvPr>
              <xdr:cNvSpPr/>
            </xdr:nvSpPr>
            <xdr:spPr bwMode="auto">
              <a:xfrm>
                <a:off x="11429928" y="29253656"/>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600-00000BA00200}"/>
                  </a:ext>
                </a:extLst>
              </xdr:cNvPr>
              <xdr:cNvSpPr/>
            </xdr:nvSpPr>
            <xdr:spPr bwMode="auto">
              <a:xfrm>
                <a:off x="11429877" y="29253656"/>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600-00000CA00200}"/>
                  </a:ext>
                </a:extLst>
              </xdr:cNvPr>
              <xdr:cNvSpPr/>
            </xdr:nvSpPr>
            <xdr:spPr bwMode="auto">
              <a:xfrm>
                <a:off x="423" y="0"/>
                <a:ext cx="1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5</xdr:col>
          <xdr:colOff>1602441</xdr:colOff>
          <xdr:row>92</xdr:row>
          <xdr:rowOff>194310</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5525583" y="32121981"/>
              <a:ext cx="1541827" cy="481142"/>
              <a:chOff x="5519127" y="35863346"/>
              <a:chExt cx="1619327" cy="694207"/>
            </a:xfrm>
          </xdr:grpSpPr>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600-00000DA00200}"/>
                  </a:ext>
                </a:extLst>
              </xdr:cNvPr>
              <xdr:cNvSpPr/>
            </xdr:nvSpPr>
            <xdr:spPr bwMode="auto">
              <a:xfrm>
                <a:off x="5527462" y="35863346"/>
                <a:ext cx="452420"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600-00000EA00200}"/>
                  </a:ext>
                </a:extLst>
              </xdr:cNvPr>
              <xdr:cNvSpPr/>
            </xdr:nvSpPr>
            <xdr:spPr bwMode="auto">
              <a:xfrm>
                <a:off x="6147107" y="35863346"/>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600-00000FA00200}"/>
                  </a:ext>
                </a:extLst>
              </xdr:cNvPr>
              <xdr:cNvSpPr/>
            </xdr:nvSpPr>
            <xdr:spPr bwMode="auto">
              <a:xfrm>
                <a:off x="5519127" y="36213202"/>
                <a:ext cx="568946"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600-000010A00200}"/>
                  </a:ext>
                </a:extLst>
              </xdr:cNvPr>
              <xdr:cNvSpPr/>
            </xdr:nvSpPr>
            <xdr:spPr bwMode="auto">
              <a:xfrm>
                <a:off x="6154776" y="36218894"/>
                <a:ext cx="983678"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97971</xdr:rowOff>
        </xdr:from>
        <xdr:to>
          <xdr:col>7</xdr:col>
          <xdr:colOff>545524</xdr:colOff>
          <xdr:row>92</xdr:row>
          <xdr:rowOff>707568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7276883" y="32185315"/>
              <a:ext cx="1733985" cy="931066"/>
              <a:chOff x="7272261" y="35846086"/>
              <a:chExt cx="1523392" cy="707819"/>
            </a:xfrm>
          </xdr:grpSpPr>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600-000011A00200}"/>
                  </a:ext>
                </a:extLst>
              </xdr:cNvPr>
              <xdr:cNvSpPr/>
            </xdr:nvSpPr>
            <xdr:spPr bwMode="auto">
              <a:xfrm>
                <a:off x="7280107" y="35846086"/>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600-000012A00200}"/>
                  </a:ext>
                </a:extLst>
              </xdr:cNvPr>
              <xdr:cNvSpPr/>
            </xdr:nvSpPr>
            <xdr:spPr bwMode="auto">
              <a:xfrm>
                <a:off x="7863043" y="3584610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600-000013A00200}"/>
                  </a:ext>
                </a:extLst>
              </xdr:cNvPr>
              <xdr:cNvSpPr/>
            </xdr:nvSpPr>
            <xdr:spPr bwMode="auto">
              <a:xfrm>
                <a:off x="7272261"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600-000014A00200}"/>
                  </a:ext>
                </a:extLst>
              </xdr:cNvPr>
              <xdr:cNvSpPr/>
            </xdr:nvSpPr>
            <xdr:spPr bwMode="auto">
              <a:xfrm>
                <a:off x="7870246" y="36208695"/>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8</xdr:col>
          <xdr:colOff>1926166</xdr:colOff>
          <xdr:row>92</xdr:row>
          <xdr:rowOff>656166</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9454644" y="32096003"/>
              <a:ext cx="1865553" cy="968976"/>
              <a:chOff x="7272271" y="35845908"/>
              <a:chExt cx="1523383" cy="707998"/>
            </a:xfrm>
          </xdr:grpSpPr>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600-000015A0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600-000016A00200}"/>
                  </a:ext>
                </a:extLst>
              </xdr:cNvPr>
              <xdr:cNvSpPr/>
            </xdr:nvSpPr>
            <xdr:spPr bwMode="auto">
              <a:xfrm>
                <a:off x="7863043" y="35845908"/>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600-000017A00200}"/>
                  </a:ext>
                </a:extLst>
              </xdr:cNvPr>
              <xdr:cNvSpPr/>
            </xdr:nvSpPr>
            <xdr:spPr bwMode="auto">
              <a:xfrm>
                <a:off x="727227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600-000018A00200}"/>
                  </a:ext>
                </a:extLst>
              </xdr:cNvPr>
              <xdr:cNvSpPr/>
            </xdr:nvSpPr>
            <xdr:spPr bwMode="auto">
              <a:xfrm>
                <a:off x="7870244" y="36208696"/>
                <a:ext cx="925410"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92</xdr:row>
          <xdr:rowOff>333375</xdr:rowOff>
        </xdr:from>
        <xdr:to>
          <xdr:col>5</xdr:col>
          <xdr:colOff>990600</xdr:colOff>
          <xdr:row>92</xdr:row>
          <xdr:rowOff>561975</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600-00001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657225</xdr:colOff>
          <xdr:row>92</xdr:row>
          <xdr:rowOff>257175</xdr:rowOff>
        </xdr:from>
        <xdr:to>
          <xdr:col>5</xdr:col>
          <xdr:colOff>1571625</xdr:colOff>
          <xdr:row>92</xdr:row>
          <xdr:rowOff>514350</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600-00001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66675</xdr:colOff>
          <xdr:row>92</xdr:row>
          <xdr:rowOff>695325</xdr:rowOff>
        </xdr:from>
        <xdr:to>
          <xdr:col>6</xdr:col>
          <xdr:colOff>990600</xdr:colOff>
          <xdr:row>92</xdr:row>
          <xdr:rowOff>923925</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600-00001B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828675</xdr:colOff>
          <xdr:row>92</xdr:row>
          <xdr:rowOff>714375</xdr:rowOff>
        </xdr:from>
        <xdr:to>
          <xdr:col>7</xdr:col>
          <xdr:colOff>542925</xdr:colOff>
          <xdr:row>92</xdr:row>
          <xdr:rowOff>942975</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600-00001C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92</xdr:row>
          <xdr:rowOff>695325</xdr:rowOff>
        </xdr:from>
        <xdr:to>
          <xdr:col>8</xdr:col>
          <xdr:colOff>990600</xdr:colOff>
          <xdr:row>92</xdr:row>
          <xdr:rowOff>923925</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600-00001D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828675</xdr:colOff>
          <xdr:row>92</xdr:row>
          <xdr:rowOff>714375</xdr:rowOff>
        </xdr:from>
        <xdr:to>
          <xdr:col>8</xdr:col>
          <xdr:colOff>1857375</xdr:colOff>
          <xdr:row>92</xdr:row>
          <xdr:rowOff>942975</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600-00001E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116</xdr:row>
          <xdr:rowOff>0</xdr:rowOff>
        </xdr:from>
        <xdr:to>
          <xdr:col>5</xdr:col>
          <xdr:colOff>1628775</xdr:colOff>
          <xdr:row>116</xdr:row>
          <xdr:rowOff>483523</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5464969" y="45112781"/>
              <a:ext cx="1628775" cy="483523"/>
              <a:chOff x="5519208" y="35863346"/>
              <a:chExt cx="1619231" cy="694274"/>
            </a:xfrm>
          </xdr:grpSpPr>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600-00001F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600-000020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600-000021A00200}"/>
                  </a:ext>
                </a:extLst>
              </xdr:cNvPr>
              <xdr:cNvSpPr/>
            </xdr:nvSpPr>
            <xdr:spPr bwMode="auto">
              <a:xfrm>
                <a:off x="5519208"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600-000022A00200}"/>
                  </a:ext>
                </a:extLst>
              </xdr:cNvPr>
              <xdr:cNvSpPr/>
            </xdr:nvSpPr>
            <xdr:spPr bwMode="auto">
              <a:xfrm>
                <a:off x="6154770" y="36218960"/>
                <a:ext cx="983669"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116</xdr:row>
          <xdr:rowOff>695325</xdr:rowOff>
        </xdr:from>
        <xdr:to>
          <xdr:col>5</xdr:col>
          <xdr:colOff>1028700</xdr:colOff>
          <xdr:row>116</xdr:row>
          <xdr:rowOff>923925</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600-000023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752475</xdr:colOff>
          <xdr:row>116</xdr:row>
          <xdr:rowOff>666750</xdr:rowOff>
        </xdr:from>
        <xdr:to>
          <xdr:col>6</xdr:col>
          <xdr:colOff>95250</xdr:colOff>
          <xdr:row>116</xdr:row>
          <xdr:rowOff>895350</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600-000024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314325</xdr:colOff>
          <xdr:row>116</xdr:row>
          <xdr:rowOff>483523</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7155656" y="45112781"/>
              <a:ext cx="1624013" cy="483523"/>
              <a:chOff x="5519181" y="35863346"/>
              <a:chExt cx="1619254" cy="694274"/>
            </a:xfrm>
          </xdr:grpSpPr>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600-000025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600-000026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600-000027A00200}"/>
                  </a:ext>
                </a:extLst>
              </xdr:cNvPr>
              <xdr:cNvSpPr/>
            </xdr:nvSpPr>
            <xdr:spPr bwMode="auto">
              <a:xfrm>
                <a:off x="5519181" y="36213200"/>
                <a:ext cx="568949"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600-000028A00200}"/>
                  </a:ext>
                </a:extLst>
              </xdr:cNvPr>
              <xdr:cNvSpPr/>
            </xdr:nvSpPr>
            <xdr:spPr bwMode="auto">
              <a:xfrm>
                <a:off x="6154762" y="36218960"/>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116</xdr:row>
          <xdr:rowOff>695325</xdr:rowOff>
        </xdr:from>
        <xdr:to>
          <xdr:col>6</xdr:col>
          <xdr:colOff>1028700</xdr:colOff>
          <xdr:row>116</xdr:row>
          <xdr:rowOff>923925</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600-000029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752475</xdr:colOff>
          <xdr:row>116</xdr:row>
          <xdr:rowOff>666750</xdr:rowOff>
        </xdr:from>
        <xdr:to>
          <xdr:col>7</xdr:col>
          <xdr:colOff>466725</xdr:colOff>
          <xdr:row>116</xdr:row>
          <xdr:rowOff>895350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600-00002A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116</xdr:row>
          <xdr:rowOff>0</xdr:rowOff>
        </xdr:from>
        <xdr:to>
          <xdr:col>8</xdr:col>
          <xdr:colOff>1628775</xdr:colOff>
          <xdr:row>116</xdr:row>
          <xdr:rowOff>483523</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9394031" y="45112781"/>
              <a:ext cx="1628775" cy="483523"/>
              <a:chOff x="5519208" y="35863346"/>
              <a:chExt cx="1619231" cy="694274"/>
            </a:xfrm>
          </xdr:grpSpPr>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600-00002BA00200}"/>
                  </a:ext>
                </a:extLst>
              </xdr:cNvPr>
              <xdr:cNvSpPr/>
            </xdr:nvSpPr>
            <xdr:spPr bwMode="auto">
              <a:xfrm>
                <a:off x="5527462" y="35863346"/>
                <a:ext cx="45242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600-00002CA00200}"/>
                  </a:ext>
                </a:extLst>
              </xdr:cNvPr>
              <xdr:cNvSpPr/>
            </xdr:nvSpPr>
            <xdr:spPr bwMode="auto">
              <a:xfrm>
                <a:off x="6147107" y="35863346"/>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600-00002DA00200}"/>
                  </a:ext>
                </a:extLst>
              </xdr:cNvPr>
              <xdr:cNvSpPr/>
            </xdr:nvSpPr>
            <xdr:spPr bwMode="auto">
              <a:xfrm>
                <a:off x="5519208" y="36213200"/>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600-00002EA00200}"/>
                  </a:ext>
                </a:extLst>
              </xdr:cNvPr>
              <xdr:cNvSpPr/>
            </xdr:nvSpPr>
            <xdr:spPr bwMode="auto">
              <a:xfrm>
                <a:off x="6154770" y="36218960"/>
                <a:ext cx="983669"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116</xdr:row>
          <xdr:rowOff>695325</xdr:rowOff>
        </xdr:from>
        <xdr:to>
          <xdr:col>8</xdr:col>
          <xdr:colOff>1028700</xdr:colOff>
          <xdr:row>116</xdr:row>
          <xdr:rowOff>923925</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600-00002F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752475</xdr:colOff>
          <xdr:row>116</xdr:row>
          <xdr:rowOff>666750</xdr:rowOff>
        </xdr:from>
        <xdr:to>
          <xdr:col>8</xdr:col>
          <xdr:colOff>1781175</xdr:colOff>
          <xdr:row>116</xdr:row>
          <xdr:rowOff>895350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600-000030A002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commissioned</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60001732\AppData\Local\Temp\cc6ae0d9-349a-44c4-a9ae-802d9db79d0e_Volume%20III.zip.d0e\Volume%20III\First_Envelope_and_Bid_Forms.xlsx" TargetMode="External"/><Relationship Id="rId1" Type="http://schemas.openxmlformats.org/officeDocument/2006/relationships/externalLinkPath" Target="file:///C:\Users\60001732\AppData\Local\Temp\cc6ae0d9-349a-44c4-a9ae-802d9db79d0e_Volume%20III.zip.d0e\Volume%20III\First_Envelope_and_Bid_Form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wergrid1989-my.sharepoint.com/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sheetData sheetId="3">
        <row r="7">
          <cell r="A7" t="str">
            <v>Bidder’s Name and Address  :</v>
          </cell>
        </row>
        <row r="9">
          <cell r="B9">
            <v>0</v>
          </cell>
        </row>
        <row r="10">
          <cell r="B10">
            <v>0</v>
          </cell>
        </row>
        <row r="11">
          <cell r="B11">
            <v>0</v>
          </cell>
        </row>
        <row r="12">
          <cell r="B12">
            <v>0</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9.bin"/><Relationship Id="rId18" Type="http://schemas.openxmlformats.org/officeDocument/2006/relationships/printerSettings" Target="../printerSettings/printerSettings344.bin"/><Relationship Id="rId26" Type="http://schemas.openxmlformats.org/officeDocument/2006/relationships/printerSettings" Target="../printerSettings/printerSettings352.bin"/><Relationship Id="rId39" Type="http://schemas.openxmlformats.org/officeDocument/2006/relationships/printerSettings" Target="../printerSettings/printerSettings365.bin"/><Relationship Id="rId21" Type="http://schemas.openxmlformats.org/officeDocument/2006/relationships/printerSettings" Target="../printerSettings/printerSettings347.bin"/><Relationship Id="rId34" Type="http://schemas.openxmlformats.org/officeDocument/2006/relationships/printerSettings" Target="../printerSettings/printerSettings360.bin"/><Relationship Id="rId42" Type="http://schemas.openxmlformats.org/officeDocument/2006/relationships/printerSettings" Target="../printerSettings/printerSettings368.bin"/><Relationship Id="rId47" Type="http://schemas.openxmlformats.org/officeDocument/2006/relationships/drawing" Target="../drawings/drawing9.xml"/><Relationship Id="rId7" Type="http://schemas.openxmlformats.org/officeDocument/2006/relationships/printerSettings" Target="../printerSettings/printerSettings333.bin"/><Relationship Id="rId2" Type="http://schemas.openxmlformats.org/officeDocument/2006/relationships/printerSettings" Target="../printerSettings/printerSettings328.bin"/><Relationship Id="rId16" Type="http://schemas.openxmlformats.org/officeDocument/2006/relationships/printerSettings" Target="../printerSettings/printerSettings342.bin"/><Relationship Id="rId29" Type="http://schemas.openxmlformats.org/officeDocument/2006/relationships/printerSettings" Target="../printerSettings/printerSettings355.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24" Type="http://schemas.openxmlformats.org/officeDocument/2006/relationships/printerSettings" Target="../printerSettings/printerSettings350.bin"/><Relationship Id="rId32" Type="http://schemas.openxmlformats.org/officeDocument/2006/relationships/printerSettings" Target="../printerSettings/printerSettings358.bin"/><Relationship Id="rId37" Type="http://schemas.openxmlformats.org/officeDocument/2006/relationships/printerSettings" Target="../printerSettings/printerSettings363.bin"/><Relationship Id="rId40" Type="http://schemas.openxmlformats.org/officeDocument/2006/relationships/printerSettings" Target="../printerSettings/printerSettings366.bin"/><Relationship Id="rId45" Type="http://schemas.openxmlformats.org/officeDocument/2006/relationships/printerSettings" Target="../printerSettings/printerSettings371.bin"/><Relationship Id="rId5" Type="http://schemas.openxmlformats.org/officeDocument/2006/relationships/printerSettings" Target="../printerSettings/printerSettings331.bin"/><Relationship Id="rId15" Type="http://schemas.openxmlformats.org/officeDocument/2006/relationships/printerSettings" Target="../printerSettings/printerSettings341.bin"/><Relationship Id="rId23" Type="http://schemas.openxmlformats.org/officeDocument/2006/relationships/printerSettings" Target="../printerSettings/printerSettings349.bin"/><Relationship Id="rId28" Type="http://schemas.openxmlformats.org/officeDocument/2006/relationships/printerSettings" Target="../printerSettings/printerSettings354.bin"/><Relationship Id="rId36" Type="http://schemas.openxmlformats.org/officeDocument/2006/relationships/printerSettings" Target="../printerSettings/printerSettings362.bin"/><Relationship Id="rId10" Type="http://schemas.openxmlformats.org/officeDocument/2006/relationships/printerSettings" Target="../printerSettings/printerSettings336.bin"/><Relationship Id="rId19" Type="http://schemas.openxmlformats.org/officeDocument/2006/relationships/printerSettings" Target="../printerSettings/printerSettings345.bin"/><Relationship Id="rId31" Type="http://schemas.openxmlformats.org/officeDocument/2006/relationships/printerSettings" Target="../printerSettings/printerSettings357.bin"/><Relationship Id="rId44" Type="http://schemas.openxmlformats.org/officeDocument/2006/relationships/printerSettings" Target="../printerSettings/printerSettings370.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40.bin"/><Relationship Id="rId22" Type="http://schemas.openxmlformats.org/officeDocument/2006/relationships/printerSettings" Target="../printerSettings/printerSettings348.bin"/><Relationship Id="rId27" Type="http://schemas.openxmlformats.org/officeDocument/2006/relationships/printerSettings" Target="../printerSettings/printerSettings353.bin"/><Relationship Id="rId30" Type="http://schemas.openxmlformats.org/officeDocument/2006/relationships/printerSettings" Target="../printerSettings/printerSettings356.bin"/><Relationship Id="rId35" Type="http://schemas.openxmlformats.org/officeDocument/2006/relationships/printerSettings" Target="../printerSettings/printerSettings361.bin"/><Relationship Id="rId43" Type="http://schemas.openxmlformats.org/officeDocument/2006/relationships/printerSettings" Target="../printerSettings/printerSettings369.bin"/><Relationship Id="rId8" Type="http://schemas.openxmlformats.org/officeDocument/2006/relationships/printerSettings" Target="../printerSettings/printerSettings334.bin"/><Relationship Id="rId3" Type="http://schemas.openxmlformats.org/officeDocument/2006/relationships/printerSettings" Target="../printerSettings/printerSettings329.bin"/><Relationship Id="rId12" Type="http://schemas.openxmlformats.org/officeDocument/2006/relationships/printerSettings" Target="../printerSettings/printerSettings338.bin"/><Relationship Id="rId17" Type="http://schemas.openxmlformats.org/officeDocument/2006/relationships/printerSettings" Target="../printerSettings/printerSettings343.bin"/><Relationship Id="rId25" Type="http://schemas.openxmlformats.org/officeDocument/2006/relationships/printerSettings" Target="../printerSettings/printerSettings351.bin"/><Relationship Id="rId33" Type="http://schemas.openxmlformats.org/officeDocument/2006/relationships/printerSettings" Target="../printerSettings/printerSettings359.bin"/><Relationship Id="rId38" Type="http://schemas.openxmlformats.org/officeDocument/2006/relationships/printerSettings" Target="../printerSettings/printerSettings364.bin"/><Relationship Id="rId46" Type="http://schemas.openxmlformats.org/officeDocument/2006/relationships/printerSettings" Target="../printerSettings/printerSettings372.bin"/><Relationship Id="rId20" Type="http://schemas.openxmlformats.org/officeDocument/2006/relationships/printerSettings" Target="../printerSettings/printerSettings346.bin"/><Relationship Id="rId41" Type="http://schemas.openxmlformats.org/officeDocument/2006/relationships/printerSettings" Target="../printerSettings/printerSettings36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85.bin"/><Relationship Id="rId18" Type="http://schemas.openxmlformats.org/officeDocument/2006/relationships/printerSettings" Target="../printerSettings/printerSettings390.bin"/><Relationship Id="rId26" Type="http://schemas.openxmlformats.org/officeDocument/2006/relationships/printerSettings" Target="../printerSettings/printerSettings398.bin"/><Relationship Id="rId39" Type="http://schemas.openxmlformats.org/officeDocument/2006/relationships/printerSettings" Target="../printerSettings/printerSettings411.bin"/><Relationship Id="rId21" Type="http://schemas.openxmlformats.org/officeDocument/2006/relationships/printerSettings" Target="../printerSettings/printerSettings393.bin"/><Relationship Id="rId34" Type="http://schemas.openxmlformats.org/officeDocument/2006/relationships/printerSettings" Target="../printerSettings/printerSettings406.bin"/><Relationship Id="rId42" Type="http://schemas.openxmlformats.org/officeDocument/2006/relationships/printerSettings" Target="../printerSettings/printerSettings414.bin"/><Relationship Id="rId47" Type="http://schemas.openxmlformats.org/officeDocument/2006/relationships/drawing" Target="../drawings/drawing10.xml"/><Relationship Id="rId7" Type="http://schemas.openxmlformats.org/officeDocument/2006/relationships/printerSettings" Target="../printerSettings/printerSettings379.bin"/><Relationship Id="rId2" Type="http://schemas.openxmlformats.org/officeDocument/2006/relationships/printerSettings" Target="../printerSettings/printerSettings374.bin"/><Relationship Id="rId16" Type="http://schemas.openxmlformats.org/officeDocument/2006/relationships/printerSettings" Target="../printerSettings/printerSettings388.bin"/><Relationship Id="rId29" Type="http://schemas.openxmlformats.org/officeDocument/2006/relationships/printerSettings" Target="../printerSettings/printerSettings401.bin"/><Relationship Id="rId11" Type="http://schemas.openxmlformats.org/officeDocument/2006/relationships/printerSettings" Target="../printerSettings/printerSettings383.bin"/><Relationship Id="rId24" Type="http://schemas.openxmlformats.org/officeDocument/2006/relationships/printerSettings" Target="../printerSettings/printerSettings396.bin"/><Relationship Id="rId32" Type="http://schemas.openxmlformats.org/officeDocument/2006/relationships/printerSettings" Target="../printerSettings/printerSettings404.bin"/><Relationship Id="rId37" Type="http://schemas.openxmlformats.org/officeDocument/2006/relationships/printerSettings" Target="../printerSettings/printerSettings409.bin"/><Relationship Id="rId40" Type="http://schemas.openxmlformats.org/officeDocument/2006/relationships/printerSettings" Target="../printerSettings/printerSettings412.bin"/><Relationship Id="rId45" Type="http://schemas.openxmlformats.org/officeDocument/2006/relationships/printerSettings" Target="../printerSettings/printerSettings417.bin"/><Relationship Id="rId5" Type="http://schemas.openxmlformats.org/officeDocument/2006/relationships/printerSettings" Target="../printerSettings/printerSettings377.bin"/><Relationship Id="rId15" Type="http://schemas.openxmlformats.org/officeDocument/2006/relationships/printerSettings" Target="../printerSettings/printerSettings387.bin"/><Relationship Id="rId23" Type="http://schemas.openxmlformats.org/officeDocument/2006/relationships/printerSettings" Target="../printerSettings/printerSettings395.bin"/><Relationship Id="rId28" Type="http://schemas.openxmlformats.org/officeDocument/2006/relationships/printerSettings" Target="../printerSettings/printerSettings400.bin"/><Relationship Id="rId36" Type="http://schemas.openxmlformats.org/officeDocument/2006/relationships/printerSettings" Target="../printerSettings/printerSettings408.bin"/><Relationship Id="rId49" Type="http://schemas.openxmlformats.org/officeDocument/2006/relationships/ctrlProp" Target="../ctrlProps/ctrlProp121.xml"/><Relationship Id="rId10" Type="http://schemas.openxmlformats.org/officeDocument/2006/relationships/printerSettings" Target="../printerSettings/printerSettings382.bin"/><Relationship Id="rId19" Type="http://schemas.openxmlformats.org/officeDocument/2006/relationships/printerSettings" Target="../printerSettings/printerSettings391.bin"/><Relationship Id="rId31" Type="http://schemas.openxmlformats.org/officeDocument/2006/relationships/printerSettings" Target="../printerSettings/printerSettings403.bin"/><Relationship Id="rId44" Type="http://schemas.openxmlformats.org/officeDocument/2006/relationships/printerSettings" Target="../printerSettings/printerSettings416.bin"/><Relationship Id="rId4" Type="http://schemas.openxmlformats.org/officeDocument/2006/relationships/printerSettings" Target="../printerSettings/printerSettings376.bin"/><Relationship Id="rId9" Type="http://schemas.openxmlformats.org/officeDocument/2006/relationships/printerSettings" Target="../printerSettings/printerSettings381.bin"/><Relationship Id="rId14" Type="http://schemas.openxmlformats.org/officeDocument/2006/relationships/printerSettings" Target="../printerSettings/printerSettings386.bin"/><Relationship Id="rId22" Type="http://schemas.openxmlformats.org/officeDocument/2006/relationships/printerSettings" Target="../printerSettings/printerSettings394.bin"/><Relationship Id="rId27" Type="http://schemas.openxmlformats.org/officeDocument/2006/relationships/printerSettings" Target="../printerSettings/printerSettings399.bin"/><Relationship Id="rId30" Type="http://schemas.openxmlformats.org/officeDocument/2006/relationships/printerSettings" Target="../printerSettings/printerSettings402.bin"/><Relationship Id="rId35" Type="http://schemas.openxmlformats.org/officeDocument/2006/relationships/printerSettings" Target="../printerSettings/printerSettings407.bin"/><Relationship Id="rId43" Type="http://schemas.openxmlformats.org/officeDocument/2006/relationships/printerSettings" Target="../printerSettings/printerSettings415.bin"/><Relationship Id="rId48" Type="http://schemas.openxmlformats.org/officeDocument/2006/relationships/vmlDrawing" Target="../drawings/vmlDrawing3.vml"/><Relationship Id="rId8" Type="http://schemas.openxmlformats.org/officeDocument/2006/relationships/printerSettings" Target="../printerSettings/printerSettings380.bin"/><Relationship Id="rId3" Type="http://schemas.openxmlformats.org/officeDocument/2006/relationships/printerSettings" Target="../printerSettings/printerSettings375.bin"/><Relationship Id="rId12" Type="http://schemas.openxmlformats.org/officeDocument/2006/relationships/printerSettings" Target="../printerSettings/printerSettings384.bin"/><Relationship Id="rId17" Type="http://schemas.openxmlformats.org/officeDocument/2006/relationships/printerSettings" Target="../printerSettings/printerSettings389.bin"/><Relationship Id="rId25" Type="http://schemas.openxmlformats.org/officeDocument/2006/relationships/printerSettings" Target="../printerSettings/printerSettings397.bin"/><Relationship Id="rId33" Type="http://schemas.openxmlformats.org/officeDocument/2006/relationships/printerSettings" Target="../printerSettings/printerSettings405.bin"/><Relationship Id="rId38" Type="http://schemas.openxmlformats.org/officeDocument/2006/relationships/printerSettings" Target="../printerSettings/printerSettings410.bin"/><Relationship Id="rId46" Type="http://schemas.openxmlformats.org/officeDocument/2006/relationships/printerSettings" Target="../printerSettings/printerSettings418.bin"/><Relationship Id="rId20" Type="http://schemas.openxmlformats.org/officeDocument/2006/relationships/printerSettings" Target="../printerSettings/printerSettings392.bin"/><Relationship Id="rId41" Type="http://schemas.openxmlformats.org/officeDocument/2006/relationships/printerSettings" Target="../printerSettings/printerSettings413.bin"/><Relationship Id="rId1" Type="http://schemas.openxmlformats.org/officeDocument/2006/relationships/printerSettings" Target="../printerSettings/printerSettings373.bin"/><Relationship Id="rId6" Type="http://schemas.openxmlformats.org/officeDocument/2006/relationships/printerSettings" Target="../printerSettings/printerSettings37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drawing" Target="../drawings/drawing11.xml"/><Relationship Id="rId3" Type="http://schemas.openxmlformats.org/officeDocument/2006/relationships/printerSettings" Target="../printerSettings/printerSettings421.bin"/><Relationship Id="rId21" Type="http://schemas.openxmlformats.org/officeDocument/2006/relationships/printerSettings" Target="../printerSettings/printerSettings439.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ctrlProp" Target="../ctrlProps/ctrlProp122.xml"/><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26" Type="http://schemas.openxmlformats.org/officeDocument/2006/relationships/printerSettings" Target="../printerSettings/printerSettings469.bin"/><Relationship Id="rId39" Type="http://schemas.openxmlformats.org/officeDocument/2006/relationships/printerSettings" Target="../printerSettings/printerSettings482.bin"/><Relationship Id="rId21" Type="http://schemas.openxmlformats.org/officeDocument/2006/relationships/printerSettings" Target="../printerSettings/printerSettings464.bin"/><Relationship Id="rId34" Type="http://schemas.openxmlformats.org/officeDocument/2006/relationships/printerSettings" Target="../printerSettings/printerSettings477.bin"/><Relationship Id="rId42" Type="http://schemas.openxmlformats.org/officeDocument/2006/relationships/printerSettings" Target="../printerSettings/printerSettings485.bin"/><Relationship Id="rId47" Type="http://schemas.openxmlformats.org/officeDocument/2006/relationships/drawing" Target="../drawings/drawing12.xml"/><Relationship Id="rId7" Type="http://schemas.openxmlformats.org/officeDocument/2006/relationships/printerSettings" Target="../printerSettings/printerSettings450.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29" Type="http://schemas.openxmlformats.org/officeDocument/2006/relationships/printerSettings" Target="../printerSettings/printerSettings472.bin"/><Relationship Id="rId11" Type="http://schemas.openxmlformats.org/officeDocument/2006/relationships/printerSettings" Target="../printerSettings/printerSettings454.bin"/><Relationship Id="rId24" Type="http://schemas.openxmlformats.org/officeDocument/2006/relationships/printerSettings" Target="../printerSettings/printerSettings467.bin"/><Relationship Id="rId32" Type="http://schemas.openxmlformats.org/officeDocument/2006/relationships/printerSettings" Target="../printerSettings/printerSettings475.bin"/><Relationship Id="rId37" Type="http://schemas.openxmlformats.org/officeDocument/2006/relationships/printerSettings" Target="../printerSettings/printerSettings480.bin"/><Relationship Id="rId40" Type="http://schemas.openxmlformats.org/officeDocument/2006/relationships/printerSettings" Target="../printerSettings/printerSettings483.bin"/><Relationship Id="rId45" Type="http://schemas.openxmlformats.org/officeDocument/2006/relationships/printerSettings" Target="../printerSettings/printerSettings488.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23" Type="http://schemas.openxmlformats.org/officeDocument/2006/relationships/printerSettings" Target="../printerSettings/printerSettings466.bin"/><Relationship Id="rId28" Type="http://schemas.openxmlformats.org/officeDocument/2006/relationships/printerSettings" Target="../printerSettings/printerSettings471.bin"/><Relationship Id="rId36" Type="http://schemas.openxmlformats.org/officeDocument/2006/relationships/printerSettings" Target="../printerSettings/printerSettings479.bin"/><Relationship Id="rId49" Type="http://schemas.openxmlformats.org/officeDocument/2006/relationships/ctrlProp" Target="../ctrlProps/ctrlProp123.xml"/><Relationship Id="rId10" Type="http://schemas.openxmlformats.org/officeDocument/2006/relationships/printerSettings" Target="../printerSettings/printerSettings453.bin"/><Relationship Id="rId19" Type="http://schemas.openxmlformats.org/officeDocument/2006/relationships/printerSettings" Target="../printerSettings/printerSettings462.bin"/><Relationship Id="rId31" Type="http://schemas.openxmlformats.org/officeDocument/2006/relationships/printerSettings" Target="../printerSettings/printerSettings474.bin"/><Relationship Id="rId44" Type="http://schemas.openxmlformats.org/officeDocument/2006/relationships/printerSettings" Target="../printerSettings/printerSettings487.bin"/><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 Id="rId22" Type="http://schemas.openxmlformats.org/officeDocument/2006/relationships/printerSettings" Target="../printerSettings/printerSettings465.bin"/><Relationship Id="rId27" Type="http://schemas.openxmlformats.org/officeDocument/2006/relationships/printerSettings" Target="../printerSettings/printerSettings470.bin"/><Relationship Id="rId30" Type="http://schemas.openxmlformats.org/officeDocument/2006/relationships/printerSettings" Target="../printerSettings/printerSettings473.bin"/><Relationship Id="rId35" Type="http://schemas.openxmlformats.org/officeDocument/2006/relationships/printerSettings" Target="../printerSettings/printerSettings478.bin"/><Relationship Id="rId43" Type="http://schemas.openxmlformats.org/officeDocument/2006/relationships/printerSettings" Target="../printerSettings/printerSettings486.bin"/><Relationship Id="rId48" Type="http://schemas.openxmlformats.org/officeDocument/2006/relationships/vmlDrawing" Target="../drawings/vmlDrawing5.vml"/><Relationship Id="rId8" Type="http://schemas.openxmlformats.org/officeDocument/2006/relationships/printerSettings" Target="../printerSettings/printerSettings451.bin"/><Relationship Id="rId3" Type="http://schemas.openxmlformats.org/officeDocument/2006/relationships/printerSettings" Target="../printerSettings/printerSettings446.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5" Type="http://schemas.openxmlformats.org/officeDocument/2006/relationships/printerSettings" Target="../printerSettings/printerSettings468.bin"/><Relationship Id="rId33" Type="http://schemas.openxmlformats.org/officeDocument/2006/relationships/printerSettings" Target="../printerSettings/printerSettings476.bin"/><Relationship Id="rId38" Type="http://schemas.openxmlformats.org/officeDocument/2006/relationships/printerSettings" Target="../printerSettings/printerSettings481.bin"/><Relationship Id="rId46" Type="http://schemas.openxmlformats.org/officeDocument/2006/relationships/printerSettings" Target="../printerSettings/printerSettings489.bin"/><Relationship Id="rId20" Type="http://schemas.openxmlformats.org/officeDocument/2006/relationships/printerSettings" Target="../printerSettings/printerSettings463.bin"/><Relationship Id="rId41" Type="http://schemas.openxmlformats.org/officeDocument/2006/relationships/printerSettings" Target="../printerSettings/printerSettings484.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26" Type="http://schemas.openxmlformats.org/officeDocument/2006/relationships/printerSettings" Target="../printerSettings/printerSettings515.bin"/><Relationship Id="rId39" Type="http://schemas.openxmlformats.org/officeDocument/2006/relationships/printerSettings" Target="../printerSettings/printerSettings528.bin"/><Relationship Id="rId21" Type="http://schemas.openxmlformats.org/officeDocument/2006/relationships/printerSettings" Target="../printerSettings/printerSettings510.bin"/><Relationship Id="rId34" Type="http://schemas.openxmlformats.org/officeDocument/2006/relationships/printerSettings" Target="../printerSettings/printerSettings523.bin"/><Relationship Id="rId42" Type="http://schemas.openxmlformats.org/officeDocument/2006/relationships/printerSettings" Target="../printerSettings/printerSettings531.bin"/><Relationship Id="rId7" Type="http://schemas.openxmlformats.org/officeDocument/2006/relationships/printerSettings" Target="../printerSettings/printerSettings496.bin"/><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9" Type="http://schemas.openxmlformats.org/officeDocument/2006/relationships/printerSettings" Target="../printerSettings/printerSettings518.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24" Type="http://schemas.openxmlformats.org/officeDocument/2006/relationships/printerSettings" Target="../printerSettings/printerSettings513.bin"/><Relationship Id="rId32" Type="http://schemas.openxmlformats.org/officeDocument/2006/relationships/printerSettings" Target="../printerSettings/printerSettings521.bin"/><Relationship Id="rId37" Type="http://schemas.openxmlformats.org/officeDocument/2006/relationships/printerSettings" Target="../printerSettings/printerSettings526.bin"/><Relationship Id="rId40" Type="http://schemas.openxmlformats.org/officeDocument/2006/relationships/printerSettings" Target="../printerSettings/printerSettings529.bin"/><Relationship Id="rId45" Type="http://schemas.openxmlformats.org/officeDocument/2006/relationships/printerSettings" Target="../printerSettings/printerSettings534.bin"/><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23" Type="http://schemas.openxmlformats.org/officeDocument/2006/relationships/printerSettings" Target="../printerSettings/printerSettings512.bin"/><Relationship Id="rId28" Type="http://schemas.openxmlformats.org/officeDocument/2006/relationships/printerSettings" Target="../printerSettings/printerSettings517.bin"/><Relationship Id="rId36" Type="http://schemas.openxmlformats.org/officeDocument/2006/relationships/printerSettings" Target="../printerSettings/printerSettings525.bin"/><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31" Type="http://schemas.openxmlformats.org/officeDocument/2006/relationships/printerSettings" Target="../printerSettings/printerSettings520.bin"/><Relationship Id="rId44" Type="http://schemas.openxmlformats.org/officeDocument/2006/relationships/printerSettings" Target="../printerSettings/printerSettings533.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printerSettings" Target="../printerSettings/printerSettings511.bin"/><Relationship Id="rId27" Type="http://schemas.openxmlformats.org/officeDocument/2006/relationships/printerSettings" Target="../printerSettings/printerSettings516.bin"/><Relationship Id="rId30" Type="http://schemas.openxmlformats.org/officeDocument/2006/relationships/printerSettings" Target="../printerSettings/printerSettings519.bin"/><Relationship Id="rId35" Type="http://schemas.openxmlformats.org/officeDocument/2006/relationships/printerSettings" Target="../printerSettings/printerSettings524.bin"/><Relationship Id="rId43" Type="http://schemas.openxmlformats.org/officeDocument/2006/relationships/printerSettings" Target="../printerSettings/printerSettings532.bin"/><Relationship Id="rId8" Type="http://schemas.openxmlformats.org/officeDocument/2006/relationships/printerSettings" Target="../printerSettings/printerSettings497.bin"/><Relationship Id="rId3" Type="http://schemas.openxmlformats.org/officeDocument/2006/relationships/printerSettings" Target="../printerSettings/printerSettings492.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5" Type="http://schemas.openxmlformats.org/officeDocument/2006/relationships/printerSettings" Target="../printerSettings/printerSettings514.bin"/><Relationship Id="rId33" Type="http://schemas.openxmlformats.org/officeDocument/2006/relationships/printerSettings" Target="../printerSettings/printerSettings522.bin"/><Relationship Id="rId38" Type="http://schemas.openxmlformats.org/officeDocument/2006/relationships/printerSettings" Target="../printerSettings/printerSettings527.bin"/><Relationship Id="rId46" Type="http://schemas.openxmlformats.org/officeDocument/2006/relationships/drawing" Target="../drawings/drawing13.xml"/><Relationship Id="rId20" Type="http://schemas.openxmlformats.org/officeDocument/2006/relationships/printerSettings" Target="../printerSettings/printerSettings509.bin"/><Relationship Id="rId41" Type="http://schemas.openxmlformats.org/officeDocument/2006/relationships/printerSettings" Target="../printerSettings/printerSettings530.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47.bin"/><Relationship Id="rId18" Type="http://schemas.openxmlformats.org/officeDocument/2006/relationships/printerSettings" Target="../printerSettings/printerSettings552.bin"/><Relationship Id="rId26" Type="http://schemas.openxmlformats.org/officeDocument/2006/relationships/printerSettings" Target="../printerSettings/printerSettings560.bin"/><Relationship Id="rId39" Type="http://schemas.openxmlformats.org/officeDocument/2006/relationships/printerSettings" Target="../printerSettings/printerSettings573.bin"/><Relationship Id="rId21" Type="http://schemas.openxmlformats.org/officeDocument/2006/relationships/printerSettings" Target="../printerSettings/printerSettings555.bin"/><Relationship Id="rId34" Type="http://schemas.openxmlformats.org/officeDocument/2006/relationships/printerSettings" Target="../printerSettings/printerSettings568.bin"/><Relationship Id="rId42" Type="http://schemas.openxmlformats.org/officeDocument/2006/relationships/printerSettings" Target="../printerSettings/printerSettings576.bin"/><Relationship Id="rId7" Type="http://schemas.openxmlformats.org/officeDocument/2006/relationships/printerSettings" Target="../printerSettings/printerSettings541.bin"/><Relationship Id="rId2" Type="http://schemas.openxmlformats.org/officeDocument/2006/relationships/printerSettings" Target="../printerSettings/printerSettings536.bin"/><Relationship Id="rId16" Type="http://schemas.openxmlformats.org/officeDocument/2006/relationships/printerSettings" Target="../printerSettings/printerSettings550.bin"/><Relationship Id="rId29" Type="http://schemas.openxmlformats.org/officeDocument/2006/relationships/printerSettings" Target="../printerSettings/printerSettings563.bin"/><Relationship Id="rId1" Type="http://schemas.openxmlformats.org/officeDocument/2006/relationships/printerSettings" Target="../printerSettings/printerSettings535.bin"/><Relationship Id="rId6" Type="http://schemas.openxmlformats.org/officeDocument/2006/relationships/printerSettings" Target="../printerSettings/printerSettings540.bin"/><Relationship Id="rId11" Type="http://schemas.openxmlformats.org/officeDocument/2006/relationships/printerSettings" Target="../printerSettings/printerSettings545.bin"/><Relationship Id="rId24" Type="http://schemas.openxmlformats.org/officeDocument/2006/relationships/printerSettings" Target="../printerSettings/printerSettings558.bin"/><Relationship Id="rId32" Type="http://schemas.openxmlformats.org/officeDocument/2006/relationships/printerSettings" Target="../printerSettings/printerSettings566.bin"/><Relationship Id="rId37" Type="http://schemas.openxmlformats.org/officeDocument/2006/relationships/printerSettings" Target="../printerSettings/printerSettings571.bin"/><Relationship Id="rId40" Type="http://schemas.openxmlformats.org/officeDocument/2006/relationships/printerSettings" Target="../printerSettings/printerSettings574.bin"/><Relationship Id="rId45" Type="http://schemas.openxmlformats.org/officeDocument/2006/relationships/printerSettings" Target="../printerSettings/printerSettings579.bin"/><Relationship Id="rId5" Type="http://schemas.openxmlformats.org/officeDocument/2006/relationships/printerSettings" Target="../printerSettings/printerSettings539.bin"/><Relationship Id="rId15" Type="http://schemas.openxmlformats.org/officeDocument/2006/relationships/printerSettings" Target="../printerSettings/printerSettings549.bin"/><Relationship Id="rId23" Type="http://schemas.openxmlformats.org/officeDocument/2006/relationships/printerSettings" Target="../printerSettings/printerSettings557.bin"/><Relationship Id="rId28" Type="http://schemas.openxmlformats.org/officeDocument/2006/relationships/printerSettings" Target="../printerSettings/printerSettings562.bin"/><Relationship Id="rId36" Type="http://schemas.openxmlformats.org/officeDocument/2006/relationships/printerSettings" Target="../printerSettings/printerSettings570.bin"/><Relationship Id="rId10" Type="http://schemas.openxmlformats.org/officeDocument/2006/relationships/printerSettings" Target="../printerSettings/printerSettings544.bin"/><Relationship Id="rId19" Type="http://schemas.openxmlformats.org/officeDocument/2006/relationships/printerSettings" Target="../printerSettings/printerSettings553.bin"/><Relationship Id="rId31" Type="http://schemas.openxmlformats.org/officeDocument/2006/relationships/printerSettings" Target="../printerSettings/printerSettings565.bin"/><Relationship Id="rId44" Type="http://schemas.openxmlformats.org/officeDocument/2006/relationships/printerSettings" Target="../printerSettings/printerSettings578.bin"/><Relationship Id="rId4" Type="http://schemas.openxmlformats.org/officeDocument/2006/relationships/printerSettings" Target="../printerSettings/printerSettings538.bin"/><Relationship Id="rId9" Type="http://schemas.openxmlformats.org/officeDocument/2006/relationships/printerSettings" Target="../printerSettings/printerSettings543.bin"/><Relationship Id="rId14" Type="http://schemas.openxmlformats.org/officeDocument/2006/relationships/printerSettings" Target="../printerSettings/printerSettings548.bin"/><Relationship Id="rId22" Type="http://schemas.openxmlformats.org/officeDocument/2006/relationships/printerSettings" Target="../printerSettings/printerSettings556.bin"/><Relationship Id="rId27" Type="http://schemas.openxmlformats.org/officeDocument/2006/relationships/printerSettings" Target="../printerSettings/printerSettings561.bin"/><Relationship Id="rId30" Type="http://schemas.openxmlformats.org/officeDocument/2006/relationships/printerSettings" Target="../printerSettings/printerSettings564.bin"/><Relationship Id="rId35" Type="http://schemas.openxmlformats.org/officeDocument/2006/relationships/printerSettings" Target="../printerSettings/printerSettings569.bin"/><Relationship Id="rId43" Type="http://schemas.openxmlformats.org/officeDocument/2006/relationships/printerSettings" Target="../printerSettings/printerSettings577.bin"/><Relationship Id="rId8" Type="http://schemas.openxmlformats.org/officeDocument/2006/relationships/printerSettings" Target="../printerSettings/printerSettings542.bin"/><Relationship Id="rId3" Type="http://schemas.openxmlformats.org/officeDocument/2006/relationships/printerSettings" Target="../printerSettings/printerSettings537.bin"/><Relationship Id="rId12" Type="http://schemas.openxmlformats.org/officeDocument/2006/relationships/printerSettings" Target="../printerSettings/printerSettings546.bin"/><Relationship Id="rId17" Type="http://schemas.openxmlformats.org/officeDocument/2006/relationships/printerSettings" Target="../printerSettings/printerSettings551.bin"/><Relationship Id="rId25" Type="http://schemas.openxmlformats.org/officeDocument/2006/relationships/printerSettings" Target="../printerSettings/printerSettings559.bin"/><Relationship Id="rId33" Type="http://schemas.openxmlformats.org/officeDocument/2006/relationships/printerSettings" Target="../printerSettings/printerSettings567.bin"/><Relationship Id="rId38" Type="http://schemas.openxmlformats.org/officeDocument/2006/relationships/printerSettings" Target="../printerSettings/printerSettings572.bin"/><Relationship Id="rId46" Type="http://schemas.openxmlformats.org/officeDocument/2006/relationships/printerSettings" Target="../printerSettings/printerSettings580.bin"/><Relationship Id="rId20" Type="http://schemas.openxmlformats.org/officeDocument/2006/relationships/printerSettings" Target="../printerSettings/printerSettings554.bin"/><Relationship Id="rId41" Type="http://schemas.openxmlformats.org/officeDocument/2006/relationships/printerSettings" Target="../printerSettings/printerSettings57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9" Type="http://schemas.openxmlformats.org/officeDocument/2006/relationships/printerSettings" Target="../printerSettings/printerSettings619.bin"/><Relationship Id="rId21" Type="http://schemas.openxmlformats.org/officeDocument/2006/relationships/printerSettings" Target="../printerSettings/printerSettings601.bin"/><Relationship Id="rId34" Type="http://schemas.openxmlformats.org/officeDocument/2006/relationships/printerSettings" Target="../printerSettings/printerSettings614.bin"/><Relationship Id="rId42" Type="http://schemas.openxmlformats.org/officeDocument/2006/relationships/printerSettings" Target="../printerSettings/printerSettings622.bin"/><Relationship Id="rId47" Type="http://schemas.openxmlformats.org/officeDocument/2006/relationships/drawing" Target="../drawings/drawing14.xml"/><Relationship Id="rId7" Type="http://schemas.openxmlformats.org/officeDocument/2006/relationships/printerSettings" Target="../printerSettings/printerSettings58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9" Type="http://schemas.openxmlformats.org/officeDocument/2006/relationships/printerSettings" Target="../printerSettings/printerSettings609.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32" Type="http://schemas.openxmlformats.org/officeDocument/2006/relationships/printerSettings" Target="../printerSettings/printerSettings612.bin"/><Relationship Id="rId37" Type="http://schemas.openxmlformats.org/officeDocument/2006/relationships/printerSettings" Target="../printerSettings/printerSettings617.bin"/><Relationship Id="rId40" Type="http://schemas.openxmlformats.org/officeDocument/2006/relationships/printerSettings" Target="../printerSettings/printerSettings620.bin"/><Relationship Id="rId45" Type="http://schemas.openxmlformats.org/officeDocument/2006/relationships/printerSettings" Target="../printerSettings/printerSettings625.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printerSettings" Target="../printerSettings/printerSettings608.bin"/><Relationship Id="rId36" Type="http://schemas.openxmlformats.org/officeDocument/2006/relationships/printerSettings" Target="../printerSettings/printerSettings616.bin"/><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31" Type="http://schemas.openxmlformats.org/officeDocument/2006/relationships/printerSettings" Target="../printerSettings/printerSettings611.bin"/><Relationship Id="rId44" Type="http://schemas.openxmlformats.org/officeDocument/2006/relationships/printerSettings" Target="../printerSettings/printerSettings624.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 Id="rId30" Type="http://schemas.openxmlformats.org/officeDocument/2006/relationships/printerSettings" Target="../printerSettings/printerSettings610.bin"/><Relationship Id="rId35" Type="http://schemas.openxmlformats.org/officeDocument/2006/relationships/printerSettings" Target="../printerSettings/printerSettings615.bin"/><Relationship Id="rId43" Type="http://schemas.openxmlformats.org/officeDocument/2006/relationships/printerSettings" Target="../printerSettings/printerSettings623.bin"/><Relationship Id="rId8" Type="http://schemas.openxmlformats.org/officeDocument/2006/relationships/printerSettings" Target="../printerSettings/printerSettings588.bin"/><Relationship Id="rId3" Type="http://schemas.openxmlformats.org/officeDocument/2006/relationships/printerSettings" Target="../printerSettings/printerSettings583.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33" Type="http://schemas.openxmlformats.org/officeDocument/2006/relationships/printerSettings" Target="../printerSettings/printerSettings613.bin"/><Relationship Id="rId38" Type="http://schemas.openxmlformats.org/officeDocument/2006/relationships/printerSettings" Target="../printerSettings/printerSettings618.bin"/><Relationship Id="rId46" Type="http://schemas.openxmlformats.org/officeDocument/2006/relationships/printerSettings" Target="../printerSettings/printerSettings626.bin"/><Relationship Id="rId20" Type="http://schemas.openxmlformats.org/officeDocument/2006/relationships/printerSettings" Target="../printerSettings/printerSettings600.bin"/><Relationship Id="rId41" Type="http://schemas.openxmlformats.org/officeDocument/2006/relationships/printerSettings" Target="../printerSettings/printerSettings62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39.bin"/><Relationship Id="rId18" Type="http://schemas.openxmlformats.org/officeDocument/2006/relationships/printerSettings" Target="../printerSettings/printerSettings644.bin"/><Relationship Id="rId26" Type="http://schemas.openxmlformats.org/officeDocument/2006/relationships/printerSettings" Target="../printerSettings/printerSettings652.bin"/><Relationship Id="rId39" Type="http://schemas.openxmlformats.org/officeDocument/2006/relationships/printerSettings" Target="../printerSettings/printerSettings665.bin"/><Relationship Id="rId21" Type="http://schemas.openxmlformats.org/officeDocument/2006/relationships/printerSettings" Target="../printerSettings/printerSettings647.bin"/><Relationship Id="rId34" Type="http://schemas.openxmlformats.org/officeDocument/2006/relationships/printerSettings" Target="../printerSettings/printerSettings660.bin"/><Relationship Id="rId42" Type="http://schemas.openxmlformats.org/officeDocument/2006/relationships/printerSettings" Target="../printerSettings/printerSettings668.bin"/><Relationship Id="rId47" Type="http://schemas.openxmlformats.org/officeDocument/2006/relationships/drawing" Target="../drawings/drawing15.xml"/><Relationship Id="rId7" Type="http://schemas.openxmlformats.org/officeDocument/2006/relationships/printerSettings" Target="../printerSettings/printerSettings633.bin"/><Relationship Id="rId2" Type="http://schemas.openxmlformats.org/officeDocument/2006/relationships/printerSettings" Target="../printerSettings/printerSettings628.bin"/><Relationship Id="rId16" Type="http://schemas.openxmlformats.org/officeDocument/2006/relationships/printerSettings" Target="../printerSettings/printerSettings642.bin"/><Relationship Id="rId29" Type="http://schemas.openxmlformats.org/officeDocument/2006/relationships/printerSettings" Target="../printerSettings/printerSettings655.bin"/><Relationship Id="rId1" Type="http://schemas.openxmlformats.org/officeDocument/2006/relationships/printerSettings" Target="../printerSettings/printerSettings627.bin"/><Relationship Id="rId6" Type="http://schemas.openxmlformats.org/officeDocument/2006/relationships/printerSettings" Target="../printerSettings/printerSettings632.bin"/><Relationship Id="rId11" Type="http://schemas.openxmlformats.org/officeDocument/2006/relationships/printerSettings" Target="../printerSettings/printerSettings637.bin"/><Relationship Id="rId24" Type="http://schemas.openxmlformats.org/officeDocument/2006/relationships/printerSettings" Target="../printerSettings/printerSettings650.bin"/><Relationship Id="rId32" Type="http://schemas.openxmlformats.org/officeDocument/2006/relationships/printerSettings" Target="../printerSettings/printerSettings658.bin"/><Relationship Id="rId37" Type="http://schemas.openxmlformats.org/officeDocument/2006/relationships/printerSettings" Target="../printerSettings/printerSettings663.bin"/><Relationship Id="rId40" Type="http://schemas.openxmlformats.org/officeDocument/2006/relationships/printerSettings" Target="../printerSettings/printerSettings666.bin"/><Relationship Id="rId45" Type="http://schemas.openxmlformats.org/officeDocument/2006/relationships/printerSettings" Target="../printerSettings/printerSettings671.bin"/><Relationship Id="rId5" Type="http://schemas.openxmlformats.org/officeDocument/2006/relationships/printerSettings" Target="../printerSettings/printerSettings631.bin"/><Relationship Id="rId15" Type="http://schemas.openxmlformats.org/officeDocument/2006/relationships/printerSettings" Target="../printerSettings/printerSettings641.bin"/><Relationship Id="rId23" Type="http://schemas.openxmlformats.org/officeDocument/2006/relationships/printerSettings" Target="../printerSettings/printerSettings649.bin"/><Relationship Id="rId28" Type="http://schemas.openxmlformats.org/officeDocument/2006/relationships/printerSettings" Target="../printerSettings/printerSettings654.bin"/><Relationship Id="rId36" Type="http://schemas.openxmlformats.org/officeDocument/2006/relationships/printerSettings" Target="../printerSettings/printerSettings662.bin"/><Relationship Id="rId10" Type="http://schemas.openxmlformats.org/officeDocument/2006/relationships/printerSettings" Target="../printerSettings/printerSettings636.bin"/><Relationship Id="rId19" Type="http://schemas.openxmlformats.org/officeDocument/2006/relationships/printerSettings" Target="../printerSettings/printerSettings645.bin"/><Relationship Id="rId31" Type="http://schemas.openxmlformats.org/officeDocument/2006/relationships/printerSettings" Target="../printerSettings/printerSettings657.bin"/><Relationship Id="rId44" Type="http://schemas.openxmlformats.org/officeDocument/2006/relationships/printerSettings" Target="../printerSettings/printerSettings670.bin"/><Relationship Id="rId4" Type="http://schemas.openxmlformats.org/officeDocument/2006/relationships/printerSettings" Target="../printerSettings/printerSettings630.bin"/><Relationship Id="rId9" Type="http://schemas.openxmlformats.org/officeDocument/2006/relationships/printerSettings" Target="../printerSettings/printerSettings635.bin"/><Relationship Id="rId14" Type="http://schemas.openxmlformats.org/officeDocument/2006/relationships/printerSettings" Target="../printerSettings/printerSettings640.bin"/><Relationship Id="rId22" Type="http://schemas.openxmlformats.org/officeDocument/2006/relationships/printerSettings" Target="../printerSettings/printerSettings648.bin"/><Relationship Id="rId27" Type="http://schemas.openxmlformats.org/officeDocument/2006/relationships/printerSettings" Target="../printerSettings/printerSettings653.bin"/><Relationship Id="rId30" Type="http://schemas.openxmlformats.org/officeDocument/2006/relationships/printerSettings" Target="../printerSettings/printerSettings656.bin"/><Relationship Id="rId35" Type="http://schemas.openxmlformats.org/officeDocument/2006/relationships/printerSettings" Target="../printerSettings/printerSettings661.bin"/><Relationship Id="rId43" Type="http://schemas.openxmlformats.org/officeDocument/2006/relationships/printerSettings" Target="../printerSettings/printerSettings669.bin"/><Relationship Id="rId8" Type="http://schemas.openxmlformats.org/officeDocument/2006/relationships/printerSettings" Target="../printerSettings/printerSettings634.bin"/><Relationship Id="rId3" Type="http://schemas.openxmlformats.org/officeDocument/2006/relationships/printerSettings" Target="../printerSettings/printerSettings629.bin"/><Relationship Id="rId12" Type="http://schemas.openxmlformats.org/officeDocument/2006/relationships/printerSettings" Target="../printerSettings/printerSettings638.bin"/><Relationship Id="rId17" Type="http://schemas.openxmlformats.org/officeDocument/2006/relationships/printerSettings" Target="../printerSettings/printerSettings643.bin"/><Relationship Id="rId25" Type="http://schemas.openxmlformats.org/officeDocument/2006/relationships/printerSettings" Target="../printerSettings/printerSettings651.bin"/><Relationship Id="rId33" Type="http://schemas.openxmlformats.org/officeDocument/2006/relationships/printerSettings" Target="../printerSettings/printerSettings659.bin"/><Relationship Id="rId38" Type="http://schemas.openxmlformats.org/officeDocument/2006/relationships/printerSettings" Target="../printerSettings/printerSettings664.bin"/><Relationship Id="rId46" Type="http://schemas.openxmlformats.org/officeDocument/2006/relationships/printerSettings" Target="../printerSettings/printerSettings672.bin"/><Relationship Id="rId20" Type="http://schemas.openxmlformats.org/officeDocument/2006/relationships/printerSettings" Target="../printerSettings/printerSettings646.bin"/><Relationship Id="rId41" Type="http://schemas.openxmlformats.org/officeDocument/2006/relationships/printerSettings" Target="../printerSettings/printerSettings66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80.bin"/><Relationship Id="rId13" Type="http://schemas.openxmlformats.org/officeDocument/2006/relationships/printerSettings" Target="../printerSettings/printerSettings685.bin"/><Relationship Id="rId18" Type="http://schemas.openxmlformats.org/officeDocument/2006/relationships/printerSettings" Target="../printerSettings/printerSettings690.bin"/><Relationship Id="rId26" Type="http://schemas.openxmlformats.org/officeDocument/2006/relationships/drawing" Target="../drawings/drawing16.xml"/><Relationship Id="rId3" Type="http://schemas.openxmlformats.org/officeDocument/2006/relationships/printerSettings" Target="../printerSettings/printerSettings675.bin"/><Relationship Id="rId21" Type="http://schemas.openxmlformats.org/officeDocument/2006/relationships/printerSettings" Target="../printerSettings/printerSettings693.bin"/><Relationship Id="rId7" Type="http://schemas.openxmlformats.org/officeDocument/2006/relationships/printerSettings" Target="../printerSettings/printerSettings679.bin"/><Relationship Id="rId12" Type="http://schemas.openxmlformats.org/officeDocument/2006/relationships/printerSettings" Target="../printerSettings/printerSettings684.bin"/><Relationship Id="rId17" Type="http://schemas.openxmlformats.org/officeDocument/2006/relationships/printerSettings" Target="../printerSettings/printerSettings689.bin"/><Relationship Id="rId25" Type="http://schemas.openxmlformats.org/officeDocument/2006/relationships/printerSettings" Target="../printerSettings/printerSettings697.bin"/><Relationship Id="rId2" Type="http://schemas.openxmlformats.org/officeDocument/2006/relationships/printerSettings" Target="../printerSettings/printerSettings674.bin"/><Relationship Id="rId16" Type="http://schemas.openxmlformats.org/officeDocument/2006/relationships/printerSettings" Target="../printerSettings/printerSettings688.bin"/><Relationship Id="rId20" Type="http://schemas.openxmlformats.org/officeDocument/2006/relationships/printerSettings" Target="../printerSettings/printerSettings692.bin"/><Relationship Id="rId1" Type="http://schemas.openxmlformats.org/officeDocument/2006/relationships/printerSettings" Target="../printerSettings/printerSettings673.bin"/><Relationship Id="rId6" Type="http://schemas.openxmlformats.org/officeDocument/2006/relationships/printerSettings" Target="../printerSettings/printerSettings678.bin"/><Relationship Id="rId11" Type="http://schemas.openxmlformats.org/officeDocument/2006/relationships/printerSettings" Target="../printerSettings/printerSettings683.bin"/><Relationship Id="rId24" Type="http://schemas.openxmlformats.org/officeDocument/2006/relationships/printerSettings" Target="../printerSettings/printerSettings696.bin"/><Relationship Id="rId5" Type="http://schemas.openxmlformats.org/officeDocument/2006/relationships/printerSettings" Target="../printerSettings/printerSettings677.bin"/><Relationship Id="rId15" Type="http://schemas.openxmlformats.org/officeDocument/2006/relationships/printerSettings" Target="../printerSettings/printerSettings687.bin"/><Relationship Id="rId23" Type="http://schemas.openxmlformats.org/officeDocument/2006/relationships/printerSettings" Target="../printerSettings/printerSettings695.bin"/><Relationship Id="rId10" Type="http://schemas.openxmlformats.org/officeDocument/2006/relationships/printerSettings" Target="../printerSettings/printerSettings682.bin"/><Relationship Id="rId19" Type="http://schemas.openxmlformats.org/officeDocument/2006/relationships/printerSettings" Target="../printerSettings/printerSettings691.bin"/><Relationship Id="rId4" Type="http://schemas.openxmlformats.org/officeDocument/2006/relationships/printerSettings" Target="../printerSettings/printerSettings676.bin"/><Relationship Id="rId9" Type="http://schemas.openxmlformats.org/officeDocument/2006/relationships/printerSettings" Target="../printerSettings/printerSettings681.bin"/><Relationship Id="rId14" Type="http://schemas.openxmlformats.org/officeDocument/2006/relationships/printerSettings" Target="../printerSettings/printerSettings686.bin"/><Relationship Id="rId22" Type="http://schemas.openxmlformats.org/officeDocument/2006/relationships/printerSettings" Target="../printerSettings/printerSettings69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26" Type="http://schemas.openxmlformats.org/officeDocument/2006/relationships/printerSettings" Target="../printerSettings/printerSettings723.bin"/><Relationship Id="rId39" Type="http://schemas.openxmlformats.org/officeDocument/2006/relationships/printerSettings" Target="../printerSettings/printerSettings736.bin"/><Relationship Id="rId21" Type="http://schemas.openxmlformats.org/officeDocument/2006/relationships/printerSettings" Target="../printerSettings/printerSettings718.bin"/><Relationship Id="rId34" Type="http://schemas.openxmlformats.org/officeDocument/2006/relationships/printerSettings" Target="../printerSettings/printerSettings731.bin"/><Relationship Id="rId42" Type="http://schemas.openxmlformats.org/officeDocument/2006/relationships/printerSettings" Target="../printerSettings/printerSettings739.bin"/><Relationship Id="rId47" Type="http://schemas.openxmlformats.org/officeDocument/2006/relationships/drawing" Target="../drawings/drawing17.xml"/><Relationship Id="rId7" Type="http://schemas.openxmlformats.org/officeDocument/2006/relationships/printerSettings" Target="../printerSettings/printerSettings704.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9" Type="http://schemas.openxmlformats.org/officeDocument/2006/relationships/printerSettings" Target="../printerSettings/printerSettings726.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32" Type="http://schemas.openxmlformats.org/officeDocument/2006/relationships/printerSettings" Target="../printerSettings/printerSettings729.bin"/><Relationship Id="rId37" Type="http://schemas.openxmlformats.org/officeDocument/2006/relationships/printerSettings" Target="../printerSettings/printerSettings734.bin"/><Relationship Id="rId40" Type="http://schemas.openxmlformats.org/officeDocument/2006/relationships/printerSettings" Target="../printerSettings/printerSettings737.bin"/><Relationship Id="rId45" Type="http://schemas.openxmlformats.org/officeDocument/2006/relationships/printerSettings" Target="../printerSettings/printerSettings742.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28" Type="http://schemas.openxmlformats.org/officeDocument/2006/relationships/printerSettings" Target="../printerSettings/printerSettings725.bin"/><Relationship Id="rId36" Type="http://schemas.openxmlformats.org/officeDocument/2006/relationships/printerSettings" Target="../printerSettings/printerSettings733.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31" Type="http://schemas.openxmlformats.org/officeDocument/2006/relationships/printerSettings" Target="../printerSettings/printerSettings728.bin"/><Relationship Id="rId44" Type="http://schemas.openxmlformats.org/officeDocument/2006/relationships/printerSettings" Target="../printerSettings/printerSettings741.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 Id="rId27" Type="http://schemas.openxmlformats.org/officeDocument/2006/relationships/printerSettings" Target="../printerSettings/printerSettings724.bin"/><Relationship Id="rId30" Type="http://schemas.openxmlformats.org/officeDocument/2006/relationships/printerSettings" Target="../printerSettings/printerSettings727.bin"/><Relationship Id="rId35" Type="http://schemas.openxmlformats.org/officeDocument/2006/relationships/printerSettings" Target="../printerSettings/printerSettings732.bin"/><Relationship Id="rId43" Type="http://schemas.openxmlformats.org/officeDocument/2006/relationships/printerSettings" Target="../printerSettings/printerSettings740.bin"/><Relationship Id="rId8" Type="http://schemas.openxmlformats.org/officeDocument/2006/relationships/printerSettings" Target="../printerSettings/printerSettings705.bin"/><Relationship Id="rId3" Type="http://schemas.openxmlformats.org/officeDocument/2006/relationships/printerSettings" Target="../printerSettings/printerSettings700.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33" Type="http://schemas.openxmlformats.org/officeDocument/2006/relationships/printerSettings" Target="../printerSettings/printerSettings730.bin"/><Relationship Id="rId38" Type="http://schemas.openxmlformats.org/officeDocument/2006/relationships/printerSettings" Target="../printerSettings/printerSettings735.bin"/><Relationship Id="rId46" Type="http://schemas.openxmlformats.org/officeDocument/2006/relationships/printerSettings" Target="../printerSettings/printerSettings743.bin"/><Relationship Id="rId20" Type="http://schemas.openxmlformats.org/officeDocument/2006/relationships/printerSettings" Target="../printerSettings/printerSettings717.bin"/><Relationship Id="rId41" Type="http://schemas.openxmlformats.org/officeDocument/2006/relationships/printerSettings" Target="../printerSettings/printerSettings738.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26" Type="http://schemas.openxmlformats.org/officeDocument/2006/relationships/printerSettings" Target="../printerSettings/printerSettings769.bin"/><Relationship Id="rId39" Type="http://schemas.openxmlformats.org/officeDocument/2006/relationships/printerSettings" Target="../printerSettings/printerSettings782.bin"/><Relationship Id="rId21" Type="http://schemas.openxmlformats.org/officeDocument/2006/relationships/printerSettings" Target="../printerSettings/printerSettings764.bin"/><Relationship Id="rId34" Type="http://schemas.openxmlformats.org/officeDocument/2006/relationships/printerSettings" Target="../printerSettings/printerSettings777.bin"/><Relationship Id="rId42" Type="http://schemas.openxmlformats.org/officeDocument/2006/relationships/drawing" Target="../drawings/drawing18.xml"/><Relationship Id="rId7" Type="http://schemas.openxmlformats.org/officeDocument/2006/relationships/printerSettings" Target="../printerSettings/printerSettings75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29" Type="http://schemas.openxmlformats.org/officeDocument/2006/relationships/printerSettings" Target="../printerSettings/printerSettings772.bin"/><Relationship Id="rId41" Type="http://schemas.openxmlformats.org/officeDocument/2006/relationships/printerSettings" Target="../printerSettings/printerSettings784.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24" Type="http://schemas.openxmlformats.org/officeDocument/2006/relationships/printerSettings" Target="../printerSettings/printerSettings767.bin"/><Relationship Id="rId32" Type="http://schemas.openxmlformats.org/officeDocument/2006/relationships/printerSettings" Target="../printerSettings/printerSettings775.bin"/><Relationship Id="rId37" Type="http://schemas.openxmlformats.org/officeDocument/2006/relationships/printerSettings" Target="../printerSettings/printerSettings780.bin"/><Relationship Id="rId40" Type="http://schemas.openxmlformats.org/officeDocument/2006/relationships/printerSettings" Target="../printerSettings/printerSettings783.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23" Type="http://schemas.openxmlformats.org/officeDocument/2006/relationships/printerSettings" Target="../printerSettings/printerSettings766.bin"/><Relationship Id="rId28" Type="http://schemas.openxmlformats.org/officeDocument/2006/relationships/printerSettings" Target="../printerSettings/printerSettings771.bin"/><Relationship Id="rId36" Type="http://schemas.openxmlformats.org/officeDocument/2006/relationships/printerSettings" Target="../printerSettings/printerSettings779.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31" Type="http://schemas.openxmlformats.org/officeDocument/2006/relationships/printerSettings" Target="../printerSettings/printerSettings774.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printerSettings" Target="../printerSettings/printerSettings765.bin"/><Relationship Id="rId27" Type="http://schemas.openxmlformats.org/officeDocument/2006/relationships/printerSettings" Target="../printerSettings/printerSettings770.bin"/><Relationship Id="rId30" Type="http://schemas.openxmlformats.org/officeDocument/2006/relationships/printerSettings" Target="../printerSettings/printerSettings773.bin"/><Relationship Id="rId35" Type="http://schemas.openxmlformats.org/officeDocument/2006/relationships/printerSettings" Target="../printerSettings/printerSettings778.bin"/><Relationship Id="rId8" Type="http://schemas.openxmlformats.org/officeDocument/2006/relationships/printerSettings" Target="../printerSettings/printerSettings751.bin"/><Relationship Id="rId3" Type="http://schemas.openxmlformats.org/officeDocument/2006/relationships/printerSettings" Target="../printerSettings/printerSettings746.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5" Type="http://schemas.openxmlformats.org/officeDocument/2006/relationships/printerSettings" Target="../printerSettings/printerSettings768.bin"/><Relationship Id="rId33" Type="http://schemas.openxmlformats.org/officeDocument/2006/relationships/printerSettings" Target="../printerSettings/printerSettings776.bin"/><Relationship Id="rId38" Type="http://schemas.openxmlformats.org/officeDocument/2006/relationships/printerSettings" Target="../printerSettings/printerSettings781.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printerSettings" Target="../printerSettings/printerSettings823.bin"/><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42" Type="http://schemas.openxmlformats.org/officeDocument/2006/relationships/drawing" Target="../drawings/drawing19.xml"/><Relationship Id="rId7" Type="http://schemas.openxmlformats.org/officeDocument/2006/relationships/printerSettings" Target="../printerSettings/printerSettings791.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0" Type="http://schemas.openxmlformats.org/officeDocument/2006/relationships/printerSettings" Target="../printerSettings/printerSettings804.bin"/><Relationship Id="rId29" Type="http://schemas.openxmlformats.org/officeDocument/2006/relationships/printerSettings" Target="../printerSettings/printerSettings813.bin"/><Relationship Id="rId41" Type="http://schemas.openxmlformats.org/officeDocument/2006/relationships/printerSettings" Target="../printerSettings/printerSettings825.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40" Type="http://schemas.openxmlformats.org/officeDocument/2006/relationships/printerSettings" Target="../printerSettings/printerSettings824.bin"/><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38.bin"/><Relationship Id="rId18" Type="http://schemas.openxmlformats.org/officeDocument/2006/relationships/printerSettings" Target="../printerSettings/printerSettings843.bin"/><Relationship Id="rId26" Type="http://schemas.openxmlformats.org/officeDocument/2006/relationships/printerSettings" Target="../printerSettings/printerSettings851.bin"/><Relationship Id="rId39" Type="http://schemas.openxmlformats.org/officeDocument/2006/relationships/printerSettings" Target="../printerSettings/printerSettings864.bin"/><Relationship Id="rId21" Type="http://schemas.openxmlformats.org/officeDocument/2006/relationships/printerSettings" Target="../printerSettings/printerSettings846.bin"/><Relationship Id="rId34" Type="http://schemas.openxmlformats.org/officeDocument/2006/relationships/printerSettings" Target="../printerSettings/printerSettings859.bin"/><Relationship Id="rId42" Type="http://schemas.openxmlformats.org/officeDocument/2006/relationships/printerSettings" Target="../printerSettings/printerSettings867.bin"/><Relationship Id="rId47" Type="http://schemas.openxmlformats.org/officeDocument/2006/relationships/ctrlProp" Target="../ctrlProps/ctrlProp125.xml"/><Relationship Id="rId7" Type="http://schemas.openxmlformats.org/officeDocument/2006/relationships/printerSettings" Target="../printerSettings/printerSettings832.bin"/><Relationship Id="rId2" Type="http://schemas.openxmlformats.org/officeDocument/2006/relationships/printerSettings" Target="../printerSettings/printerSettings827.bin"/><Relationship Id="rId16" Type="http://schemas.openxmlformats.org/officeDocument/2006/relationships/printerSettings" Target="../printerSettings/printerSettings841.bin"/><Relationship Id="rId29" Type="http://schemas.openxmlformats.org/officeDocument/2006/relationships/printerSettings" Target="../printerSettings/printerSettings854.bin"/><Relationship Id="rId1" Type="http://schemas.openxmlformats.org/officeDocument/2006/relationships/printerSettings" Target="../printerSettings/printerSettings826.bin"/><Relationship Id="rId6" Type="http://schemas.openxmlformats.org/officeDocument/2006/relationships/printerSettings" Target="../printerSettings/printerSettings831.bin"/><Relationship Id="rId11" Type="http://schemas.openxmlformats.org/officeDocument/2006/relationships/printerSettings" Target="../printerSettings/printerSettings836.bin"/><Relationship Id="rId24" Type="http://schemas.openxmlformats.org/officeDocument/2006/relationships/printerSettings" Target="../printerSettings/printerSettings849.bin"/><Relationship Id="rId32" Type="http://schemas.openxmlformats.org/officeDocument/2006/relationships/printerSettings" Target="../printerSettings/printerSettings857.bin"/><Relationship Id="rId37" Type="http://schemas.openxmlformats.org/officeDocument/2006/relationships/printerSettings" Target="../printerSettings/printerSettings862.bin"/><Relationship Id="rId40" Type="http://schemas.openxmlformats.org/officeDocument/2006/relationships/printerSettings" Target="../printerSettings/printerSettings865.bin"/><Relationship Id="rId45" Type="http://schemas.openxmlformats.org/officeDocument/2006/relationships/vmlDrawing" Target="../drawings/vmlDrawing6.vml"/><Relationship Id="rId5" Type="http://schemas.openxmlformats.org/officeDocument/2006/relationships/printerSettings" Target="../printerSettings/printerSettings830.bin"/><Relationship Id="rId15" Type="http://schemas.openxmlformats.org/officeDocument/2006/relationships/printerSettings" Target="../printerSettings/printerSettings840.bin"/><Relationship Id="rId23" Type="http://schemas.openxmlformats.org/officeDocument/2006/relationships/printerSettings" Target="../printerSettings/printerSettings848.bin"/><Relationship Id="rId28" Type="http://schemas.openxmlformats.org/officeDocument/2006/relationships/printerSettings" Target="../printerSettings/printerSettings853.bin"/><Relationship Id="rId36" Type="http://schemas.openxmlformats.org/officeDocument/2006/relationships/printerSettings" Target="../printerSettings/printerSettings861.bin"/><Relationship Id="rId10" Type="http://schemas.openxmlformats.org/officeDocument/2006/relationships/printerSettings" Target="../printerSettings/printerSettings835.bin"/><Relationship Id="rId19" Type="http://schemas.openxmlformats.org/officeDocument/2006/relationships/printerSettings" Target="../printerSettings/printerSettings844.bin"/><Relationship Id="rId31" Type="http://schemas.openxmlformats.org/officeDocument/2006/relationships/printerSettings" Target="../printerSettings/printerSettings856.bin"/><Relationship Id="rId44" Type="http://schemas.openxmlformats.org/officeDocument/2006/relationships/drawing" Target="../drawings/drawing20.xml"/><Relationship Id="rId4" Type="http://schemas.openxmlformats.org/officeDocument/2006/relationships/printerSettings" Target="../printerSettings/printerSettings829.bin"/><Relationship Id="rId9" Type="http://schemas.openxmlformats.org/officeDocument/2006/relationships/printerSettings" Target="../printerSettings/printerSettings834.bin"/><Relationship Id="rId14" Type="http://schemas.openxmlformats.org/officeDocument/2006/relationships/printerSettings" Target="../printerSettings/printerSettings839.bin"/><Relationship Id="rId22" Type="http://schemas.openxmlformats.org/officeDocument/2006/relationships/printerSettings" Target="../printerSettings/printerSettings847.bin"/><Relationship Id="rId27" Type="http://schemas.openxmlformats.org/officeDocument/2006/relationships/printerSettings" Target="../printerSettings/printerSettings852.bin"/><Relationship Id="rId30" Type="http://schemas.openxmlformats.org/officeDocument/2006/relationships/printerSettings" Target="../printerSettings/printerSettings855.bin"/><Relationship Id="rId35" Type="http://schemas.openxmlformats.org/officeDocument/2006/relationships/printerSettings" Target="../printerSettings/printerSettings860.bin"/><Relationship Id="rId43" Type="http://schemas.openxmlformats.org/officeDocument/2006/relationships/printerSettings" Target="../printerSettings/printerSettings868.bin"/><Relationship Id="rId8" Type="http://schemas.openxmlformats.org/officeDocument/2006/relationships/printerSettings" Target="../printerSettings/printerSettings833.bin"/><Relationship Id="rId3" Type="http://schemas.openxmlformats.org/officeDocument/2006/relationships/printerSettings" Target="../printerSettings/printerSettings828.bin"/><Relationship Id="rId12" Type="http://schemas.openxmlformats.org/officeDocument/2006/relationships/printerSettings" Target="../printerSettings/printerSettings837.bin"/><Relationship Id="rId17" Type="http://schemas.openxmlformats.org/officeDocument/2006/relationships/printerSettings" Target="../printerSettings/printerSettings842.bin"/><Relationship Id="rId25" Type="http://schemas.openxmlformats.org/officeDocument/2006/relationships/printerSettings" Target="../printerSettings/printerSettings850.bin"/><Relationship Id="rId33" Type="http://schemas.openxmlformats.org/officeDocument/2006/relationships/printerSettings" Target="../printerSettings/printerSettings858.bin"/><Relationship Id="rId38" Type="http://schemas.openxmlformats.org/officeDocument/2006/relationships/printerSettings" Target="../printerSettings/printerSettings863.bin"/><Relationship Id="rId46" Type="http://schemas.openxmlformats.org/officeDocument/2006/relationships/ctrlProp" Target="../ctrlProps/ctrlProp124.xml"/><Relationship Id="rId20" Type="http://schemas.openxmlformats.org/officeDocument/2006/relationships/printerSettings" Target="../printerSettings/printerSettings845.bin"/><Relationship Id="rId41" Type="http://schemas.openxmlformats.org/officeDocument/2006/relationships/printerSettings" Target="../printerSettings/printerSettings86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23" Type="http://schemas.openxmlformats.org/officeDocument/2006/relationships/drawing" Target="../drawings/drawing21.xml"/><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 Id="rId22" Type="http://schemas.openxmlformats.org/officeDocument/2006/relationships/printerSettings" Target="../printerSettings/printerSettings89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03.bin"/><Relationship Id="rId18" Type="http://schemas.openxmlformats.org/officeDocument/2006/relationships/printerSettings" Target="../printerSettings/printerSettings908.bin"/><Relationship Id="rId26" Type="http://schemas.openxmlformats.org/officeDocument/2006/relationships/printerSettings" Target="../printerSettings/printerSettings916.bin"/><Relationship Id="rId39" Type="http://schemas.openxmlformats.org/officeDocument/2006/relationships/printerSettings" Target="../printerSettings/printerSettings929.bin"/><Relationship Id="rId21" Type="http://schemas.openxmlformats.org/officeDocument/2006/relationships/printerSettings" Target="../printerSettings/printerSettings911.bin"/><Relationship Id="rId34" Type="http://schemas.openxmlformats.org/officeDocument/2006/relationships/printerSettings" Target="../printerSettings/printerSettings924.bin"/><Relationship Id="rId7" Type="http://schemas.openxmlformats.org/officeDocument/2006/relationships/printerSettings" Target="../printerSettings/printerSettings897.bin"/><Relationship Id="rId2" Type="http://schemas.openxmlformats.org/officeDocument/2006/relationships/printerSettings" Target="../printerSettings/printerSettings892.bin"/><Relationship Id="rId16" Type="http://schemas.openxmlformats.org/officeDocument/2006/relationships/printerSettings" Target="../printerSettings/printerSettings906.bin"/><Relationship Id="rId20" Type="http://schemas.openxmlformats.org/officeDocument/2006/relationships/printerSettings" Target="../printerSettings/printerSettings910.bin"/><Relationship Id="rId29" Type="http://schemas.openxmlformats.org/officeDocument/2006/relationships/printerSettings" Target="../printerSettings/printerSettings919.bin"/><Relationship Id="rId41" Type="http://schemas.openxmlformats.org/officeDocument/2006/relationships/drawing" Target="../drawings/drawing22.xml"/><Relationship Id="rId1" Type="http://schemas.openxmlformats.org/officeDocument/2006/relationships/printerSettings" Target="../printerSettings/printerSettings891.bin"/><Relationship Id="rId6" Type="http://schemas.openxmlformats.org/officeDocument/2006/relationships/printerSettings" Target="../printerSettings/printerSettings896.bin"/><Relationship Id="rId11" Type="http://schemas.openxmlformats.org/officeDocument/2006/relationships/printerSettings" Target="../printerSettings/printerSettings901.bin"/><Relationship Id="rId24" Type="http://schemas.openxmlformats.org/officeDocument/2006/relationships/printerSettings" Target="../printerSettings/printerSettings914.bin"/><Relationship Id="rId32" Type="http://schemas.openxmlformats.org/officeDocument/2006/relationships/printerSettings" Target="../printerSettings/printerSettings922.bin"/><Relationship Id="rId37" Type="http://schemas.openxmlformats.org/officeDocument/2006/relationships/printerSettings" Target="../printerSettings/printerSettings927.bin"/><Relationship Id="rId40" Type="http://schemas.openxmlformats.org/officeDocument/2006/relationships/printerSettings" Target="../printerSettings/printerSettings930.bin"/><Relationship Id="rId5" Type="http://schemas.openxmlformats.org/officeDocument/2006/relationships/printerSettings" Target="../printerSettings/printerSettings895.bin"/><Relationship Id="rId15" Type="http://schemas.openxmlformats.org/officeDocument/2006/relationships/printerSettings" Target="../printerSettings/printerSettings905.bin"/><Relationship Id="rId23" Type="http://schemas.openxmlformats.org/officeDocument/2006/relationships/printerSettings" Target="../printerSettings/printerSettings913.bin"/><Relationship Id="rId28" Type="http://schemas.openxmlformats.org/officeDocument/2006/relationships/printerSettings" Target="../printerSettings/printerSettings918.bin"/><Relationship Id="rId36" Type="http://schemas.openxmlformats.org/officeDocument/2006/relationships/printerSettings" Target="../printerSettings/printerSettings926.bin"/><Relationship Id="rId10" Type="http://schemas.openxmlformats.org/officeDocument/2006/relationships/printerSettings" Target="../printerSettings/printerSettings900.bin"/><Relationship Id="rId19" Type="http://schemas.openxmlformats.org/officeDocument/2006/relationships/printerSettings" Target="../printerSettings/printerSettings909.bin"/><Relationship Id="rId31" Type="http://schemas.openxmlformats.org/officeDocument/2006/relationships/printerSettings" Target="../printerSettings/printerSettings921.bin"/><Relationship Id="rId4" Type="http://schemas.openxmlformats.org/officeDocument/2006/relationships/printerSettings" Target="../printerSettings/printerSettings894.bin"/><Relationship Id="rId9" Type="http://schemas.openxmlformats.org/officeDocument/2006/relationships/printerSettings" Target="../printerSettings/printerSettings899.bin"/><Relationship Id="rId14" Type="http://schemas.openxmlformats.org/officeDocument/2006/relationships/printerSettings" Target="../printerSettings/printerSettings904.bin"/><Relationship Id="rId22" Type="http://schemas.openxmlformats.org/officeDocument/2006/relationships/printerSettings" Target="../printerSettings/printerSettings912.bin"/><Relationship Id="rId27" Type="http://schemas.openxmlformats.org/officeDocument/2006/relationships/printerSettings" Target="../printerSettings/printerSettings917.bin"/><Relationship Id="rId30" Type="http://schemas.openxmlformats.org/officeDocument/2006/relationships/printerSettings" Target="../printerSettings/printerSettings920.bin"/><Relationship Id="rId35" Type="http://schemas.openxmlformats.org/officeDocument/2006/relationships/printerSettings" Target="../printerSettings/printerSettings925.bin"/><Relationship Id="rId8" Type="http://schemas.openxmlformats.org/officeDocument/2006/relationships/printerSettings" Target="../printerSettings/printerSettings898.bin"/><Relationship Id="rId3" Type="http://schemas.openxmlformats.org/officeDocument/2006/relationships/printerSettings" Target="../printerSettings/printerSettings893.bin"/><Relationship Id="rId12" Type="http://schemas.openxmlformats.org/officeDocument/2006/relationships/printerSettings" Target="../printerSettings/printerSettings902.bin"/><Relationship Id="rId17" Type="http://schemas.openxmlformats.org/officeDocument/2006/relationships/printerSettings" Target="../printerSettings/printerSettings907.bin"/><Relationship Id="rId25" Type="http://schemas.openxmlformats.org/officeDocument/2006/relationships/printerSettings" Target="../printerSettings/printerSettings915.bin"/><Relationship Id="rId33" Type="http://schemas.openxmlformats.org/officeDocument/2006/relationships/printerSettings" Target="../printerSettings/printerSettings923.bin"/><Relationship Id="rId38" Type="http://schemas.openxmlformats.org/officeDocument/2006/relationships/printerSettings" Target="../printerSettings/printerSettings92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26" Type="http://schemas.openxmlformats.org/officeDocument/2006/relationships/printerSettings" Target="../printerSettings/printerSettings956.bin"/><Relationship Id="rId3" Type="http://schemas.openxmlformats.org/officeDocument/2006/relationships/printerSettings" Target="../printerSettings/printerSettings933.bin"/><Relationship Id="rId21" Type="http://schemas.openxmlformats.org/officeDocument/2006/relationships/printerSettings" Target="../printerSettings/printerSettings951.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5" Type="http://schemas.openxmlformats.org/officeDocument/2006/relationships/printerSettings" Target="../printerSettings/printerSettings955.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29" Type="http://schemas.openxmlformats.org/officeDocument/2006/relationships/printerSettings" Target="../printerSettings/printerSettings959.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24" Type="http://schemas.openxmlformats.org/officeDocument/2006/relationships/printerSettings" Target="../printerSettings/printerSettings954.bin"/><Relationship Id="rId32" Type="http://schemas.openxmlformats.org/officeDocument/2006/relationships/drawing" Target="../drawings/drawing23.xml"/><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23" Type="http://schemas.openxmlformats.org/officeDocument/2006/relationships/printerSettings" Target="../printerSettings/printerSettings953.bin"/><Relationship Id="rId28" Type="http://schemas.openxmlformats.org/officeDocument/2006/relationships/printerSettings" Target="../printerSettings/printerSettings958.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31" Type="http://schemas.openxmlformats.org/officeDocument/2006/relationships/printerSettings" Target="../printerSettings/printerSettings961.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 Id="rId22" Type="http://schemas.openxmlformats.org/officeDocument/2006/relationships/printerSettings" Target="../printerSettings/printerSettings952.bin"/><Relationship Id="rId27" Type="http://schemas.openxmlformats.org/officeDocument/2006/relationships/printerSettings" Target="../printerSettings/printerSettings957.bin"/><Relationship Id="rId30" Type="http://schemas.openxmlformats.org/officeDocument/2006/relationships/printerSettings" Target="../printerSettings/printerSettings96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69.bin"/><Relationship Id="rId13" Type="http://schemas.openxmlformats.org/officeDocument/2006/relationships/printerSettings" Target="../printerSettings/printerSettings974.bin"/><Relationship Id="rId3" Type="http://schemas.openxmlformats.org/officeDocument/2006/relationships/printerSettings" Target="../printerSettings/printerSettings964.bin"/><Relationship Id="rId7" Type="http://schemas.openxmlformats.org/officeDocument/2006/relationships/printerSettings" Target="../printerSettings/printerSettings968.bin"/><Relationship Id="rId12" Type="http://schemas.openxmlformats.org/officeDocument/2006/relationships/printerSettings" Target="../printerSettings/printerSettings973.bin"/><Relationship Id="rId2" Type="http://schemas.openxmlformats.org/officeDocument/2006/relationships/printerSettings" Target="../printerSettings/printerSettings963.bin"/><Relationship Id="rId1" Type="http://schemas.openxmlformats.org/officeDocument/2006/relationships/printerSettings" Target="../printerSettings/printerSettings962.bin"/><Relationship Id="rId6" Type="http://schemas.openxmlformats.org/officeDocument/2006/relationships/printerSettings" Target="../printerSettings/printerSettings967.bin"/><Relationship Id="rId11" Type="http://schemas.openxmlformats.org/officeDocument/2006/relationships/printerSettings" Target="../printerSettings/printerSettings972.bin"/><Relationship Id="rId5" Type="http://schemas.openxmlformats.org/officeDocument/2006/relationships/printerSettings" Target="../printerSettings/printerSettings966.bin"/><Relationship Id="rId15" Type="http://schemas.openxmlformats.org/officeDocument/2006/relationships/drawing" Target="../drawings/drawing24.xml"/><Relationship Id="rId10" Type="http://schemas.openxmlformats.org/officeDocument/2006/relationships/printerSettings" Target="../printerSettings/printerSettings971.bin"/><Relationship Id="rId4" Type="http://schemas.openxmlformats.org/officeDocument/2006/relationships/printerSettings" Target="../printerSettings/printerSettings965.bin"/><Relationship Id="rId9" Type="http://schemas.openxmlformats.org/officeDocument/2006/relationships/printerSettings" Target="../printerSettings/printerSettings970.bin"/><Relationship Id="rId14" Type="http://schemas.openxmlformats.org/officeDocument/2006/relationships/printerSettings" Target="../printerSettings/printerSettings975.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88.bin"/><Relationship Id="rId18" Type="http://schemas.openxmlformats.org/officeDocument/2006/relationships/printerSettings" Target="../printerSettings/printerSettings993.bin"/><Relationship Id="rId26" Type="http://schemas.openxmlformats.org/officeDocument/2006/relationships/printerSettings" Target="../printerSettings/printerSettings1001.bin"/><Relationship Id="rId39" Type="http://schemas.openxmlformats.org/officeDocument/2006/relationships/printerSettings" Target="../printerSettings/printerSettings1014.bin"/><Relationship Id="rId21" Type="http://schemas.openxmlformats.org/officeDocument/2006/relationships/printerSettings" Target="../printerSettings/printerSettings996.bin"/><Relationship Id="rId34" Type="http://schemas.openxmlformats.org/officeDocument/2006/relationships/printerSettings" Target="../printerSettings/printerSettings1009.bin"/><Relationship Id="rId42" Type="http://schemas.openxmlformats.org/officeDocument/2006/relationships/printerSettings" Target="../printerSettings/printerSettings1017.bin"/><Relationship Id="rId47" Type="http://schemas.openxmlformats.org/officeDocument/2006/relationships/drawing" Target="../drawings/drawing25.xml"/><Relationship Id="rId7" Type="http://schemas.openxmlformats.org/officeDocument/2006/relationships/printerSettings" Target="../printerSettings/printerSettings982.bin"/><Relationship Id="rId2" Type="http://schemas.openxmlformats.org/officeDocument/2006/relationships/printerSettings" Target="../printerSettings/printerSettings977.bin"/><Relationship Id="rId16" Type="http://schemas.openxmlformats.org/officeDocument/2006/relationships/printerSettings" Target="../printerSettings/printerSettings991.bin"/><Relationship Id="rId29" Type="http://schemas.openxmlformats.org/officeDocument/2006/relationships/printerSettings" Target="../printerSettings/printerSettings1004.bin"/><Relationship Id="rId1" Type="http://schemas.openxmlformats.org/officeDocument/2006/relationships/printerSettings" Target="../printerSettings/printerSettings976.bin"/><Relationship Id="rId6" Type="http://schemas.openxmlformats.org/officeDocument/2006/relationships/printerSettings" Target="../printerSettings/printerSettings981.bin"/><Relationship Id="rId11" Type="http://schemas.openxmlformats.org/officeDocument/2006/relationships/printerSettings" Target="../printerSettings/printerSettings986.bin"/><Relationship Id="rId24" Type="http://schemas.openxmlformats.org/officeDocument/2006/relationships/printerSettings" Target="../printerSettings/printerSettings999.bin"/><Relationship Id="rId32" Type="http://schemas.openxmlformats.org/officeDocument/2006/relationships/printerSettings" Target="../printerSettings/printerSettings1007.bin"/><Relationship Id="rId37" Type="http://schemas.openxmlformats.org/officeDocument/2006/relationships/printerSettings" Target="../printerSettings/printerSettings1012.bin"/><Relationship Id="rId40" Type="http://schemas.openxmlformats.org/officeDocument/2006/relationships/printerSettings" Target="../printerSettings/printerSettings1015.bin"/><Relationship Id="rId45" Type="http://schemas.openxmlformats.org/officeDocument/2006/relationships/printerSettings" Target="../printerSettings/printerSettings1020.bin"/><Relationship Id="rId5" Type="http://schemas.openxmlformats.org/officeDocument/2006/relationships/printerSettings" Target="../printerSettings/printerSettings980.bin"/><Relationship Id="rId15" Type="http://schemas.openxmlformats.org/officeDocument/2006/relationships/printerSettings" Target="../printerSettings/printerSettings990.bin"/><Relationship Id="rId23" Type="http://schemas.openxmlformats.org/officeDocument/2006/relationships/printerSettings" Target="../printerSettings/printerSettings998.bin"/><Relationship Id="rId28" Type="http://schemas.openxmlformats.org/officeDocument/2006/relationships/printerSettings" Target="../printerSettings/printerSettings1003.bin"/><Relationship Id="rId36" Type="http://schemas.openxmlformats.org/officeDocument/2006/relationships/printerSettings" Target="../printerSettings/printerSettings1011.bin"/><Relationship Id="rId10" Type="http://schemas.openxmlformats.org/officeDocument/2006/relationships/printerSettings" Target="../printerSettings/printerSettings985.bin"/><Relationship Id="rId19" Type="http://schemas.openxmlformats.org/officeDocument/2006/relationships/printerSettings" Target="../printerSettings/printerSettings994.bin"/><Relationship Id="rId31" Type="http://schemas.openxmlformats.org/officeDocument/2006/relationships/printerSettings" Target="../printerSettings/printerSettings1006.bin"/><Relationship Id="rId44" Type="http://schemas.openxmlformats.org/officeDocument/2006/relationships/printerSettings" Target="../printerSettings/printerSettings1019.bin"/><Relationship Id="rId4" Type="http://schemas.openxmlformats.org/officeDocument/2006/relationships/printerSettings" Target="../printerSettings/printerSettings979.bin"/><Relationship Id="rId9" Type="http://schemas.openxmlformats.org/officeDocument/2006/relationships/printerSettings" Target="../printerSettings/printerSettings984.bin"/><Relationship Id="rId14" Type="http://schemas.openxmlformats.org/officeDocument/2006/relationships/printerSettings" Target="../printerSettings/printerSettings989.bin"/><Relationship Id="rId22" Type="http://schemas.openxmlformats.org/officeDocument/2006/relationships/printerSettings" Target="../printerSettings/printerSettings997.bin"/><Relationship Id="rId27" Type="http://schemas.openxmlformats.org/officeDocument/2006/relationships/printerSettings" Target="../printerSettings/printerSettings1002.bin"/><Relationship Id="rId30" Type="http://schemas.openxmlformats.org/officeDocument/2006/relationships/printerSettings" Target="../printerSettings/printerSettings1005.bin"/><Relationship Id="rId35" Type="http://schemas.openxmlformats.org/officeDocument/2006/relationships/printerSettings" Target="../printerSettings/printerSettings1010.bin"/><Relationship Id="rId43" Type="http://schemas.openxmlformats.org/officeDocument/2006/relationships/printerSettings" Target="../printerSettings/printerSettings1018.bin"/><Relationship Id="rId8" Type="http://schemas.openxmlformats.org/officeDocument/2006/relationships/printerSettings" Target="../printerSettings/printerSettings983.bin"/><Relationship Id="rId3" Type="http://schemas.openxmlformats.org/officeDocument/2006/relationships/printerSettings" Target="../printerSettings/printerSettings978.bin"/><Relationship Id="rId12" Type="http://schemas.openxmlformats.org/officeDocument/2006/relationships/printerSettings" Target="../printerSettings/printerSettings987.bin"/><Relationship Id="rId17" Type="http://schemas.openxmlformats.org/officeDocument/2006/relationships/printerSettings" Target="../printerSettings/printerSettings992.bin"/><Relationship Id="rId25" Type="http://schemas.openxmlformats.org/officeDocument/2006/relationships/printerSettings" Target="../printerSettings/printerSettings1000.bin"/><Relationship Id="rId33" Type="http://schemas.openxmlformats.org/officeDocument/2006/relationships/printerSettings" Target="../printerSettings/printerSettings1008.bin"/><Relationship Id="rId38" Type="http://schemas.openxmlformats.org/officeDocument/2006/relationships/printerSettings" Target="../printerSettings/printerSettings1013.bin"/><Relationship Id="rId46" Type="http://schemas.openxmlformats.org/officeDocument/2006/relationships/printerSettings" Target="../printerSettings/printerSettings1021.bin"/><Relationship Id="rId20" Type="http://schemas.openxmlformats.org/officeDocument/2006/relationships/printerSettings" Target="../printerSettings/printerSettings995.bin"/><Relationship Id="rId41" Type="http://schemas.openxmlformats.org/officeDocument/2006/relationships/printerSettings" Target="../printerSettings/printerSettings101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4.bin"/><Relationship Id="rId2" Type="http://schemas.openxmlformats.org/officeDocument/2006/relationships/printerSettings" Target="../printerSettings/printerSettings1023.bin"/><Relationship Id="rId1" Type="http://schemas.openxmlformats.org/officeDocument/2006/relationships/printerSettings" Target="../printerSettings/printerSettings1022.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27.bin"/><Relationship Id="rId2" Type="http://schemas.openxmlformats.org/officeDocument/2006/relationships/printerSettings" Target="../printerSettings/printerSettings1026.bin"/><Relationship Id="rId1" Type="http://schemas.openxmlformats.org/officeDocument/2006/relationships/printerSettings" Target="../printerSettings/printerSettings1025.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30.bin"/><Relationship Id="rId2" Type="http://schemas.openxmlformats.org/officeDocument/2006/relationships/printerSettings" Target="../printerSettings/printerSettings1029.bin"/><Relationship Id="rId1" Type="http://schemas.openxmlformats.org/officeDocument/2006/relationships/printerSettings" Target="../printerSettings/printerSettings1028.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33.bin"/><Relationship Id="rId2" Type="http://schemas.openxmlformats.org/officeDocument/2006/relationships/printerSettings" Target="../printerSettings/printerSettings1032.bin"/><Relationship Id="rId1" Type="http://schemas.openxmlformats.org/officeDocument/2006/relationships/printerSettings" Target="../printerSettings/printerSettings1031.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46.bin"/><Relationship Id="rId18" Type="http://schemas.openxmlformats.org/officeDocument/2006/relationships/printerSettings" Target="../printerSettings/printerSettings1051.bin"/><Relationship Id="rId26" Type="http://schemas.openxmlformats.org/officeDocument/2006/relationships/printerSettings" Target="../printerSettings/printerSettings1059.bin"/><Relationship Id="rId39" Type="http://schemas.openxmlformats.org/officeDocument/2006/relationships/printerSettings" Target="../printerSettings/printerSettings1072.bin"/><Relationship Id="rId21" Type="http://schemas.openxmlformats.org/officeDocument/2006/relationships/printerSettings" Target="../printerSettings/printerSettings1054.bin"/><Relationship Id="rId34" Type="http://schemas.openxmlformats.org/officeDocument/2006/relationships/printerSettings" Target="../printerSettings/printerSettings1067.bin"/><Relationship Id="rId42" Type="http://schemas.openxmlformats.org/officeDocument/2006/relationships/printerSettings" Target="../printerSettings/printerSettings1075.bin"/><Relationship Id="rId7" Type="http://schemas.openxmlformats.org/officeDocument/2006/relationships/printerSettings" Target="../printerSettings/printerSettings1040.bin"/><Relationship Id="rId2" Type="http://schemas.openxmlformats.org/officeDocument/2006/relationships/printerSettings" Target="../printerSettings/printerSettings1035.bin"/><Relationship Id="rId16" Type="http://schemas.openxmlformats.org/officeDocument/2006/relationships/printerSettings" Target="../printerSettings/printerSettings1049.bin"/><Relationship Id="rId20" Type="http://schemas.openxmlformats.org/officeDocument/2006/relationships/printerSettings" Target="../printerSettings/printerSettings1053.bin"/><Relationship Id="rId29" Type="http://schemas.openxmlformats.org/officeDocument/2006/relationships/printerSettings" Target="../printerSettings/printerSettings1062.bin"/><Relationship Id="rId41" Type="http://schemas.openxmlformats.org/officeDocument/2006/relationships/printerSettings" Target="../printerSettings/printerSettings1074.bin"/><Relationship Id="rId1" Type="http://schemas.openxmlformats.org/officeDocument/2006/relationships/printerSettings" Target="../printerSettings/printerSettings1034.bin"/><Relationship Id="rId6" Type="http://schemas.openxmlformats.org/officeDocument/2006/relationships/printerSettings" Target="../printerSettings/printerSettings1039.bin"/><Relationship Id="rId11" Type="http://schemas.openxmlformats.org/officeDocument/2006/relationships/printerSettings" Target="../printerSettings/printerSettings1044.bin"/><Relationship Id="rId24" Type="http://schemas.openxmlformats.org/officeDocument/2006/relationships/printerSettings" Target="../printerSettings/printerSettings1057.bin"/><Relationship Id="rId32" Type="http://schemas.openxmlformats.org/officeDocument/2006/relationships/printerSettings" Target="../printerSettings/printerSettings1065.bin"/><Relationship Id="rId37" Type="http://schemas.openxmlformats.org/officeDocument/2006/relationships/printerSettings" Target="../printerSettings/printerSettings1070.bin"/><Relationship Id="rId40" Type="http://schemas.openxmlformats.org/officeDocument/2006/relationships/printerSettings" Target="../printerSettings/printerSettings1073.bin"/><Relationship Id="rId5" Type="http://schemas.openxmlformats.org/officeDocument/2006/relationships/printerSettings" Target="../printerSettings/printerSettings1038.bin"/><Relationship Id="rId15" Type="http://schemas.openxmlformats.org/officeDocument/2006/relationships/printerSettings" Target="../printerSettings/printerSettings1048.bin"/><Relationship Id="rId23" Type="http://schemas.openxmlformats.org/officeDocument/2006/relationships/printerSettings" Target="../printerSettings/printerSettings1056.bin"/><Relationship Id="rId28" Type="http://schemas.openxmlformats.org/officeDocument/2006/relationships/printerSettings" Target="../printerSettings/printerSettings1061.bin"/><Relationship Id="rId36" Type="http://schemas.openxmlformats.org/officeDocument/2006/relationships/printerSettings" Target="../printerSettings/printerSettings1069.bin"/><Relationship Id="rId10" Type="http://schemas.openxmlformats.org/officeDocument/2006/relationships/printerSettings" Target="../printerSettings/printerSettings1043.bin"/><Relationship Id="rId19" Type="http://schemas.openxmlformats.org/officeDocument/2006/relationships/printerSettings" Target="../printerSettings/printerSettings1052.bin"/><Relationship Id="rId31" Type="http://schemas.openxmlformats.org/officeDocument/2006/relationships/printerSettings" Target="../printerSettings/printerSettings1064.bin"/><Relationship Id="rId4" Type="http://schemas.openxmlformats.org/officeDocument/2006/relationships/printerSettings" Target="../printerSettings/printerSettings1037.bin"/><Relationship Id="rId9" Type="http://schemas.openxmlformats.org/officeDocument/2006/relationships/printerSettings" Target="../printerSettings/printerSettings1042.bin"/><Relationship Id="rId14" Type="http://schemas.openxmlformats.org/officeDocument/2006/relationships/printerSettings" Target="../printerSettings/printerSettings1047.bin"/><Relationship Id="rId22" Type="http://schemas.openxmlformats.org/officeDocument/2006/relationships/printerSettings" Target="../printerSettings/printerSettings1055.bin"/><Relationship Id="rId27" Type="http://schemas.openxmlformats.org/officeDocument/2006/relationships/printerSettings" Target="../printerSettings/printerSettings1060.bin"/><Relationship Id="rId30" Type="http://schemas.openxmlformats.org/officeDocument/2006/relationships/printerSettings" Target="../printerSettings/printerSettings1063.bin"/><Relationship Id="rId35" Type="http://schemas.openxmlformats.org/officeDocument/2006/relationships/printerSettings" Target="../printerSettings/printerSettings1068.bin"/><Relationship Id="rId43" Type="http://schemas.openxmlformats.org/officeDocument/2006/relationships/drawing" Target="../drawings/drawing30.xml"/><Relationship Id="rId8" Type="http://schemas.openxmlformats.org/officeDocument/2006/relationships/printerSettings" Target="../printerSettings/printerSettings1041.bin"/><Relationship Id="rId3" Type="http://schemas.openxmlformats.org/officeDocument/2006/relationships/printerSettings" Target="../printerSettings/printerSettings1036.bin"/><Relationship Id="rId12" Type="http://schemas.openxmlformats.org/officeDocument/2006/relationships/printerSettings" Target="../printerSettings/printerSettings1045.bin"/><Relationship Id="rId17" Type="http://schemas.openxmlformats.org/officeDocument/2006/relationships/printerSettings" Target="../printerSettings/printerSettings1050.bin"/><Relationship Id="rId25" Type="http://schemas.openxmlformats.org/officeDocument/2006/relationships/printerSettings" Target="../printerSettings/printerSettings1058.bin"/><Relationship Id="rId33" Type="http://schemas.openxmlformats.org/officeDocument/2006/relationships/printerSettings" Target="../printerSettings/printerSettings1066.bin"/><Relationship Id="rId38" Type="http://schemas.openxmlformats.org/officeDocument/2006/relationships/printerSettings" Target="../printerSettings/printerSettings1071.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088.bin"/><Relationship Id="rId18" Type="http://schemas.openxmlformats.org/officeDocument/2006/relationships/printerSettings" Target="../printerSettings/printerSettings1093.bin"/><Relationship Id="rId26" Type="http://schemas.openxmlformats.org/officeDocument/2006/relationships/printerSettings" Target="../printerSettings/printerSettings1101.bin"/><Relationship Id="rId39" Type="http://schemas.openxmlformats.org/officeDocument/2006/relationships/printerSettings" Target="../printerSettings/printerSettings1114.bin"/><Relationship Id="rId21" Type="http://schemas.openxmlformats.org/officeDocument/2006/relationships/printerSettings" Target="../printerSettings/printerSettings1096.bin"/><Relationship Id="rId34" Type="http://schemas.openxmlformats.org/officeDocument/2006/relationships/printerSettings" Target="../printerSettings/printerSettings1109.bin"/><Relationship Id="rId42" Type="http://schemas.openxmlformats.org/officeDocument/2006/relationships/printerSettings" Target="../printerSettings/printerSettings1117.bin"/><Relationship Id="rId7" Type="http://schemas.openxmlformats.org/officeDocument/2006/relationships/printerSettings" Target="../printerSettings/printerSettings1082.bin"/><Relationship Id="rId2" Type="http://schemas.openxmlformats.org/officeDocument/2006/relationships/printerSettings" Target="../printerSettings/printerSettings1077.bin"/><Relationship Id="rId16" Type="http://schemas.openxmlformats.org/officeDocument/2006/relationships/printerSettings" Target="../printerSettings/printerSettings1091.bin"/><Relationship Id="rId20" Type="http://schemas.openxmlformats.org/officeDocument/2006/relationships/printerSettings" Target="../printerSettings/printerSettings1095.bin"/><Relationship Id="rId29" Type="http://schemas.openxmlformats.org/officeDocument/2006/relationships/printerSettings" Target="../printerSettings/printerSettings1104.bin"/><Relationship Id="rId41" Type="http://schemas.openxmlformats.org/officeDocument/2006/relationships/printerSettings" Target="../printerSettings/printerSettings1116.bin"/><Relationship Id="rId1" Type="http://schemas.openxmlformats.org/officeDocument/2006/relationships/printerSettings" Target="../printerSettings/printerSettings1076.bin"/><Relationship Id="rId6" Type="http://schemas.openxmlformats.org/officeDocument/2006/relationships/printerSettings" Target="../printerSettings/printerSettings1081.bin"/><Relationship Id="rId11" Type="http://schemas.openxmlformats.org/officeDocument/2006/relationships/printerSettings" Target="../printerSettings/printerSettings1086.bin"/><Relationship Id="rId24" Type="http://schemas.openxmlformats.org/officeDocument/2006/relationships/printerSettings" Target="../printerSettings/printerSettings1099.bin"/><Relationship Id="rId32" Type="http://schemas.openxmlformats.org/officeDocument/2006/relationships/printerSettings" Target="../printerSettings/printerSettings1107.bin"/><Relationship Id="rId37" Type="http://schemas.openxmlformats.org/officeDocument/2006/relationships/printerSettings" Target="../printerSettings/printerSettings1112.bin"/><Relationship Id="rId40" Type="http://schemas.openxmlformats.org/officeDocument/2006/relationships/printerSettings" Target="../printerSettings/printerSettings1115.bin"/><Relationship Id="rId5" Type="http://schemas.openxmlformats.org/officeDocument/2006/relationships/printerSettings" Target="../printerSettings/printerSettings1080.bin"/><Relationship Id="rId15" Type="http://schemas.openxmlformats.org/officeDocument/2006/relationships/printerSettings" Target="../printerSettings/printerSettings1090.bin"/><Relationship Id="rId23" Type="http://schemas.openxmlformats.org/officeDocument/2006/relationships/printerSettings" Target="../printerSettings/printerSettings1098.bin"/><Relationship Id="rId28" Type="http://schemas.openxmlformats.org/officeDocument/2006/relationships/printerSettings" Target="../printerSettings/printerSettings1103.bin"/><Relationship Id="rId36" Type="http://schemas.openxmlformats.org/officeDocument/2006/relationships/printerSettings" Target="../printerSettings/printerSettings1111.bin"/><Relationship Id="rId10" Type="http://schemas.openxmlformats.org/officeDocument/2006/relationships/printerSettings" Target="../printerSettings/printerSettings1085.bin"/><Relationship Id="rId19" Type="http://schemas.openxmlformats.org/officeDocument/2006/relationships/printerSettings" Target="../printerSettings/printerSettings1094.bin"/><Relationship Id="rId31" Type="http://schemas.openxmlformats.org/officeDocument/2006/relationships/printerSettings" Target="../printerSettings/printerSettings1106.bin"/><Relationship Id="rId4" Type="http://schemas.openxmlformats.org/officeDocument/2006/relationships/printerSettings" Target="../printerSettings/printerSettings1079.bin"/><Relationship Id="rId9" Type="http://schemas.openxmlformats.org/officeDocument/2006/relationships/printerSettings" Target="../printerSettings/printerSettings1084.bin"/><Relationship Id="rId14" Type="http://schemas.openxmlformats.org/officeDocument/2006/relationships/printerSettings" Target="../printerSettings/printerSettings1089.bin"/><Relationship Id="rId22" Type="http://schemas.openxmlformats.org/officeDocument/2006/relationships/printerSettings" Target="../printerSettings/printerSettings1097.bin"/><Relationship Id="rId27" Type="http://schemas.openxmlformats.org/officeDocument/2006/relationships/printerSettings" Target="../printerSettings/printerSettings1102.bin"/><Relationship Id="rId30" Type="http://schemas.openxmlformats.org/officeDocument/2006/relationships/printerSettings" Target="../printerSettings/printerSettings1105.bin"/><Relationship Id="rId35" Type="http://schemas.openxmlformats.org/officeDocument/2006/relationships/printerSettings" Target="../printerSettings/printerSettings1110.bin"/><Relationship Id="rId8" Type="http://schemas.openxmlformats.org/officeDocument/2006/relationships/printerSettings" Target="../printerSettings/printerSettings1083.bin"/><Relationship Id="rId3" Type="http://schemas.openxmlformats.org/officeDocument/2006/relationships/printerSettings" Target="../printerSettings/printerSettings1078.bin"/><Relationship Id="rId12" Type="http://schemas.openxmlformats.org/officeDocument/2006/relationships/printerSettings" Target="../printerSettings/printerSettings1087.bin"/><Relationship Id="rId17" Type="http://schemas.openxmlformats.org/officeDocument/2006/relationships/printerSettings" Target="../printerSettings/printerSettings1092.bin"/><Relationship Id="rId25" Type="http://schemas.openxmlformats.org/officeDocument/2006/relationships/printerSettings" Target="../printerSettings/printerSettings1100.bin"/><Relationship Id="rId33" Type="http://schemas.openxmlformats.org/officeDocument/2006/relationships/printerSettings" Target="../printerSettings/printerSettings1108.bin"/><Relationship Id="rId38" Type="http://schemas.openxmlformats.org/officeDocument/2006/relationships/printerSettings" Target="../printerSettings/printerSettings111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9" Type="http://schemas.openxmlformats.org/officeDocument/2006/relationships/ctrlProp" Target="../ctrlProps/ctrlProp108.xml"/><Relationship Id="rId21" Type="http://schemas.openxmlformats.org/officeDocument/2006/relationships/ctrlProp" Target="../ctrlProps/ctrlProp90.xml"/><Relationship Id="rId34" Type="http://schemas.openxmlformats.org/officeDocument/2006/relationships/ctrlProp" Target="../ctrlProps/ctrlProp103.xml"/><Relationship Id="rId42" Type="http://schemas.openxmlformats.org/officeDocument/2006/relationships/ctrlProp" Target="../ctrlProps/ctrlProp111.xml"/><Relationship Id="rId47" Type="http://schemas.openxmlformats.org/officeDocument/2006/relationships/ctrlProp" Target="../ctrlProps/ctrlProp116.xml"/><Relationship Id="rId50" Type="http://schemas.openxmlformats.org/officeDocument/2006/relationships/ctrlProp" Target="../ctrlProps/ctrlProp119.xml"/><Relationship Id="rId7" Type="http://schemas.openxmlformats.org/officeDocument/2006/relationships/ctrlProp" Target="../ctrlProps/ctrlProp76.xml"/><Relationship Id="rId2" Type="http://schemas.openxmlformats.org/officeDocument/2006/relationships/drawing" Target="../drawings/drawing6.xml"/><Relationship Id="rId16" Type="http://schemas.openxmlformats.org/officeDocument/2006/relationships/ctrlProp" Target="../ctrlProps/ctrlProp85.xml"/><Relationship Id="rId29" Type="http://schemas.openxmlformats.org/officeDocument/2006/relationships/ctrlProp" Target="../ctrlProps/ctrlProp98.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37" Type="http://schemas.openxmlformats.org/officeDocument/2006/relationships/ctrlProp" Target="../ctrlProps/ctrlProp106.xml"/><Relationship Id="rId40" Type="http://schemas.openxmlformats.org/officeDocument/2006/relationships/ctrlProp" Target="../ctrlProps/ctrlProp109.xml"/><Relationship Id="rId45" Type="http://schemas.openxmlformats.org/officeDocument/2006/relationships/ctrlProp" Target="../ctrlProps/ctrlProp114.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49" Type="http://schemas.openxmlformats.org/officeDocument/2006/relationships/ctrlProp" Target="../ctrlProps/ctrlProp118.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4" Type="http://schemas.openxmlformats.org/officeDocument/2006/relationships/ctrlProp" Target="../ctrlProps/ctrlProp113.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 Id="rId43" Type="http://schemas.openxmlformats.org/officeDocument/2006/relationships/ctrlProp" Target="../ctrlProps/ctrlProp112.xml"/><Relationship Id="rId48" Type="http://schemas.openxmlformats.org/officeDocument/2006/relationships/ctrlProp" Target="../ctrlProps/ctrlProp117.xml"/><Relationship Id="rId8" Type="http://schemas.openxmlformats.org/officeDocument/2006/relationships/ctrlProp" Target="../ctrlProps/ctrlProp77.xml"/><Relationship Id="rId51" Type="http://schemas.openxmlformats.org/officeDocument/2006/relationships/ctrlProp" Target="../ctrlProps/ctrlProp120.xml"/><Relationship Id="rId3" Type="http://schemas.openxmlformats.org/officeDocument/2006/relationships/vmlDrawing" Target="../drawings/vmlDrawing2.v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38" Type="http://schemas.openxmlformats.org/officeDocument/2006/relationships/ctrlProp" Target="../ctrlProps/ctrlProp107.xml"/><Relationship Id="rId46" Type="http://schemas.openxmlformats.org/officeDocument/2006/relationships/ctrlProp" Target="../ctrlProps/ctrlProp115.xml"/><Relationship Id="rId20" Type="http://schemas.openxmlformats.org/officeDocument/2006/relationships/ctrlProp" Target="../ctrlProps/ctrlProp89.xml"/><Relationship Id="rId41" Type="http://schemas.openxmlformats.org/officeDocument/2006/relationships/ctrlProp" Target="../ctrlProps/ctrlProp110.xml"/><Relationship Id="rId1" Type="http://schemas.openxmlformats.org/officeDocument/2006/relationships/printerSettings" Target="../printerSettings/printerSettings234.bin"/><Relationship Id="rId6" Type="http://schemas.openxmlformats.org/officeDocument/2006/relationships/ctrlProp" Target="../ctrlProps/ctrlProp75.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9" Type="http://schemas.openxmlformats.org/officeDocument/2006/relationships/printerSettings" Target="../printerSettings/printerSettings273.bin"/><Relationship Id="rId21" Type="http://schemas.openxmlformats.org/officeDocument/2006/relationships/printerSettings" Target="../printerSettings/printerSettings255.bin"/><Relationship Id="rId34" Type="http://schemas.openxmlformats.org/officeDocument/2006/relationships/printerSettings" Target="../printerSettings/printerSettings268.bin"/><Relationship Id="rId42" Type="http://schemas.openxmlformats.org/officeDocument/2006/relationships/printerSettings" Target="../printerSettings/printerSettings276.bin"/><Relationship Id="rId47" Type="http://schemas.openxmlformats.org/officeDocument/2006/relationships/drawing" Target="../drawings/drawing7.xml"/><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9" Type="http://schemas.openxmlformats.org/officeDocument/2006/relationships/printerSettings" Target="../printerSettings/printerSettings263.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32" Type="http://schemas.openxmlformats.org/officeDocument/2006/relationships/printerSettings" Target="../printerSettings/printerSettings266.bin"/><Relationship Id="rId37" Type="http://schemas.openxmlformats.org/officeDocument/2006/relationships/printerSettings" Target="../printerSettings/printerSettings271.bin"/><Relationship Id="rId40" Type="http://schemas.openxmlformats.org/officeDocument/2006/relationships/printerSettings" Target="../printerSettings/printerSettings274.bin"/><Relationship Id="rId45" Type="http://schemas.openxmlformats.org/officeDocument/2006/relationships/printerSettings" Target="../printerSettings/printerSettings279.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36" Type="http://schemas.openxmlformats.org/officeDocument/2006/relationships/printerSettings" Target="../printerSettings/printerSettings270.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31" Type="http://schemas.openxmlformats.org/officeDocument/2006/relationships/printerSettings" Target="../printerSettings/printerSettings265.bin"/><Relationship Id="rId44" Type="http://schemas.openxmlformats.org/officeDocument/2006/relationships/printerSettings" Target="../printerSettings/printerSettings278.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 Id="rId30" Type="http://schemas.openxmlformats.org/officeDocument/2006/relationships/printerSettings" Target="../printerSettings/printerSettings264.bin"/><Relationship Id="rId35" Type="http://schemas.openxmlformats.org/officeDocument/2006/relationships/printerSettings" Target="../printerSettings/printerSettings269.bin"/><Relationship Id="rId43" Type="http://schemas.openxmlformats.org/officeDocument/2006/relationships/printerSettings" Target="../printerSettings/printerSettings277.bin"/><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33" Type="http://schemas.openxmlformats.org/officeDocument/2006/relationships/printerSettings" Target="../printerSettings/printerSettings267.bin"/><Relationship Id="rId38" Type="http://schemas.openxmlformats.org/officeDocument/2006/relationships/printerSettings" Target="../printerSettings/printerSettings272.bin"/><Relationship Id="rId46" Type="http://schemas.openxmlformats.org/officeDocument/2006/relationships/printerSettings" Target="../printerSettings/printerSettings280.bin"/><Relationship Id="rId20" Type="http://schemas.openxmlformats.org/officeDocument/2006/relationships/printerSettings" Target="../printerSettings/printerSettings254.bin"/><Relationship Id="rId41" Type="http://schemas.openxmlformats.org/officeDocument/2006/relationships/printerSettings" Target="../printerSettings/printerSettings27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9" Type="http://schemas.openxmlformats.org/officeDocument/2006/relationships/printerSettings" Target="../printerSettings/printerSettings319.bin"/><Relationship Id="rId21" Type="http://schemas.openxmlformats.org/officeDocument/2006/relationships/printerSettings" Target="../printerSettings/printerSettings301.bin"/><Relationship Id="rId34" Type="http://schemas.openxmlformats.org/officeDocument/2006/relationships/printerSettings" Target="../printerSettings/printerSettings314.bin"/><Relationship Id="rId42" Type="http://schemas.openxmlformats.org/officeDocument/2006/relationships/printerSettings" Target="../printerSettings/printerSettings322.bin"/><Relationship Id="rId47" Type="http://schemas.openxmlformats.org/officeDocument/2006/relationships/drawing" Target="../drawings/drawing8.xml"/><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9" Type="http://schemas.openxmlformats.org/officeDocument/2006/relationships/printerSettings" Target="../printerSettings/printerSettings309.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32" Type="http://schemas.openxmlformats.org/officeDocument/2006/relationships/printerSettings" Target="../printerSettings/printerSettings312.bin"/><Relationship Id="rId37" Type="http://schemas.openxmlformats.org/officeDocument/2006/relationships/printerSettings" Target="../printerSettings/printerSettings317.bin"/><Relationship Id="rId40" Type="http://schemas.openxmlformats.org/officeDocument/2006/relationships/printerSettings" Target="../printerSettings/printerSettings320.bin"/><Relationship Id="rId45" Type="http://schemas.openxmlformats.org/officeDocument/2006/relationships/printerSettings" Target="../printerSettings/printerSettings325.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36" Type="http://schemas.openxmlformats.org/officeDocument/2006/relationships/printerSettings" Target="../printerSettings/printerSettings316.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31" Type="http://schemas.openxmlformats.org/officeDocument/2006/relationships/printerSettings" Target="../printerSettings/printerSettings311.bin"/><Relationship Id="rId44" Type="http://schemas.openxmlformats.org/officeDocument/2006/relationships/printerSettings" Target="../printerSettings/printerSettings324.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 Id="rId30" Type="http://schemas.openxmlformats.org/officeDocument/2006/relationships/printerSettings" Target="../printerSettings/printerSettings310.bin"/><Relationship Id="rId35" Type="http://schemas.openxmlformats.org/officeDocument/2006/relationships/printerSettings" Target="../printerSettings/printerSettings315.bin"/><Relationship Id="rId43" Type="http://schemas.openxmlformats.org/officeDocument/2006/relationships/printerSettings" Target="../printerSettings/printerSettings323.bin"/><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33" Type="http://schemas.openxmlformats.org/officeDocument/2006/relationships/printerSettings" Target="../printerSettings/printerSettings313.bin"/><Relationship Id="rId38" Type="http://schemas.openxmlformats.org/officeDocument/2006/relationships/printerSettings" Target="../printerSettings/printerSettings318.bin"/><Relationship Id="rId46" Type="http://schemas.openxmlformats.org/officeDocument/2006/relationships/printerSettings" Target="../printerSettings/printerSettings326.bin"/><Relationship Id="rId20" Type="http://schemas.openxmlformats.org/officeDocument/2006/relationships/printerSettings" Target="../printerSettings/printerSettings300.bin"/><Relationship Id="rId41" Type="http://schemas.openxmlformats.org/officeDocument/2006/relationships/printerSettings" Target="../printerSettings/printerSettings3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L4" sqref="L4"/>
    </sheetView>
  </sheetViews>
  <sheetFormatPr defaultColWidth="9.140625" defaultRowHeight="15.75"/>
  <cols>
    <col min="1" max="1" width="27.5703125" style="61" customWidth="1"/>
    <col min="2" max="2" width="16.140625" style="61" customWidth="1"/>
    <col min="3" max="7" width="9.140625" style="61"/>
    <col min="8" max="8" width="43.140625" style="61" customWidth="1"/>
    <col min="9" max="16384" width="9.140625" style="25"/>
  </cols>
  <sheetData>
    <row r="1" spans="1:8" s="24" customFormat="1" ht="74.25" customHeight="1">
      <c r="A1" s="737" t="s">
        <v>0</v>
      </c>
      <c r="B1" s="774" t="s">
        <v>1059</v>
      </c>
      <c r="C1" s="775"/>
      <c r="D1" s="775"/>
      <c r="E1" s="775"/>
      <c r="F1" s="775"/>
      <c r="G1" s="775"/>
      <c r="H1" s="775"/>
    </row>
    <row r="2" spans="1:8" s="24" customFormat="1" ht="30.75" customHeight="1">
      <c r="A2" s="737" t="s">
        <v>1</v>
      </c>
      <c r="B2" s="34" t="s">
        <v>1061</v>
      </c>
      <c r="C2" s="34"/>
      <c r="D2" s="34"/>
      <c r="E2" s="34"/>
      <c r="F2" s="34"/>
      <c r="G2" s="34"/>
      <c r="H2" s="34"/>
    </row>
    <row r="3" spans="1:8" s="24" customFormat="1" ht="30" customHeight="1">
      <c r="A3" s="737" t="s">
        <v>2</v>
      </c>
      <c r="B3" s="777" t="s">
        <v>1060</v>
      </c>
      <c r="C3" s="774"/>
      <c r="D3" s="774"/>
      <c r="E3" s="774"/>
      <c r="F3" s="774"/>
      <c r="G3" s="774"/>
      <c r="H3" s="34"/>
    </row>
    <row r="4" spans="1:8" s="24" customFormat="1">
      <c r="A4" s="34"/>
      <c r="B4" s="776"/>
      <c r="C4" s="776"/>
      <c r="D4" s="34"/>
      <c r="E4" s="34"/>
      <c r="F4" s="34"/>
      <c r="G4" s="34"/>
      <c r="H4" s="34"/>
    </row>
    <row r="5" spans="1:8" s="24" customFormat="1" ht="16.5">
      <c r="A5" s="737" t="s">
        <v>3</v>
      </c>
      <c r="B5" s="766">
        <v>30</v>
      </c>
      <c r="C5" s="767" t="s">
        <v>4</v>
      </c>
      <c r="D5" s="34"/>
      <c r="E5" s="34"/>
      <c r="F5" s="34"/>
      <c r="G5" s="34"/>
      <c r="H5" s="34"/>
    </row>
    <row r="6" spans="1:8" ht="16.5">
      <c r="A6" s="737" t="s">
        <v>3</v>
      </c>
      <c r="B6" s="766">
        <v>30</v>
      </c>
      <c r="C6" s="767" t="s">
        <v>4</v>
      </c>
      <c r="D6" s="34"/>
      <c r="E6" s="34"/>
      <c r="F6" s="34"/>
      <c r="G6" s="34"/>
      <c r="H6" s="34"/>
    </row>
    <row r="7" spans="1:8" ht="29.25" customHeight="1">
      <c r="A7" s="737" t="s">
        <v>5</v>
      </c>
      <c r="B7" s="774" t="s">
        <v>1062</v>
      </c>
      <c r="C7" s="775"/>
      <c r="D7" s="775"/>
      <c r="E7" s="775"/>
      <c r="F7" s="775"/>
      <c r="G7" s="775"/>
      <c r="H7" s="775"/>
    </row>
    <row r="9" spans="1:8" ht="63.75" customHeight="1">
      <c r="A9" s="34" t="s">
        <v>6</v>
      </c>
      <c r="B9" s="778" t="s">
        <v>1064</v>
      </c>
      <c r="C9" s="779"/>
      <c r="D9" s="779"/>
      <c r="E9" s="779"/>
      <c r="F9" s="779"/>
      <c r="G9" s="779"/>
      <c r="H9" s="779"/>
    </row>
  </sheetData>
  <sheetProtection algorithmName="SHA-512" hashValue="R8cYumWOgg/wmO70xwtZB4Z7QO84oi8pNa7xS9S7OrLGd6vAQxbPgUOjrLvMp5qCxPlSdvuYmZLAZ13T6H6CcA==" saltValue="IQnhs8V8BD7ki24zZzkanw==" spinCount="100000" sheet="1" objects="1" scenario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5" customFormat="1" ht="19.5" customHeight="1">
      <c r="A1" s="1118" t="str">
        <f>'Attach 3(JV)'!A1</f>
        <v>Specification No.:CC/NT/W-TR/DOM/A06/24/16172</v>
      </c>
      <c r="B1" s="1118"/>
      <c r="C1" s="1118"/>
      <c r="D1" s="1118"/>
      <c r="E1" s="529" t="str">
        <f>"Attachment-4(B) "&amp; 'Attach 3(JV)'!AT1</f>
        <v xml:space="preserve">Attachment-4(B) </v>
      </c>
      <c r="F1" s="514"/>
      <c r="G1" s="514"/>
      <c r="H1" s="514"/>
    </row>
    <row r="3" spans="1:9" ht="58.5"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26"/>
      <c r="G3" s="27"/>
      <c r="H3" s="26"/>
    </row>
    <row r="4" spans="1:9" ht="20.100000000000001" customHeight="1">
      <c r="A4" s="28"/>
      <c r="H4" s="30"/>
      <c r="I4" s="11"/>
    </row>
    <row r="5" spans="1:9" ht="20.100000000000001" customHeight="1">
      <c r="A5" s="824" t="s">
        <v>308</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row>
    <row r="12" spans="1:9" ht="20.100000000000001" customHeight="1">
      <c r="A12" s="32"/>
      <c r="B12" s="827">
        <f>'Attach 3(JV)'!B12</f>
        <v>0</v>
      </c>
      <c r="C12" s="827"/>
      <c r="D12" s="827"/>
      <c r="E12" s="12"/>
    </row>
    <row r="13" spans="1:9" ht="20.100000000000001" customHeight="1">
      <c r="A13" s="29" t="s">
        <v>62</v>
      </c>
    </row>
    <row r="14" spans="1:9" ht="20.100000000000001" customHeight="1">
      <c r="A14" s="32"/>
    </row>
    <row r="15" spans="1:9" ht="87.75" customHeight="1">
      <c r="A15" s="1117" t="s">
        <v>316</v>
      </c>
      <c r="B15" s="1117"/>
      <c r="C15" s="1117"/>
      <c r="D15" s="1117"/>
      <c r="E15" s="1117"/>
    </row>
    <row r="16" spans="1:9" ht="30" customHeight="1">
      <c r="A16" s="79" t="s">
        <v>257</v>
      </c>
      <c r="B16" s="1119"/>
      <c r="C16" s="1119"/>
      <c r="D16" s="1119"/>
      <c r="E16" s="1119"/>
    </row>
    <row r="17" spans="1:5" ht="30" customHeight="1">
      <c r="A17" s="79" t="s">
        <v>259</v>
      </c>
      <c r="B17" s="1119"/>
      <c r="C17" s="1119"/>
      <c r="D17" s="1119"/>
      <c r="E17" s="1119"/>
    </row>
    <row r="18" spans="1:5" ht="30" customHeight="1">
      <c r="A18" s="79" t="s">
        <v>261</v>
      </c>
      <c r="B18" s="1119"/>
      <c r="C18" s="1119"/>
      <c r="D18" s="1119"/>
      <c r="E18" s="1119"/>
    </row>
    <row r="19" spans="1:5" ht="30" customHeight="1">
      <c r="A19" s="42" t="s">
        <v>263</v>
      </c>
      <c r="B19" s="1119"/>
      <c r="C19" s="1119"/>
      <c r="D19" s="1119"/>
      <c r="E19" s="1119"/>
    </row>
    <row r="20" spans="1:5" ht="30" customHeight="1">
      <c r="A20" s="42" t="s">
        <v>317</v>
      </c>
      <c r="B20" s="1119"/>
      <c r="C20" s="1119"/>
      <c r="D20" s="1119"/>
      <c r="E20" s="1119"/>
    </row>
    <row r="21" spans="1:5" ht="30" customHeight="1">
      <c r="A21" s="42" t="s">
        <v>318</v>
      </c>
      <c r="B21" s="1119"/>
      <c r="C21" s="1119"/>
      <c r="D21" s="1119"/>
      <c r="E21" s="1119"/>
    </row>
    <row r="22" spans="1:5" ht="16.5" customHeight="1">
      <c r="A22" s="103"/>
    </row>
    <row r="23" spans="1:5" ht="27.95" customHeight="1">
      <c r="D23" s="37"/>
    </row>
    <row r="24" spans="1:5" ht="27.95" customHeight="1">
      <c r="A24" s="36" t="s">
        <v>64</v>
      </c>
      <c r="B24" s="62" t="str">
        <f>'Attach 3(JV)'!B24</f>
        <v>--</v>
      </c>
      <c r="D24" s="37" t="s">
        <v>65</v>
      </c>
      <c r="E24" s="198" t="str">
        <f>'Attach 3(JV)'!E24</f>
        <v/>
      </c>
    </row>
    <row r="25" spans="1:5" ht="27.95" customHeight="1">
      <c r="A25" s="36" t="s">
        <v>66</v>
      </c>
      <c r="B25" s="198" t="str">
        <f>'Attach 3(JV)'!B25</f>
        <v/>
      </c>
      <c r="D25" s="37" t="s">
        <v>67</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9y1Tf3+/6cg2VdEGiAy8ph4zh0kb/6swVDKxExnFwbH9/YZYdBOQiXLbcef1kgrqkkMA0ruJ9469AEjg9PIa4Q==" saltValue="d6iltvzYprbMzhb7l4mfoQ==" spinCount="100000" sheet="1" objects="1" scenario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12" zoomScale="90" zoomScaleSheetLayoutView="9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5" customFormat="1" ht="27" customHeight="1">
      <c r="A1" s="891" t="str">
        <f>'Attach 3(JV)'!A1:D1</f>
        <v>Specification No.:CC/NT/W-TR/DOM/A06/24/16172</v>
      </c>
      <c r="B1" s="891"/>
      <c r="C1" s="891"/>
      <c r="D1" s="1120" t="str">
        <f>"Attachment-5 " &amp; 'Attach 3(JV)'!AT1</f>
        <v xml:space="preserve">Attachment-5 </v>
      </c>
      <c r="E1" s="1120"/>
      <c r="F1" s="514"/>
      <c r="G1" s="514"/>
      <c r="H1" s="514"/>
    </row>
    <row r="3" spans="1:9" ht="54"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26"/>
      <c r="G3" s="27"/>
      <c r="H3" s="26"/>
    </row>
    <row r="4" spans="1:9" ht="42" hidden="1" customHeight="1">
      <c r="A4" s="28"/>
      <c r="H4" s="30"/>
      <c r="I4" s="11"/>
    </row>
    <row r="5" spans="1:9" ht="31.5" customHeight="1">
      <c r="A5" s="824" t="s">
        <v>319</v>
      </c>
      <c r="B5" s="824"/>
      <c r="C5" s="824"/>
      <c r="D5" s="824"/>
      <c r="E5" s="824"/>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30" t="str">
        <f>'Attach 3(JV)'!A8</f>
        <v/>
      </c>
      <c r="B8" s="830"/>
      <c r="C8" s="830"/>
      <c r="D8" s="12" t="str">
        <f>'Attach 3(JV)'!E8</f>
        <v>Contract Services</v>
      </c>
      <c r="H8" s="30"/>
      <c r="I8" s="11"/>
    </row>
    <row r="9" spans="1:9" ht="20.100000000000001" customHeight="1">
      <c r="A9" s="13" t="s">
        <v>56</v>
      </c>
      <c r="B9" s="827">
        <f>'Attach 3(JV)'!B9</f>
        <v>0</v>
      </c>
      <c r="C9" s="827"/>
      <c r="D9" s="12" t="str">
        <f>'Attach 3(JV)'!E9</f>
        <v>Power Grid Corporation of India Ltd.,</v>
      </c>
      <c r="H9" s="30"/>
      <c r="I9" s="11"/>
    </row>
    <row r="10" spans="1:9" ht="20.100000000000001" customHeight="1">
      <c r="A10" s="13" t="s">
        <v>58</v>
      </c>
      <c r="B10" s="827">
        <f>'Attach 3(JV)'!B10</f>
        <v>0</v>
      </c>
      <c r="C10" s="827"/>
      <c r="D10" s="12" t="str">
        <f>'Attach 3(JV)'!E10</f>
        <v>"Saudamini", Plot No. 2, Sector 29</v>
      </c>
      <c r="H10" s="30"/>
      <c r="I10" s="11"/>
    </row>
    <row r="11" spans="1:9" ht="20.100000000000001" customHeight="1">
      <c r="B11" s="827">
        <f>'Attach 3(JV)'!B11</f>
        <v>0</v>
      </c>
      <c r="C11" s="827"/>
      <c r="D11" s="12" t="str">
        <f>'Attach 3(JV)'!E11</f>
        <v>Gurugram (Haryana) - 122001</v>
      </c>
    </row>
    <row r="12" spans="1:9" ht="17.25" customHeight="1">
      <c r="A12" s="32"/>
      <c r="B12" s="827">
        <f>'Attach 3(JV)'!B12</f>
        <v>0</v>
      </c>
      <c r="C12" s="827"/>
      <c r="D12" s="12"/>
    </row>
    <row r="13" spans="1:9" ht="20.100000000000001" customHeight="1">
      <c r="A13" s="29" t="s">
        <v>62</v>
      </c>
    </row>
    <row r="14" spans="1:9" ht="45.75" customHeight="1">
      <c r="A14" s="1043" t="s">
        <v>320</v>
      </c>
      <c r="B14" s="1043"/>
      <c r="C14" s="1043"/>
      <c r="D14" s="1043"/>
      <c r="E14" s="1043"/>
      <c r="F14" s="34"/>
      <c r="G14" s="34"/>
      <c r="H14" s="34"/>
    </row>
    <row r="15" spans="1:9" ht="32.1" customHeight="1">
      <c r="A15" s="1133" t="s">
        <v>321</v>
      </c>
      <c r="B15" s="1133" t="s">
        <v>312</v>
      </c>
      <c r="C15" s="1133" t="s">
        <v>322</v>
      </c>
      <c r="D15" s="1131" t="s">
        <v>323</v>
      </c>
      <c r="E15" s="1132"/>
      <c r="F15" s="34"/>
      <c r="G15" s="34"/>
      <c r="H15" s="34"/>
    </row>
    <row r="16" spans="1:9" ht="19.5" customHeight="1">
      <c r="A16" s="1134"/>
      <c r="B16" s="1134"/>
      <c r="C16" s="1134"/>
      <c r="D16" s="46" t="s">
        <v>324</v>
      </c>
      <c r="E16" s="46" t="s">
        <v>325</v>
      </c>
      <c r="F16" s="34"/>
      <c r="G16" s="34"/>
      <c r="H16" s="34"/>
    </row>
    <row r="17" spans="1:8" ht="21.95" customHeight="1">
      <c r="A17" s="99">
        <v>1</v>
      </c>
      <c r="B17" s="211"/>
      <c r="C17" s="211"/>
      <c r="D17" s="211"/>
      <c r="E17" s="211"/>
      <c r="F17" s="34"/>
      <c r="G17" s="34"/>
      <c r="H17" s="34"/>
    </row>
    <row r="18" spans="1:8" ht="21.95" customHeight="1">
      <c r="A18" s="100">
        <v>2</v>
      </c>
      <c r="B18" s="211"/>
      <c r="C18" s="211"/>
      <c r="D18" s="211"/>
      <c r="E18" s="211"/>
      <c r="F18" s="34"/>
      <c r="G18" s="34"/>
      <c r="H18" s="34"/>
    </row>
    <row r="19" spans="1:8" ht="21.95" customHeight="1">
      <c r="A19" s="100">
        <v>3</v>
      </c>
      <c r="B19" s="211"/>
      <c r="C19" s="211"/>
      <c r="D19" s="211"/>
      <c r="E19" s="211"/>
      <c r="F19" s="34"/>
      <c r="G19" s="34"/>
      <c r="H19" s="34"/>
    </row>
    <row r="20" spans="1:8" ht="21.95" customHeight="1">
      <c r="A20" s="100">
        <v>4</v>
      </c>
      <c r="B20" s="211"/>
      <c r="C20" s="211"/>
      <c r="D20" s="211"/>
      <c r="E20" s="211"/>
      <c r="F20" s="151"/>
      <c r="G20" s="151"/>
      <c r="H20" s="744" t="b">
        <v>0</v>
      </c>
    </row>
    <row r="21" spans="1:8" ht="21.95" customHeight="1">
      <c r="A21" s="101">
        <v>5</v>
      </c>
      <c r="B21" s="211"/>
      <c r="C21" s="211"/>
      <c r="D21" s="211"/>
      <c r="E21" s="211"/>
      <c r="F21" s="151"/>
      <c r="G21" s="151"/>
      <c r="H21" s="152"/>
    </row>
    <row r="22" spans="1:8" ht="18" customHeight="1">
      <c r="A22" s="149"/>
      <c r="B22" s="150"/>
      <c r="C22" s="150"/>
      <c r="D22" s="150"/>
      <c r="E22" s="150"/>
      <c r="F22" s="144"/>
      <c r="G22" s="144"/>
      <c r="H22" s="145"/>
    </row>
    <row r="23" spans="1:8" ht="9" customHeight="1">
      <c r="A23" s="82"/>
      <c r="B23" s="265"/>
      <c r="C23" s="265"/>
      <c r="D23" s="265"/>
      <c r="E23" s="265"/>
      <c r="F23" s="144"/>
      <c r="G23" s="144"/>
      <c r="H23" s="145"/>
    </row>
    <row r="24" spans="1:8" ht="38.25" customHeight="1">
      <c r="A24" s="1121" t="s">
        <v>326</v>
      </c>
      <c r="B24" s="1122"/>
      <c r="C24" s="1122"/>
      <c r="D24" s="1122"/>
      <c r="E24" s="1122"/>
      <c r="F24" s="144"/>
      <c r="G24" s="144"/>
      <c r="H24" s="145"/>
    </row>
    <row r="25" spans="1:8" ht="54.75" customHeight="1">
      <c r="A25" s="1135" t="s">
        <v>327</v>
      </c>
      <c r="B25" s="1135"/>
      <c r="C25" s="1135"/>
      <c r="D25" s="1135"/>
      <c r="E25" s="1135"/>
      <c r="F25" s="144"/>
      <c r="G25" s="144"/>
      <c r="H25" s="145"/>
    </row>
    <row r="26" spans="1:8" ht="32.1" customHeight="1">
      <c r="A26" s="1133" t="s">
        <v>321</v>
      </c>
      <c r="B26" s="1133" t="s">
        <v>312</v>
      </c>
      <c r="C26" s="1133" t="s">
        <v>328</v>
      </c>
      <c r="D26" s="1131" t="s">
        <v>329</v>
      </c>
      <c r="E26" s="1132"/>
      <c r="F26" s="34"/>
      <c r="G26" s="34"/>
      <c r="H26" s="34"/>
    </row>
    <row r="27" spans="1:8" ht="22.5" customHeight="1">
      <c r="A27" s="1134"/>
      <c r="B27" s="1134"/>
      <c r="C27" s="1134"/>
      <c r="D27" s="46" t="s">
        <v>330</v>
      </c>
      <c r="E27" s="46" t="s">
        <v>331</v>
      </c>
      <c r="F27" s="34"/>
      <c r="G27" s="34"/>
      <c r="H27" s="34"/>
    </row>
    <row r="28" spans="1:8" ht="21.95" customHeight="1">
      <c r="A28" s="143">
        <v>1</v>
      </c>
      <c r="B28" s="210"/>
      <c r="C28" s="210"/>
      <c r="D28" s="210"/>
      <c r="E28" s="210"/>
      <c r="F28" s="34"/>
      <c r="G28" s="34"/>
      <c r="H28" s="34"/>
    </row>
    <row r="29" spans="1:8" ht="21.95" customHeight="1">
      <c r="A29" s="143">
        <v>2</v>
      </c>
      <c r="B29" s="210"/>
      <c r="C29" s="210"/>
      <c r="D29" s="210"/>
      <c r="E29" s="210"/>
    </row>
    <row r="30" spans="1:8" ht="21.95" customHeight="1">
      <c r="A30" s="101">
        <v>3</v>
      </c>
      <c r="B30" s="210"/>
      <c r="C30" s="210"/>
      <c r="D30" s="210"/>
      <c r="E30" s="210"/>
    </row>
    <row r="31" spans="1:8" ht="3.75" customHeight="1">
      <c r="A31" s="127"/>
      <c r="B31" s="127"/>
      <c r="C31" s="127"/>
      <c r="D31" s="127"/>
      <c r="E31" s="127"/>
      <c r="F31" s="34"/>
      <c r="G31" s="34"/>
      <c r="H31" s="34"/>
    </row>
    <row r="32" spans="1:8" ht="11.25" customHeight="1">
      <c r="C32" s="37"/>
      <c r="F32" s="34"/>
      <c r="G32" s="34"/>
      <c r="H32" s="34"/>
    </row>
    <row r="33" spans="1:5" ht="15.95" customHeight="1">
      <c r="A33" s="36" t="s">
        <v>64</v>
      </c>
      <c r="B33" s="62" t="str">
        <f>'Attach 3(JV)'!B24</f>
        <v>--</v>
      </c>
      <c r="D33" s="37" t="s">
        <v>65</v>
      </c>
      <c r="E33" s="198" t="str">
        <f>'Attach 3(JV)'!E24</f>
        <v/>
      </c>
    </row>
    <row r="34" spans="1:5" ht="15.95" customHeight="1">
      <c r="A34" s="36" t="s">
        <v>66</v>
      </c>
      <c r="B34" s="198" t="str">
        <f>'Attach 3(JV)'!B25</f>
        <v/>
      </c>
      <c r="D34" s="37" t="s">
        <v>67</v>
      </c>
      <c r="E34" s="198" t="str">
        <f>'Attach 3(JV)'!E25</f>
        <v/>
      </c>
    </row>
    <row r="35" spans="1:5" ht="15.95" customHeight="1">
      <c r="A35" s="25"/>
      <c r="B35" s="25"/>
      <c r="C35" s="37"/>
      <c r="D35" s="25"/>
      <c r="E35" s="25"/>
    </row>
    <row r="36" spans="1:5" ht="20.100000000000001" customHeight="1">
      <c r="A36" s="21" t="str">
        <f>A1</f>
        <v>Specification No.:CC/NT/W-TR/DOM/A06/24/16172</v>
      </c>
      <c r="B36" s="22"/>
      <c r="C36" s="22"/>
      <c r="D36" s="22"/>
      <c r="E36" s="41" t="str">
        <f>"Annexure I to " &amp;D1</f>
        <v xml:space="preserve">Annexure I to Attachment-5 </v>
      </c>
    </row>
    <row r="37" spans="1:5" ht="18" customHeight="1">
      <c r="A37" s="38"/>
    </row>
    <row r="38" spans="1:5" ht="18" customHeight="1">
      <c r="A38" s="1125" t="s">
        <v>332</v>
      </c>
      <c r="B38" s="1125"/>
      <c r="C38" s="1125"/>
      <c r="D38" s="1125"/>
      <c r="E38" s="1125"/>
    </row>
    <row r="39" spans="1:5" ht="18" customHeight="1"/>
    <row r="40" spans="1:5" ht="42" customHeight="1">
      <c r="A40" s="1126" t="s">
        <v>321</v>
      </c>
      <c r="B40" s="1128" t="s">
        <v>312</v>
      </c>
      <c r="C40" s="1128" t="s">
        <v>322</v>
      </c>
      <c r="D40" s="1131" t="s">
        <v>323</v>
      </c>
      <c r="E40" s="1132"/>
    </row>
    <row r="41" spans="1:5" ht="23.25" customHeight="1">
      <c r="A41" s="1127"/>
      <c r="B41" s="1129"/>
      <c r="C41" s="1129"/>
      <c r="D41" s="46" t="s">
        <v>324</v>
      </c>
      <c r="E41" s="46" t="s">
        <v>325</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64</v>
      </c>
      <c r="B70" s="62" t="str">
        <f>B33</f>
        <v>--</v>
      </c>
      <c r="C70" s="37" t="s">
        <v>65</v>
      </c>
      <c r="D70" s="198" t="str">
        <f>E33</f>
        <v/>
      </c>
    </row>
    <row r="71" spans="1:5" ht="24" customHeight="1">
      <c r="A71" s="36" t="s">
        <v>66</v>
      </c>
      <c r="B71" s="203" t="str">
        <f>B34</f>
        <v/>
      </c>
      <c r="C71" s="37" t="s">
        <v>67</v>
      </c>
      <c r="D71" s="198" t="str">
        <f>E34</f>
        <v/>
      </c>
    </row>
    <row r="72" spans="1:5" ht="24" customHeight="1">
      <c r="A72" s="36"/>
      <c r="B72" s="62"/>
      <c r="C72" s="37"/>
      <c r="D72" s="39"/>
    </row>
    <row r="73" spans="1:5" ht="20.100000000000001" customHeight="1">
      <c r="A73" s="21" t="str">
        <f>A1</f>
        <v>Specification No.:CC/NT/W-TR/DOM/A06/24/16172</v>
      </c>
      <c r="B73" s="22"/>
      <c r="C73" s="22"/>
      <c r="D73" s="22"/>
      <c r="E73" s="41" t="str">
        <f>E36</f>
        <v xml:space="preserve">Annexure I to Attachment-5 </v>
      </c>
    </row>
    <row r="74" spans="1:5" ht="18" customHeight="1">
      <c r="A74" s="38"/>
    </row>
    <row r="75" spans="1:5" ht="18" customHeight="1">
      <c r="A75" s="1125" t="s">
        <v>332</v>
      </c>
      <c r="B75" s="1125"/>
      <c r="C75" s="1125"/>
      <c r="D75" s="1125"/>
      <c r="E75" s="1125"/>
    </row>
    <row r="76" spans="1:5" ht="18" customHeight="1"/>
    <row r="77" spans="1:5" ht="37.5" customHeight="1">
      <c r="A77" s="1126" t="s">
        <v>321</v>
      </c>
      <c r="B77" s="1128" t="s">
        <v>312</v>
      </c>
      <c r="C77" s="1128" t="s">
        <v>323</v>
      </c>
      <c r="D77" s="1123" t="s">
        <v>323</v>
      </c>
      <c r="E77" s="1124"/>
    </row>
    <row r="78" spans="1:5" ht="24" customHeight="1">
      <c r="A78" s="1127"/>
      <c r="B78" s="1130"/>
      <c r="C78" s="1130"/>
      <c r="D78" s="47" t="s">
        <v>324</v>
      </c>
      <c r="E78" s="47" t="s">
        <v>325</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64</v>
      </c>
      <c r="B107" s="62" t="str">
        <f>B70</f>
        <v>--</v>
      </c>
      <c r="C107" s="37" t="s">
        <v>65</v>
      </c>
      <c r="D107" s="198" t="str">
        <f>D70</f>
        <v/>
      </c>
    </row>
    <row r="108" spans="1:5" ht="24" customHeight="1">
      <c r="A108" s="36" t="s">
        <v>66</v>
      </c>
      <c r="B108" s="203" t="str">
        <f>B71</f>
        <v/>
      </c>
      <c r="C108" s="37" t="s">
        <v>67</v>
      </c>
      <c r="D108" s="198" t="str">
        <f>D71</f>
        <v/>
      </c>
    </row>
    <row r="109" spans="1:5" ht="24" customHeight="1">
      <c r="A109" s="25"/>
      <c r="B109" s="25"/>
      <c r="C109" s="37"/>
      <c r="D109" s="25"/>
      <c r="E109" s="25"/>
    </row>
    <row r="110" spans="1:5" ht="33" customHeight="1">
      <c r="D110" s="37"/>
    </row>
  </sheetData>
  <sheetProtection algorithmName="SHA-512" hashValue="SGNq/LIGZ0yCWA1eTs5JrCDg5NgYAkb/FjGKLb7sGPQB6PSzdB1kvhp4LodDq/zxWCdTne3Fmv8WfQxoyrPvGA==" saltValue="+MNwpE4Ob3QRNEVppf6dhA==" spinCount="100000" sheet="1" objects="1" scenario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ColWidth="9.140625"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2" t="str">
        <f>'Attach 3(JV)'!A1</f>
        <v>Specification No.:CC/NT/W-TR/DOM/A06/24/16172</v>
      </c>
      <c r="B1" s="533"/>
      <c r="C1" s="533"/>
      <c r="D1" s="533"/>
      <c r="E1" s="534" t="s">
        <v>333</v>
      </c>
      <c r="F1" s="535"/>
      <c r="G1" s="535"/>
      <c r="H1" s="535"/>
    </row>
    <row r="2" spans="1:9" ht="8.1" customHeight="1"/>
    <row r="3" spans="1:9" ht="57"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279"/>
      <c r="G3" s="279"/>
      <c r="H3" s="279"/>
    </row>
    <row r="4" spans="1:9" ht="8.1" customHeight="1">
      <c r="A4" s="280"/>
      <c r="H4" s="281"/>
      <c r="I4" s="282"/>
    </row>
    <row r="5" spans="1:9" ht="27.75" customHeight="1">
      <c r="A5" s="1150" t="s">
        <v>334</v>
      </c>
      <c r="B5" s="1150"/>
      <c r="C5" s="1150"/>
      <c r="D5" s="1150"/>
      <c r="E5" s="1150"/>
      <c r="F5" s="283"/>
      <c r="H5" s="281"/>
      <c r="I5" s="282"/>
    </row>
    <row r="6" spans="1:9" ht="8.1" customHeight="1">
      <c r="A6" s="284"/>
      <c r="H6" s="281"/>
      <c r="I6" s="282"/>
    </row>
    <row r="7" spans="1:9" ht="20.100000000000001" customHeight="1">
      <c r="A7" s="283"/>
      <c r="B7" s="284"/>
      <c r="C7" s="284"/>
      <c r="H7" s="281"/>
      <c r="I7" s="282"/>
    </row>
    <row r="8" spans="1:9" ht="26.25" customHeight="1">
      <c r="A8" s="1151" t="str">
        <f>'[20]Attach 3(QR)'!A8:D8</f>
        <v>Bidder's Name and Address:</v>
      </c>
      <c r="B8" s="1151"/>
      <c r="C8" s="1151"/>
      <c r="D8" s="285" t="str">
        <f>'[20]Attach 3(JV)'!E7</f>
        <v>To:</v>
      </c>
      <c r="H8" s="281"/>
      <c r="I8" s="282"/>
    </row>
    <row r="9" spans="1:9" ht="23.25" customHeight="1">
      <c r="A9" s="1040" t="str">
        <f>'Attach 3(JV)'!A8</f>
        <v/>
      </c>
      <c r="B9" s="1040"/>
      <c r="C9" s="379"/>
      <c r="D9" s="286" t="str">
        <f>'[20]Attach 3(JV)'!E8</f>
        <v>Contract Services</v>
      </c>
      <c r="H9" s="281"/>
      <c r="I9" s="282"/>
    </row>
    <row r="10" spans="1:9" ht="26.25" customHeight="1">
      <c r="A10" s="287" t="s">
        <v>56</v>
      </c>
      <c r="B10" s="1152">
        <f>'Attach 3(JV)'!B9</f>
        <v>0</v>
      </c>
      <c r="C10" s="1152"/>
      <c r="D10" s="286" t="str">
        <f>'[20]Attach 3(JV)'!E9</f>
        <v>Power Grid Corporation of India Ltd.,</v>
      </c>
      <c r="F10" s="288"/>
      <c r="H10" s="281"/>
      <c r="I10" s="282"/>
    </row>
    <row r="11" spans="1:9" ht="16.5">
      <c r="A11" s="287" t="s">
        <v>58</v>
      </c>
      <c r="B11" s="1145">
        <f>'Attach 3(JV)'!B10</f>
        <v>0</v>
      </c>
      <c r="C11" s="1145"/>
      <c r="D11" s="286" t="str">
        <f>'[20]Attach 3(JV)'!E10</f>
        <v>"Saudamini", Plot No. 2, Sector 29</v>
      </c>
      <c r="H11" s="281"/>
      <c r="I11" s="282"/>
    </row>
    <row r="12" spans="1:9">
      <c r="B12" s="1145">
        <f>'Attach 3(JV)'!B11</f>
        <v>0</v>
      </c>
      <c r="C12" s="1145"/>
      <c r="D12" s="286" t="str">
        <f>'Attach 3(JV)'!E11</f>
        <v>Gurugram (Haryana) - 122001</v>
      </c>
    </row>
    <row r="13" spans="1:9" ht="21" customHeight="1">
      <c r="A13" s="284"/>
      <c r="B13" s="1145">
        <f>'Attach 3(JV)'!B12</f>
        <v>0</v>
      </c>
      <c r="C13" s="1145"/>
      <c r="D13" s="286"/>
    </row>
    <row r="14" spans="1:9" ht="20.100000000000001" customHeight="1">
      <c r="A14" s="277" t="s">
        <v>62</v>
      </c>
    </row>
    <row r="15" spans="1:9" ht="63" customHeight="1">
      <c r="A15" s="289">
        <v>1</v>
      </c>
      <c r="B15" s="1112" t="s">
        <v>335</v>
      </c>
      <c r="C15" s="1112"/>
      <c r="D15" s="1112"/>
      <c r="E15" s="1112"/>
    </row>
    <row r="16" spans="1:9" ht="32.1" customHeight="1">
      <c r="A16" s="1146" t="s">
        <v>321</v>
      </c>
      <c r="B16" s="1146" t="s">
        <v>312</v>
      </c>
      <c r="C16" s="1146" t="s">
        <v>322</v>
      </c>
      <c r="D16" s="1148" t="s">
        <v>336</v>
      </c>
      <c r="E16" s="1149"/>
    </row>
    <row r="17" spans="1:8" ht="41.25" customHeight="1">
      <c r="A17" s="1147"/>
      <c r="B17" s="1147"/>
      <c r="C17" s="1147"/>
      <c r="D17" s="290" t="s">
        <v>324</v>
      </c>
      <c r="E17" s="290" t="s">
        <v>337</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143" t="s">
        <v>338</v>
      </c>
      <c r="C23" s="1143"/>
      <c r="D23" s="1143"/>
      <c r="E23" s="1143"/>
      <c r="F23" s="295"/>
      <c r="G23" s="295"/>
      <c r="H23" s="295"/>
    </row>
    <row r="24" spans="1:8" ht="18" customHeight="1">
      <c r="A24" s="299"/>
      <c r="B24" s="300"/>
      <c r="C24" s="300"/>
      <c r="D24" s="300"/>
      <c r="E24" s="300"/>
      <c r="F24" s="301"/>
      <c r="G24" s="301"/>
      <c r="H24" s="302"/>
    </row>
    <row r="25" spans="1:8" ht="54.75" hidden="1" customHeight="1">
      <c r="A25" s="1144" t="s">
        <v>339</v>
      </c>
      <c r="B25" s="1144"/>
      <c r="C25" s="1144"/>
      <c r="D25" s="1144"/>
      <c r="E25" s="1144"/>
      <c r="F25" s="301"/>
      <c r="G25" s="301"/>
      <c r="H25" s="302"/>
    </row>
    <row r="26" spans="1:8" ht="32.1" hidden="1" customHeight="1">
      <c r="A26" s="1140" t="s">
        <v>321</v>
      </c>
      <c r="B26" s="1140" t="s">
        <v>312</v>
      </c>
      <c r="C26" s="1140" t="s">
        <v>328</v>
      </c>
      <c r="D26" s="864" t="s">
        <v>329</v>
      </c>
      <c r="E26" s="866"/>
    </row>
    <row r="27" spans="1:8" ht="22.5" hidden="1" customHeight="1">
      <c r="A27" s="1139"/>
      <c r="B27" s="1139"/>
      <c r="C27" s="1139"/>
      <c r="D27" s="303" t="s">
        <v>330</v>
      </c>
      <c r="E27" s="303" t="s">
        <v>331</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64</v>
      </c>
      <c r="B33" s="320" t="str">
        <f>'Attach 3(JV)'!B24</f>
        <v>--</v>
      </c>
      <c r="C33" s="306" t="s">
        <v>65</v>
      </c>
      <c r="D33" s="1136" t="str">
        <f>'Attach 3(JV)'!E24</f>
        <v/>
      </c>
      <c r="E33" s="1136"/>
    </row>
    <row r="34" spans="1:9" ht="15.95" customHeight="1">
      <c r="A34" s="307" t="s">
        <v>66</v>
      </c>
      <c r="B34" s="321" t="str">
        <f>'Attach 3(JV)'!B25</f>
        <v/>
      </c>
      <c r="C34" s="306" t="s">
        <v>67</v>
      </c>
      <c r="D34" s="1136" t="str">
        <f>'Attach 3(JV)'!E25</f>
        <v/>
      </c>
      <c r="E34" s="1136"/>
    </row>
    <row r="35" spans="1:9" s="277" customFormat="1" ht="15.75" customHeight="1">
      <c r="A35" s="278"/>
      <c r="B35" s="278"/>
      <c r="C35" s="306"/>
      <c r="D35" s="278"/>
      <c r="E35" s="278"/>
      <c r="I35" s="278"/>
    </row>
    <row r="36" spans="1:9" s="277" customFormat="1" ht="19.5" customHeight="1">
      <c r="A36" s="311" t="str">
        <f>A1</f>
        <v>Specification No.:CC/NT/W-TR/DOM/A06/24/16172</v>
      </c>
      <c r="B36" s="312"/>
      <c r="C36" s="312"/>
      <c r="D36" s="312"/>
      <c r="E36" s="313" t="str">
        <f>E1</f>
        <v>Attachment-5A</v>
      </c>
      <c r="I36" s="278"/>
    </row>
    <row r="37" spans="1:9" s="277" customFormat="1" ht="18" customHeight="1">
      <c r="A37" s="309"/>
      <c r="I37" s="278"/>
    </row>
    <row r="38" spans="1:9" s="277" customFormat="1" ht="30" customHeight="1">
      <c r="A38" s="1137" t="s">
        <v>332</v>
      </c>
      <c r="B38" s="1137"/>
      <c r="C38" s="1137"/>
      <c r="D38" s="1137"/>
      <c r="E38" s="1137"/>
      <c r="I38" s="278"/>
    </row>
    <row r="39" spans="1:9" s="277" customFormat="1" ht="18" customHeight="1">
      <c r="I39" s="278"/>
    </row>
    <row r="40" spans="1:9" s="277" customFormat="1" ht="36" customHeight="1">
      <c r="A40" s="1138" t="s">
        <v>321</v>
      </c>
      <c r="B40" s="858" t="s">
        <v>312</v>
      </c>
      <c r="C40" s="1140" t="s">
        <v>322</v>
      </c>
      <c r="D40" s="1141" t="s">
        <v>336</v>
      </c>
      <c r="E40" s="1142"/>
      <c r="I40" s="278"/>
    </row>
    <row r="41" spans="1:9" s="277" customFormat="1" ht="36" customHeight="1">
      <c r="A41" s="1023"/>
      <c r="B41" s="1139"/>
      <c r="C41" s="1139"/>
      <c r="D41" s="303" t="s">
        <v>324</v>
      </c>
      <c r="E41" s="303" t="s">
        <v>340</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64</v>
      </c>
      <c r="B71" s="308" t="str">
        <f>B33</f>
        <v>--</v>
      </c>
      <c r="C71" s="306" t="s">
        <v>65</v>
      </c>
      <c r="D71" s="310" t="str">
        <f>D33</f>
        <v/>
      </c>
      <c r="I71" s="278"/>
    </row>
    <row r="72" spans="1:9" s="277" customFormat="1" ht="24" customHeight="1">
      <c r="A72" s="307" t="s">
        <v>66</v>
      </c>
      <c r="B72" s="308" t="str">
        <f>B34</f>
        <v/>
      </c>
      <c r="C72" s="306" t="s">
        <v>67</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x3fZl8zbjCo7boznYVRaf9iFyzA0YeaBUKbEVe1Sfc+9b4+m9gOkoKU8Y05/B/9RA+4I5789M7Rue4Z87DA1yw==" saltValue="yp5SL4oHYPcyMCPBaz5BpA==" spinCount="100000" sheet="1" objects="1" scenario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5" customFormat="1" ht="16.5" customHeight="1">
      <c r="A1" s="1118" t="str">
        <f>'Attach 3(JV)'!A1</f>
        <v>Specification No.:CC/NT/W-TR/DOM/A06/24/16172</v>
      </c>
      <c r="B1" s="1118"/>
      <c r="C1" s="1118"/>
      <c r="D1" s="1118"/>
      <c r="E1" s="529" t="str">
        <f>"Attachment-6 " &amp; 'Attach 3(JV)'!AT1</f>
        <v xml:space="preserve">Attachment-6 </v>
      </c>
      <c r="F1" s="514"/>
      <c r="G1" s="514"/>
      <c r="H1" s="514"/>
      <c r="Z1" s="536"/>
    </row>
    <row r="2" spans="1:26">
      <c r="Z2" s="113"/>
    </row>
    <row r="3" spans="1:26" ht="78"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26"/>
      <c r="G3" s="27"/>
      <c r="H3" s="26"/>
    </row>
    <row r="4" spans="1:26" ht="6.75" customHeight="1">
      <c r="A4" s="28"/>
      <c r="H4" s="30"/>
      <c r="I4" s="11"/>
    </row>
    <row r="5" spans="1:26" ht="20.100000000000001" customHeight="1">
      <c r="A5" s="824" t="s">
        <v>341</v>
      </c>
      <c r="B5" s="824"/>
      <c r="C5" s="824"/>
      <c r="D5" s="824"/>
      <c r="E5" s="824"/>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30" t="str">
        <f>'Attach 3(JV)'!A8</f>
        <v/>
      </c>
      <c r="B8" s="830"/>
      <c r="C8" s="830"/>
      <c r="D8" s="830"/>
      <c r="E8" s="12" t="str">
        <f>'Attach 3(JV)'!E8</f>
        <v>Contract Services</v>
      </c>
      <c r="H8" s="30"/>
      <c r="I8" s="11"/>
    </row>
    <row r="9" spans="1:26" ht="20.100000000000001" customHeight="1">
      <c r="A9" s="13" t="s">
        <v>56</v>
      </c>
      <c r="B9" s="827">
        <f>'Attach 3(JV)'!B9</f>
        <v>0</v>
      </c>
      <c r="C9" s="827"/>
      <c r="D9" s="827"/>
      <c r="E9" s="12" t="str">
        <f>'Attach 3(JV)'!E9</f>
        <v>Power Grid Corporation of India Ltd.,</v>
      </c>
      <c r="H9" s="30"/>
      <c r="I9" s="11"/>
    </row>
    <row r="10" spans="1:26" ht="20.100000000000001" customHeight="1">
      <c r="A10" s="13" t="s">
        <v>58</v>
      </c>
      <c r="B10" s="827">
        <f>'Attach 3(JV)'!B10</f>
        <v>0</v>
      </c>
      <c r="C10" s="827"/>
      <c r="D10" s="827"/>
      <c r="E10" s="12" t="str">
        <f>'Attach 3(JV)'!E10</f>
        <v>"Saudamini", Plot No. 2, Sector 29</v>
      </c>
      <c r="H10" s="30"/>
      <c r="I10" s="11"/>
    </row>
    <row r="11" spans="1:26" ht="20.100000000000001" customHeight="1">
      <c r="B11" s="827">
        <f>'Attach 3(JV)'!B11</f>
        <v>0</v>
      </c>
      <c r="C11" s="827"/>
      <c r="D11" s="827"/>
      <c r="E11" s="12" t="str">
        <f>'Attach 3(JV)'!E11</f>
        <v>Gurugram (Haryana) - 122001</v>
      </c>
    </row>
    <row r="12" spans="1:26" ht="17.25" customHeight="1">
      <c r="A12" s="32"/>
      <c r="B12" s="827">
        <f>'Attach 3(JV)'!B12</f>
        <v>0</v>
      </c>
      <c r="C12" s="827"/>
      <c r="D12" s="827"/>
      <c r="E12" s="12"/>
    </row>
    <row r="13" spans="1:26" ht="21" customHeight="1">
      <c r="A13" s="29" t="s">
        <v>62</v>
      </c>
      <c r="B13" s="83"/>
      <c r="C13" s="83"/>
      <c r="D13" s="83"/>
    </row>
    <row r="14" spans="1:26" ht="45" customHeight="1">
      <c r="A14" s="1043" t="s">
        <v>342</v>
      </c>
      <c r="B14" s="1043"/>
      <c r="C14" s="1043"/>
      <c r="D14" s="1043"/>
      <c r="E14" s="1043"/>
      <c r="F14" s="34"/>
      <c r="G14" s="34"/>
      <c r="H14" s="34"/>
    </row>
    <row r="15" spans="1:26" ht="12" customHeight="1">
      <c r="A15" s="32"/>
      <c r="B15" s="32"/>
      <c r="C15" s="32"/>
      <c r="D15" s="32"/>
      <c r="E15" s="32"/>
      <c r="F15" s="34"/>
      <c r="G15" s="34"/>
      <c r="H15" s="34"/>
    </row>
    <row r="16" spans="1:26" ht="42" customHeight="1">
      <c r="A16" s="46" t="s">
        <v>321</v>
      </c>
      <c r="B16" s="46" t="s">
        <v>343</v>
      </c>
      <c r="C16" s="1158" t="s">
        <v>344</v>
      </c>
      <c r="D16" s="1158"/>
      <c r="E16" s="46" t="s">
        <v>345</v>
      </c>
      <c r="F16" s="34"/>
      <c r="G16" s="34"/>
      <c r="H16" s="34"/>
    </row>
    <row r="17" spans="1:8" ht="21" customHeight="1">
      <c r="A17" s="209"/>
      <c r="B17" s="209"/>
      <c r="C17" s="1154"/>
      <c r="D17" s="1155"/>
      <c r="E17" s="209"/>
      <c r="F17" s="34"/>
      <c r="G17" s="34"/>
      <c r="H17" s="34"/>
    </row>
    <row r="18" spans="1:8" ht="21" customHeight="1">
      <c r="A18" s="209"/>
      <c r="B18" s="209"/>
      <c r="C18" s="1154"/>
      <c r="D18" s="1155"/>
      <c r="E18" s="209"/>
      <c r="F18" s="34"/>
      <c r="G18" s="34"/>
      <c r="H18" s="34"/>
    </row>
    <row r="19" spans="1:8" ht="21" customHeight="1">
      <c r="A19" s="209"/>
      <c r="B19" s="209"/>
      <c r="C19" s="1153"/>
      <c r="D19" s="1153"/>
      <c r="E19" s="209"/>
      <c r="F19" s="34"/>
      <c r="G19" s="34"/>
      <c r="H19" s="34"/>
    </row>
    <row r="20" spans="1:8" ht="21" customHeight="1">
      <c r="A20" s="209"/>
      <c r="B20" s="209"/>
      <c r="C20" s="1153"/>
      <c r="D20" s="1153"/>
      <c r="E20" s="209"/>
      <c r="F20" s="153"/>
      <c r="G20" s="153"/>
      <c r="H20" s="152" t="b">
        <v>0</v>
      </c>
    </row>
    <row r="21" spans="1:8" ht="21" customHeight="1">
      <c r="A21" s="209"/>
      <c r="B21" s="209"/>
      <c r="C21" s="1153"/>
      <c r="D21" s="1153"/>
      <c r="E21" s="209"/>
      <c r="F21" s="153"/>
      <c r="G21" s="153"/>
      <c r="H21" s="151"/>
    </row>
    <row r="22" spans="1:8" ht="16.5" customHeight="1">
      <c r="D22" s="32"/>
      <c r="E22" s="32"/>
      <c r="F22" s="34"/>
      <c r="G22" s="34"/>
      <c r="H22" s="34"/>
    </row>
    <row r="23" spans="1:8" s="24" customFormat="1" ht="51.75" customHeight="1">
      <c r="A23" s="1117" t="s">
        <v>346</v>
      </c>
      <c r="B23" s="1117"/>
      <c r="C23" s="1117"/>
      <c r="D23" s="1117"/>
      <c r="E23" s="1117"/>
      <c r="F23" s="34"/>
      <c r="G23" s="34"/>
      <c r="H23" s="34"/>
    </row>
    <row r="24" spans="1:8" s="24" customFormat="1" ht="96.75" customHeight="1">
      <c r="A24" s="1117" t="s">
        <v>347</v>
      </c>
      <c r="B24" s="1117"/>
      <c r="C24" s="1117"/>
      <c r="D24" s="1117"/>
      <c r="E24" s="1117"/>
      <c r="F24" s="34"/>
      <c r="G24" s="34"/>
      <c r="H24" s="34"/>
    </row>
    <row r="25" spans="1:8" s="24" customFormat="1" ht="24" customHeight="1">
      <c r="A25" s="146"/>
      <c r="B25" s="146"/>
      <c r="C25" s="146"/>
      <c r="D25" s="37"/>
      <c r="E25" s="146"/>
      <c r="F25" s="34"/>
      <c r="G25" s="34"/>
      <c r="H25" s="34"/>
    </row>
    <row r="26" spans="1:8" ht="24" customHeight="1">
      <c r="A26" s="36" t="s">
        <v>64</v>
      </c>
      <c r="B26" s="62" t="str">
        <f>'Attach 3(JV)'!B24</f>
        <v>--</v>
      </c>
      <c r="C26" s="40"/>
      <c r="D26" s="37" t="s">
        <v>65</v>
      </c>
      <c r="E26" s="198" t="str">
        <f>'Attach 3(JV)'!E24</f>
        <v/>
      </c>
    </row>
    <row r="27" spans="1:8" ht="24" customHeight="1">
      <c r="A27" s="36" t="s">
        <v>66</v>
      </c>
      <c r="B27" s="198" t="str">
        <f>'Attach 3(JV)'!B25</f>
        <v/>
      </c>
      <c r="C27" s="40"/>
      <c r="D27" s="37" t="s">
        <v>67</v>
      </c>
      <c r="E27" s="198" t="str">
        <f>'Attach 3(JV)'!E25</f>
        <v/>
      </c>
    </row>
    <row r="28" spans="1:8" ht="24" customHeight="1">
      <c r="D28" s="37"/>
    </row>
    <row r="29" spans="1:8" ht="24" customHeight="1">
      <c r="D29" s="37"/>
    </row>
    <row r="30" spans="1:8" s="50" customFormat="1" ht="32.25" customHeight="1">
      <c r="A30" s="33" t="str">
        <f>A1</f>
        <v>Specification No.:CC/NT/W-TR/DOM/A06/24/16172</v>
      </c>
      <c r="B30" s="33"/>
      <c r="C30" s="33"/>
      <c r="D30" s="33"/>
      <c r="E30" s="52" t="str">
        <f>"Annexure I to" &amp; E1</f>
        <v xml:space="preserve">Annexure I toAttachment-6 </v>
      </c>
      <c r="F30" s="49"/>
      <c r="G30" s="49"/>
      <c r="H30" s="49"/>
    </row>
    <row r="31" spans="1:8" ht="15.75" customHeight="1">
      <c r="A31" s="1157"/>
      <c r="B31" s="1157"/>
      <c r="C31" s="1157"/>
      <c r="D31" s="1157"/>
      <c r="E31" s="1157"/>
    </row>
    <row r="32" spans="1:8" ht="20.100000000000001" customHeight="1">
      <c r="A32" s="1156" t="str">
        <f>A5</f>
        <v>(Alternative, Deviations and Exceptions to the Provisions)</v>
      </c>
      <c r="B32" s="1156"/>
      <c r="C32" s="1156"/>
      <c r="D32" s="1156"/>
      <c r="E32" s="1156"/>
    </row>
    <row r="33" spans="1:5" ht="20.100000000000001" customHeight="1">
      <c r="A33" s="1156" t="s">
        <v>348</v>
      </c>
      <c r="B33" s="1156"/>
      <c r="C33" s="1156"/>
      <c r="D33" s="1156"/>
      <c r="E33" s="1156"/>
    </row>
    <row r="34" spans="1:5" ht="20.100000000000001" customHeight="1"/>
    <row r="35" spans="1:5" ht="42" customHeight="1">
      <c r="A35" s="46" t="s">
        <v>321</v>
      </c>
      <c r="B35" s="46" t="s">
        <v>343</v>
      </c>
      <c r="C35" s="1158" t="s">
        <v>344</v>
      </c>
      <c r="D35" s="1158"/>
      <c r="E35" s="46" t="s">
        <v>345</v>
      </c>
    </row>
    <row r="36" spans="1:5" ht="39.950000000000003" customHeight="1">
      <c r="A36" s="209"/>
      <c r="B36" s="209"/>
      <c r="C36" s="1154"/>
      <c r="D36" s="1155"/>
      <c r="E36" s="209"/>
    </row>
    <row r="37" spans="1:5" ht="39.950000000000003" customHeight="1">
      <c r="A37" s="209"/>
      <c r="B37" s="209"/>
      <c r="C37" s="1154"/>
      <c r="D37" s="1155"/>
      <c r="E37" s="209"/>
    </row>
    <row r="38" spans="1:5" ht="39.950000000000003" customHeight="1">
      <c r="A38" s="209"/>
      <c r="B38" s="209"/>
      <c r="C38" s="1154"/>
      <c r="D38" s="1155"/>
      <c r="E38" s="209"/>
    </row>
    <row r="39" spans="1:5" ht="39.950000000000003" customHeight="1">
      <c r="A39" s="209"/>
      <c r="B39" s="209"/>
      <c r="C39" s="1154"/>
      <c r="D39" s="1155"/>
      <c r="E39" s="209"/>
    </row>
    <row r="40" spans="1:5" ht="39.950000000000003" customHeight="1">
      <c r="A40" s="209"/>
      <c r="B40" s="209"/>
      <c r="C40" s="1154"/>
      <c r="D40" s="1155"/>
      <c r="E40" s="209"/>
    </row>
    <row r="41" spans="1:5" ht="39.950000000000003" customHeight="1">
      <c r="A41" s="209"/>
      <c r="B41" s="209"/>
      <c r="C41" s="1154"/>
      <c r="D41" s="1155"/>
      <c r="E41" s="209"/>
    </row>
    <row r="42" spans="1:5" ht="39.950000000000003" customHeight="1">
      <c r="A42" s="209"/>
      <c r="B42" s="209"/>
      <c r="C42" s="1154"/>
      <c r="D42" s="1155"/>
      <c r="E42" s="209"/>
    </row>
    <row r="43" spans="1:5" ht="39.950000000000003" customHeight="1">
      <c r="A43" s="209"/>
      <c r="B43" s="209"/>
      <c r="C43" s="1154"/>
      <c r="D43" s="1155"/>
      <c r="E43" s="209"/>
    </row>
    <row r="44" spans="1:5" ht="39.950000000000003" customHeight="1">
      <c r="A44" s="209"/>
      <c r="B44" s="209"/>
      <c r="C44" s="1154"/>
      <c r="D44" s="1155"/>
      <c r="E44" s="209"/>
    </row>
    <row r="45" spans="1:5" ht="39.950000000000003" customHeight="1">
      <c r="A45" s="209"/>
      <c r="B45" s="209"/>
      <c r="C45" s="1154"/>
      <c r="D45" s="1155"/>
      <c r="E45" s="209"/>
    </row>
    <row r="46" spans="1:5" ht="20.100000000000001" customHeight="1"/>
    <row r="47" spans="1:5" ht="25.5" customHeight="1"/>
    <row r="48" spans="1:5" ht="25.5" customHeight="1">
      <c r="A48" s="25"/>
      <c r="B48" s="25"/>
      <c r="C48" s="25"/>
      <c r="D48" s="37"/>
      <c r="E48" s="25"/>
    </row>
    <row r="49" spans="1:5" ht="25.5" customHeight="1">
      <c r="A49" s="36" t="s">
        <v>64</v>
      </c>
      <c r="B49" s="62" t="str">
        <f>B26</f>
        <v>--</v>
      </c>
      <c r="C49" s="40"/>
      <c r="D49" s="37" t="s">
        <v>65</v>
      </c>
      <c r="E49" s="198" t="str">
        <f>E26</f>
        <v/>
      </c>
    </row>
    <row r="50" spans="1:5" ht="25.5" customHeight="1">
      <c r="A50" s="36" t="s">
        <v>66</v>
      </c>
      <c r="B50" s="203" t="str">
        <f>B27</f>
        <v/>
      </c>
      <c r="C50" s="40"/>
      <c r="D50" s="37" t="s">
        <v>67</v>
      </c>
      <c r="E50" s="198" t="str">
        <f>E27</f>
        <v/>
      </c>
    </row>
    <row r="51" spans="1:5" ht="25.5" customHeight="1">
      <c r="D51" s="37"/>
    </row>
  </sheetData>
  <sheetProtection algorithmName="SHA-512" hashValue="vHznCBuJ0M4cA9qcA+r2x6H5UY/o9ZV9PpG1E1iNGI/4xWZcdJabkpumgIf1/6Oe0QWWCzaLhxUZnIs5PVtq1w==" saltValue="v+6GuEA0gE3p8MOEQykw4w==" spinCount="100000" sheet="1" objects="1" scenario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5" customFormat="1" ht="15.75" customHeight="1">
      <c r="A1" s="1118" t="str">
        <f>'Attach 3(JV)'!A1</f>
        <v>Specification No.:CC/NT/W-TR/DOM/A06/24/16172</v>
      </c>
      <c r="B1" s="1118"/>
      <c r="C1" s="1118"/>
      <c r="D1" s="1118"/>
      <c r="E1" s="513" t="str">
        <f>"Attachment-7 " &amp; 'Attach 3(JV)'!AT1</f>
        <v xml:space="preserve">Attachment-7 </v>
      </c>
      <c r="F1" s="514"/>
      <c r="G1" s="514"/>
      <c r="H1" s="514"/>
    </row>
    <row r="2" spans="1:9">
      <c r="E2" s="183"/>
    </row>
    <row r="3" spans="1:9" ht="86.25"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26"/>
      <c r="G3" s="27"/>
      <c r="H3" s="26"/>
    </row>
    <row r="4" spans="1:9" ht="20.100000000000001" customHeight="1">
      <c r="A4" s="28"/>
      <c r="H4" s="30"/>
      <c r="I4" s="11"/>
    </row>
    <row r="5" spans="1:9" ht="20.100000000000001" customHeight="1">
      <c r="A5" s="824" t="s">
        <v>349</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07" t="str">
        <f>'Attach 3(JV)'!E8</f>
        <v>Contract Services</v>
      </c>
      <c r="H8" s="30"/>
      <c r="I8" s="11"/>
    </row>
    <row r="9" spans="1:9" ht="20.100000000000001" customHeight="1">
      <c r="A9" s="13" t="s">
        <v>56</v>
      </c>
      <c r="B9" s="827">
        <f>'Attach 3(JV)'!B9</f>
        <v>0</v>
      </c>
      <c r="C9" s="827"/>
      <c r="D9" s="827"/>
      <c r="E9" s="107" t="str">
        <f>'Attach 3(JV)'!E9</f>
        <v>Power Grid Corporation of India Ltd.,</v>
      </c>
      <c r="H9" s="30"/>
      <c r="I9" s="11"/>
    </row>
    <row r="10" spans="1:9" ht="20.100000000000001" customHeight="1">
      <c r="A10" s="13" t="s">
        <v>58</v>
      </c>
      <c r="B10" s="827">
        <f>'Attach 3(JV)'!B10</f>
        <v>0</v>
      </c>
      <c r="C10" s="827"/>
      <c r="D10" s="827"/>
      <c r="E10" s="107" t="str">
        <f>'Attach 3(JV)'!E10</f>
        <v>"Saudamini", Plot No. 2, Sector 29</v>
      </c>
      <c r="H10" s="30"/>
      <c r="I10" s="11"/>
    </row>
    <row r="11" spans="1:9" ht="20.100000000000001" customHeight="1">
      <c r="B11" s="827">
        <f>'Attach 3(JV)'!B11</f>
        <v>0</v>
      </c>
      <c r="C11" s="827"/>
      <c r="D11" s="827"/>
      <c r="E11" s="107" t="str">
        <f>'Attach 3(JV)'!E11</f>
        <v>Gurugram (Haryana) - 122001</v>
      </c>
    </row>
    <row r="12" spans="1:9" ht="20.100000000000001" customHeight="1">
      <c r="A12" s="32"/>
      <c r="B12" s="827">
        <f>'Attach 3(JV)'!B12</f>
        <v>0</v>
      </c>
      <c r="C12" s="827"/>
      <c r="D12" s="827"/>
      <c r="E12" s="15"/>
    </row>
    <row r="13" spans="1:9" ht="20.100000000000001" customHeight="1"/>
    <row r="14" spans="1:9" ht="20.100000000000001" customHeight="1">
      <c r="A14" s="32"/>
    </row>
    <row r="15" spans="1:9" ht="27.75" customHeight="1">
      <c r="A15" s="1156" t="s">
        <v>350</v>
      </c>
      <c r="B15" s="1156"/>
      <c r="C15" s="1156"/>
      <c r="D15" s="1156"/>
      <c r="E15" s="1156"/>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64</v>
      </c>
      <c r="B22" s="62" t="str">
        <f>'Attach 3(JV)'!B24</f>
        <v>--</v>
      </c>
      <c r="C22" s="33"/>
      <c r="D22" s="37" t="s">
        <v>65</v>
      </c>
      <c r="E22" s="198" t="str">
        <f>'Attach 3(JV)'!E24</f>
        <v/>
      </c>
    </row>
    <row r="23" spans="1:5" ht="33" customHeight="1">
      <c r="A23" s="36" t="s">
        <v>66</v>
      </c>
      <c r="B23" s="198" t="str">
        <f>'Attach 3(JV)'!B25</f>
        <v/>
      </c>
      <c r="C23" s="33"/>
      <c r="D23" s="37" t="s">
        <v>67</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Of2UC60BPDaLHV1gyRp11RDsyLxNUAoU1cWxP+BBzMs2Wb7KIEjS03leMERDEMkOiqIxviImomuVK8T0WpgU9Q==" saltValue="OYadg30DwUNLYAg1zSX37w==" spinCount="100000" sheet="1" objects="1" scenario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X53"/>
  <sheetViews>
    <sheetView showGridLines="0" view="pageBreakPreview" topLeftCell="B1" zoomScale="70" zoomScaleSheetLayoutView="70" workbookViewId="0">
      <selection activeCell="G45" sqref="G4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5" width="15.5703125" style="24" customWidth="1"/>
    <col min="6" max="6" width="16.42578125" style="24" customWidth="1"/>
    <col min="7" max="7" width="15.7109375" style="25" customWidth="1"/>
    <col min="8" max="8" width="16.42578125" style="25" customWidth="1"/>
    <col min="9" max="9" width="16.5703125" style="25" customWidth="1"/>
    <col min="10" max="10" width="15.85546875" style="25" customWidth="1"/>
    <col min="11" max="12" width="15.5703125" style="25" customWidth="1"/>
    <col min="13" max="13" width="16.28515625" style="25" customWidth="1"/>
    <col min="14" max="24" width="17" style="25" customWidth="1"/>
    <col min="25" max="16384" width="9.140625" style="25"/>
  </cols>
  <sheetData>
    <row r="1" spans="1:24" s="77" customFormat="1" ht="21.75" customHeight="1">
      <c r="A1" s="1113" t="str">
        <f>'Attach 3(JV)'!A1</f>
        <v>Specification No.:CC/NT/W-TR/DOM/A06/24/16172</v>
      </c>
      <c r="B1" s="1113"/>
      <c r="C1" s="1113"/>
      <c r="D1" s="1113"/>
      <c r="E1" s="508"/>
      <c r="F1" s="727" t="str">
        <f>"Attachment-9 " &amp; 'Attach 3(JV)'!AT1</f>
        <v xml:space="preserve">Attachment-9 </v>
      </c>
    </row>
    <row r="2" spans="1:24" ht="15" customHeight="1"/>
    <row r="3" spans="1:24" ht="79.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1178"/>
    </row>
    <row r="4" spans="1:24" ht="15" customHeight="1">
      <c r="A4" s="28"/>
      <c r="F4" s="30"/>
    </row>
    <row r="5" spans="1:24" ht="20.100000000000001" customHeight="1">
      <c r="A5" s="824" t="s">
        <v>351</v>
      </c>
      <c r="B5" s="824"/>
      <c r="C5" s="824"/>
      <c r="D5" s="824"/>
      <c r="E5" s="824"/>
      <c r="F5" s="824"/>
    </row>
    <row r="6" spans="1:24" ht="12.75" customHeight="1">
      <c r="A6" s="32"/>
      <c r="F6" s="30"/>
    </row>
    <row r="7" spans="1:24" ht="20.100000000000001" customHeight="1">
      <c r="A7" s="33" t="str">
        <f>'Attach 3(JV)'!A7</f>
        <v>Bidder’s Name and Address  :</v>
      </c>
      <c r="E7" s="29" t="s">
        <v>54</v>
      </c>
      <c r="F7" s="30"/>
    </row>
    <row r="8" spans="1:24" ht="36" customHeight="1">
      <c r="A8" s="830" t="str">
        <f>'Attach 3(JV)'!A8</f>
        <v/>
      </c>
      <c r="B8" s="830"/>
      <c r="C8" s="830"/>
      <c r="D8" s="830"/>
      <c r="E8" s="29" t="s">
        <v>55</v>
      </c>
      <c r="F8" s="30"/>
    </row>
    <row r="9" spans="1:24" ht="20.100000000000001" customHeight="1">
      <c r="A9" s="13" t="s">
        <v>56</v>
      </c>
      <c r="B9" s="827">
        <f>'Attach 3(JV)'!B9</f>
        <v>0</v>
      </c>
      <c r="C9" s="827"/>
      <c r="D9" s="827"/>
      <c r="E9" s="29" t="s">
        <v>57</v>
      </c>
      <c r="F9" s="30"/>
    </row>
    <row r="10" spans="1:24" ht="20.100000000000001" customHeight="1">
      <c r="A10" s="13" t="s">
        <v>58</v>
      </c>
      <c r="B10" s="827">
        <f>'Attach 3(JV)'!B10</f>
        <v>0</v>
      </c>
      <c r="C10" s="827"/>
      <c r="D10" s="827"/>
      <c r="E10" s="29" t="s">
        <v>59</v>
      </c>
      <c r="F10" s="30"/>
    </row>
    <row r="11" spans="1:24" ht="20.100000000000001" customHeight="1">
      <c r="B11" s="827">
        <f>'Attach 3(JV)'!B11</f>
        <v>0</v>
      </c>
      <c r="C11" s="827"/>
      <c r="D11" s="827"/>
      <c r="E11" s="29" t="str">
        <f>'Attach 3(JV)'!E11</f>
        <v>Gurugram (Haryana) - 122001</v>
      </c>
    </row>
    <row r="12" spans="1:24" ht="20.100000000000001" customHeight="1">
      <c r="A12" s="32"/>
      <c r="B12" s="827">
        <f>'Attach 3(JV)'!B12</f>
        <v>0</v>
      </c>
      <c r="C12" s="827"/>
      <c r="D12" s="827"/>
    </row>
    <row r="13" spans="1:24" ht="13.5" customHeight="1">
      <c r="A13" s="32"/>
      <c r="B13" s="102"/>
      <c r="C13" s="102"/>
      <c r="D13" s="102"/>
    </row>
    <row r="14" spans="1:24" ht="20.100000000000001" customHeight="1">
      <c r="A14" s="29" t="s">
        <v>62</v>
      </c>
    </row>
    <row r="15" spans="1:24" ht="15" customHeight="1">
      <c r="A15" s="32"/>
    </row>
    <row r="16" spans="1:24" ht="69" customHeight="1">
      <c r="A16" s="914"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Package-4TR-08-BULK for procurement of 17 x 500 MVA, 400/220/33kV, 3-Ph Transformers; 2 x 500 MVA, 400/230/33kV, 3-Ph Transformers;  1 x 315 MVA, 400/220/33kV, 3-Ph Transformers under Bulk Procurement of 765kV and 400kV class Transformers &amp; Reactors of various Capacities (Lot-4).  for the period commencing from the effective date of Contract to us :</v>
      </c>
      <c r="B16" s="914"/>
      <c r="C16" s="914"/>
      <c r="D16" s="914"/>
      <c r="E16" s="914"/>
      <c r="F16" s="914"/>
      <c r="G16" s="914"/>
      <c r="H16" s="914"/>
      <c r="I16" s="914"/>
      <c r="J16" s="914"/>
      <c r="K16" s="914"/>
      <c r="L16" s="914"/>
      <c r="M16" s="914"/>
      <c r="N16" s="914"/>
      <c r="O16" s="914"/>
      <c r="P16" s="914"/>
      <c r="Q16" s="914"/>
      <c r="R16" s="914"/>
      <c r="S16" s="914"/>
      <c r="T16" s="914"/>
      <c r="U16" s="914"/>
      <c r="V16" s="914"/>
      <c r="W16" s="914"/>
      <c r="X16" s="914"/>
    </row>
    <row r="17" spans="1:24" ht="14.25" customHeight="1">
      <c r="A17" s="32"/>
      <c r="B17" s="32"/>
      <c r="C17" s="32"/>
      <c r="D17" s="32"/>
      <c r="E17" s="34"/>
      <c r="F17" s="34"/>
    </row>
    <row r="18" spans="1:24" ht="20.25" customHeight="1">
      <c r="A18" s="1168" t="s">
        <v>321</v>
      </c>
      <c r="B18" s="1170" t="s">
        <v>352</v>
      </c>
      <c r="C18" s="1171"/>
      <c r="D18" s="1172"/>
      <c r="E18" s="1176" t="s">
        <v>353</v>
      </c>
      <c r="F18" s="1176"/>
      <c r="G18" s="1176"/>
      <c r="H18" s="1176"/>
      <c r="I18" s="1176"/>
      <c r="J18" s="1176"/>
      <c r="K18" s="1176"/>
      <c r="L18" s="1176"/>
      <c r="M18" s="1176"/>
      <c r="N18" s="1176"/>
      <c r="O18" s="1176"/>
      <c r="P18" s="1176"/>
      <c r="Q18" s="1176"/>
      <c r="R18" s="1176"/>
      <c r="S18" s="1176"/>
      <c r="T18" s="1176"/>
      <c r="U18" s="1176"/>
      <c r="V18" s="1176"/>
      <c r="W18" s="1176"/>
      <c r="X18" s="1176"/>
    </row>
    <row r="19" spans="1:24" ht="56.25" customHeight="1">
      <c r="A19" s="1169"/>
      <c r="B19" s="1173"/>
      <c r="C19" s="1174"/>
      <c r="D19" s="1174"/>
      <c r="E19" s="1175"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F19" s="1175"/>
      <c r="G19" s="1175"/>
      <c r="H19" s="1175"/>
      <c r="I19" s="1175"/>
      <c r="J19" s="1175"/>
      <c r="K19" s="1175"/>
      <c r="L19" s="1175"/>
      <c r="M19" s="1175"/>
      <c r="N19" s="1175"/>
      <c r="O19" s="1175"/>
      <c r="P19" s="1175"/>
      <c r="Q19" s="1175"/>
      <c r="R19" s="1175"/>
      <c r="S19" s="1175"/>
      <c r="T19" s="1175"/>
      <c r="U19" s="1175"/>
      <c r="V19" s="1175"/>
      <c r="W19" s="1175"/>
      <c r="X19" s="1175"/>
    </row>
    <row r="20" spans="1:24" ht="85.5" customHeight="1">
      <c r="A20" s="736"/>
      <c r="B20" s="739"/>
      <c r="C20" s="740"/>
      <c r="D20" s="740"/>
      <c r="E20" s="768" t="s">
        <v>1021</v>
      </c>
      <c r="F20" s="768" t="s">
        <v>1022</v>
      </c>
      <c r="G20" s="768" t="s">
        <v>1023</v>
      </c>
      <c r="H20" s="768" t="s">
        <v>1024</v>
      </c>
      <c r="I20" s="768" t="s">
        <v>1025</v>
      </c>
      <c r="J20" s="768" t="s">
        <v>1026</v>
      </c>
      <c r="K20" s="768" t="s">
        <v>1027</v>
      </c>
      <c r="L20" s="768" t="s">
        <v>1028</v>
      </c>
      <c r="M20" s="768" t="s">
        <v>1029</v>
      </c>
      <c r="N20" s="768" t="s">
        <v>1030</v>
      </c>
      <c r="O20" s="768" t="s">
        <v>1031</v>
      </c>
      <c r="P20" s="768" t="s">
        <v>1032</v>
      </c>
      <c r="Q20" s="768" t="s">
        <v>1033</v>
      </c>
      <c r="R20" s="768" t="s">
        <v>1034</v>
      </c>
      <c r="S20" s="768" t="s">
        <v>1035</v>
      </c>
      <c r="T20" s="768" t="s">
        <v>1036</v>
      </c>
      <c r="U20" s="768" t="s">
        <v>1037</v>
      </c>
      <c r="V20" s="768" t="s">
        <v>1038</v>
      </c>
      <c r="W20" s="768" t="s">
        <v>1039</v>
      </c>
      <c r="X20" s="768" t="s">
        <v>1040</v>
      </c>
    </row>
    <row r="21" spans="1:24" ht="20.100000000000001" customHeight="1">
      <c r="A21" s="1165">
        <v>1</v>
      </c>
      <c r="B21" s="1163" t="s">
        <v>354</v>
      </c>
      <c r="C21" s="1163"/>
      <c r="D21" s="1164"/>
      <c r="E21" s="755"/>
      <c r="F21" s="755"/>
      <c r="G21" s="756"/>
      <c r="H21" s="756"/>
      <c r="I21" s="756"/>
      <c r="J21" s="756"/>
      <c r="K21" s="756"/>
      <c r="L21" s="756"/>
      <c r="M21" s="756"/>
      <c r="N21" s="756"/>
      <c r="O21" s="756"/>
      <c r="P21" s="756"/>
      <c r="Q21" s="756"/>
      <c r="R21" s="756"/>
      <c r="S21" s="756"/>
      <c r="T21" s="756"/>
      <c r="U21" s="756"/>
      <c r="V21" s="756"/>
      <c r="W21" s="756"/>
      <c r="X21" s="756"/>
    </row>
    <row r="22" spans="1:24" ht="20.100000000000001" customHeight="1">
      <c r="A22" s="1165"/>
      <c r="B22" s="1160" t="s">
        <v>355</v>
      </c>
      <c r="C22" s="1160"/>
      <c r="D22" s="1161"/>
      <c r="E22" s="757"/>
      <c r="F22" s="757"/>
      <c r="G22" s="757"/>
      <c r="H22" s="757"/>
      <c r="I22" s="757"/>
      <c r="J22" s="757"/>
      <c r="K22" s="757"/>
      <c r="L22" s="757"/>
      <c r="M22" s="757"/>
      <c r="N22" s="757"/>
      <c r="O22" s="757"/>
      <c r="P22" s="757"/>
      <c r="Q22" s="757"/>
      <c r="R22" s="757"/>
      <c r="S22" s="757"/>
      <c r="T22" s="757"/>
      <c r="U22" s="757"/>
      <c r="V22" s="757"/>
      <c r="W22" s="757"/>
      <c r="X22" s="757"/>
    </row>
    <row r="23" spans="1:24" ht="20.100000000000001" customHeight="1">
      <c r="A23" s="1165"/>
      <c r="B23" s="1166" t="s">
        <v>356</v>
      </c>
      <c r="C23" s="1166"/>
      <c r="D23" s="1167"/>
      <c r="E23" s="757"/>
      <c r="F23" s="757"/>
      <c r="G23" s="757"/>
      <c r="H23" s="757"/>
      <c r="I23" s="757"/>
      <c r="J23" s="757"/>
      <c r="K23" s="757"/>
      <c r="L23" s="757"/>
      <c r="M23" s="757"/>
      <c r="N23" s="757"/>
      <c r="O23" s="757"/>
      <c r="P23" s="757"/>
      <c r="Q23" s="757"/>
      <c r="R23" s="757"/>
      <c r="S23" s="757"/>
      <c r="T23" s="757"/>
      <c r="U23" s="757"/>
      <c r="V23" s="757"/>
      <c r="W23" s="757"/>
      <c r="X23" s="757"/>
    </row>
    <row r="24" spans="1:24" ht="20.100000000000001" customHeight="1">
      <c r="A24" s="1165">
        <v>2</v>
      </c>
      <c r="B24" s="1163" t="s">
        <v>357</v>
      </c>
      <c r="C24" s="1163"/>
      <c r="D24" s="1164"/>
      <c r="E24" s="755"/>
      <c r="F24" s="755"/>
      <c r="G24" s="756"/>
      <c r="H24" s="756"/>
      <c r="I24" s="756"/>
      <c r="J24" s="756"/>
      <c r="K24" s="756"/>
      <c r="L24" s="756"/>
      <c r="M24" s="756"/>
      <c r="N24" s="756"/>
      <c r="O24" s="756"/>
      <c r="P24" s="756"/>
      <c r="Q24" s="756"/>
      <c r="R24" s="756"/>
      <c r="S24" s="756"/>
      <c r="T24" s="756"/>
      <c r="U24" s="756"/>
      <c r="V24" s="756"/>
      <c r="W24" s="756"/>
      <c r="X24" s="756"/>
    </row>
    <row r="25" spans="1:24" ht="20.100000000000001" customHeight="1">
      <c r="A25" s="1165"/>
      <c r="B25" s="1160" t="s">
        <v>355</v>
      </c>
      <c r="C25" s="1160"/>
      <c r="D25" s="1161"/>
      <c r="E25" s="757"/>
      <c r="F25" s="757"/>
      <c r="G25" s="757"/>
      <c r="H25" s="757"/>
      <c r="I25" s="757"/>
      <c r="J25" s="757"/>
      <c r="K25" s="757"/>
      <c r="L25" s="757"/>
      <c r="M25" s="757"/>
      <c r="N25" s="757"/>
      <c r="O25" s="757"/>
      <c r="P25" s="757"/>
      <c r="Q25" s="757"/>
      <c r="R25" s="757"/>
      <c r="S25" s="757"/>
      <c r="T25" s="757"/>
      <c r="U25" s="757"/>
      <c r="V25" s="757"/>
      <c r="W25" s="757"/>
      <c r="X25" s="757"/>
    </row>
    <row r="26" spans="1:24" ht="20.100000000000001" customHeight="1">
      <c r="A26" s="1165"/>
      <c r="B26" s="1166" t="s">
        <v>356</v>
      </c>
      <c r="C26" s="1166"/>
      <c r="D26" s="1167"/>
      <c r="E26" s="757"/>
      <c r="F26" s="757"/>
      <c r="G26" s="757"/>
      <c r="H26" s="757"/>
      <c r="I26" s="757"/>
      <c r="J26" s="757"/>
      <c r="K26" s="757"/>
      <c r="L26" s="757"/>
      <c r="M26" s="757"/>
      <c r="N26" s="757"/>
      <c r="O26" s="757"/>
      <c r="P26" s="757"/>
      <c r="Q26" s="757"/>
      <c r="R26" s="757"/>
      <c r="S26" s="757"/>
      <c r="T26" s="757"/>
      <c r="U26" s="757"/>
      <c r="V26" s="757"/>
      <c r="W26" s="757"/>
      <c r="X26" s="757"/>
    </row>
    <row r="27" spans="1:24" ht="20.100000000000001" hidden="1" customHeight="1">
      <c r="A27" s="1165">
        <v>3</v>
      </c>
      <c r="B27" s="1163" t="s">
        <v>358</v>
      </c>
      <c r="C27" s="1163"/>
      <c r="D27" s="1164"/>
      <c r="E27" s="755"/>
      <c r="F27" s="755"/>
      <c r="G27" s="756"/>
      <c r="H27" s="756"/>
      <c r="I27" s="756"/>
      <c r="J27" s="756"/>
      <c r="K27" s="756"/>
      <c r="L27" s="756"/>
      <c r="M27" s="756"/>
      <c r="N27" s="756"/>
      <c r="O27" s="756"/>
      <c r="P27" s="756"/>
      <c r="Q27" s="756"/>
      <c r="R27" s="756"/>
      <c r="S27" s="756"/>
      <c r="T27" s="756"/>
      <c r="U27" s="756"/>
      <c r="V27" s="756"/>
      <c r="W27" s="756"/>
      <c r="X27" s="756"/>
    </row>
    <row r="28" spans="1:24" ht="20.100000000000001" hidden="1" customHeight="1">
      <c r="A28" s="1165"/>
      <c r="B28" s="1160" t="s">
        <v>355</v>
      </c>
      <c r="C28" s="1160"/>
      <c r="D28" s="1161"/>
      <c r="E28" s="757"/>
      <c r="F28" s="757"/>
      <c r="G28" s="756"/>
      <c r="H28" s="756"/>
      <c r="I28" s="756"/>
      <c r="J28" s="756"/>
      <c r="K28" s="756"/>
      <c r="L28" s="756"/>
      <c r="M28" s="756"/>
      <c r="N28" s="756"/>
      <c r="O28" s="756"/>
      <c r="P28" s="756"/>
      <c r="Q28" s="756"/>
      <c r="R28" s="756"/>
      <c r="S28" s="756"/>
      <c r="T28" s="756"/>
      <c r="U28" s="756"/>
      <c r="V28" s="756"/>
      <c r="W28" s="756"/>
      <c r="X28" s="756"/>
    </row>
    <row r="29" spans="1:24" ht="20.100000000000001" hidden="1" customHeight="1">
      <c r="A29" s="1165"/>
      <c r="B29" s="1166" t="s">
        <v>356</v>
      </c>
      <c r="C29" s="1166"/>
      <c r="D29" s="1167"/>
      <c r="E29" s="757"/>
      <c r="F29" s="757"/>
      <c r="G29" s="756"/>
      <c r="H29" s="756"/>
      <c r="I29" s="756"/>
      <c r="J29" s="756"/>
      <c r="K29" s="756"/>
      <c r="L29" s="756"/>
      <c r="M29" s="756"/>
      <c r="N29" s="756"/>
      <c r="O29" s="756"/>
      <c r="P29" s="756"/>
      <c r="Q29" s="756"/>
      <c r="R29" s="756"/>
      <c r="S29" s="756"/>
      <c r="T29" s="756"/>
      <c r="U29" s="756"/>
      <c r="V29" s="756"/>
      <c r="W29" s="756"/>
      <c r="X29" s="756"/>
    </row>
    <row r="30" spans="1:24" ht="20.100000000000001" customHeight="1">
      <c r="A30" s="1165">
        <v>3</v>
      </c>
      <c r="B30" s="1163" t="s">
        <v>359</v>
      </c>
      <c r="C30" s="1163"/>
      <c r="D30" s="1164"/>
      <c r="E30" s="755"/>
      <c r="F30" s="755"/>
      <c r="G30" s="756"/>
      <c r="H30" s="756"/>
      <c r="I30" s="756"/>
      <c r="J30" s="756"/>
      <c r="K30" s="756"/>
      <c r="L30" s="756"/>
      <c r="M30" s="756"/>
      <c r="N30" s="756"/>
      <c r="O30" s="756"/>
      <c r="P30" s="756"/>
      <c r="Q30" s="756"/>
      <c r="R30" s="756"/>
      <c r="S30" s="756"/>
      <c r="T30" s="756"/>
      <c r="U30" s="756"/>
      <c r="V30" s="756"/>
      <c r="W30" s="756"/>
      <c r="X30" s="756"/>
    </row>
    <row r="31" spans="1:24" ht="20.100000000000001" customHeight="1">
      <c r="A31" s="1165"/>
      <c r="B31" s="1160" t="s">
        <v>355</v>
      </c>
      <c r="C31" s="1160"/>
      <c r="D31" s="1161"/>
      <c r="E31" s="757"/>
      <c r="F31" s="757"/>
      <c r="G31" s="757"/>
      <c r="H31" s="757"/>
      <c r="I31" s="757"/>
      <c r="J31" s="757"/>
      <c r="K31" s="757"/>
      <c r="L31" s="757"/>
      <c r="M31" s="757"/>
      <c r="N31" s="757"/>
      <c r="O31" s="757"/>
      <c r="P31" s="757"/>
      <c r="Q31" s="757"/>
      <c r="R31" s="757"/>
      <c r="S31" s="757"/>
      <c r="T31" s="757"/>
      <c r="U31" s="757"/>
      <c r="V31" s="757"/>
      <c r="W31" s="757"/>
      <c r="X31" s="757"/>
    </row>
    <row r="32" spans="1:24" ht="20.100000000000001" customHeight="1">
      <c r="A32" s="1165"/>
      <c r="B32" s="1166" t="s">
        <v>356</v>
      </c>
      <c r="C32" s="1166"/>
      <c r="D32" s="1167"/>
      <c r="E32" s="757"/>
      <c r="F32" s="757"/>
      <c r="G32" s="757"/>
      <c r="H32" s="757"/>
      <c r="I32" s="757"/>
      <c r="J32" s="757"/>
      <c r="K32" s="757"/>
      <c r="L32" s="757"/>
      <c r="M32" s="757"/>
      <c r="N32" s="757"/>
      <c r="O32" s="757"/>
      <c r="P32" s="757"/>
      <c r="Q32" s="757"/>
      <c r="R32" s="757"/>
      <c r="S32" s="757"/>
      <c r="T32" s="757"/>
      <c r="U32" s="757"/>
      <c r="V32" s="757"/>
      <c r="W32" s="757"/>
      <c r="X32" s="757"/>
    </row>
    <row r="33" spans="1:24" ht="20.100000000000001" customHeight="1">
      <c r="A33" s="1165">
        <v>4</v>
      </c>
      <c r="B33" s="1163" t="s">
        <v>360</v>
      </c>
      <c r="C33" s="1163"/>
      <c r="D33" s="1164"/>
      <c r="E33" s="755"/>
      <c r="F33" s="755"/>
      <c r="G33" s="756"/>
      <c r="H33" s="756"/>
      <c r="I33" s="756"/>
      <c r="J33" s="756"/>
      <c r="K33" s="756"/>
      <c r="L33" s="756"/>
      <c r="M33" s="756"/>
      <c r="N33" s="756"/>
      <c r="O33" s="756"/>
      <c r="P33" s="756"/>
      <c r="Q33" s="756"/>
      <c r="R33" s="756"/>
      <c r="S33" s="756"/>
      <c r="T33" s="756"/>
      <c r="U33" s="756"/>
      <c r="V33" s="756"/>
      <c r="W33" s="756"/>
      <c r="X33" s="756"/>
    </row>
    <row r="34" spans="1:24" ht="20.100000000000001" customHeight="1">
      <c r="A34" s="1165"/>
      <c r="B34" s="1160" t="s">
        <v>355</v>
      </c>
      <c r="C34" s="1160"/>
      <c r="D34" s="1161"/>
      <c r="E34" s="757"/>
      <c r="F34" s="757"/>
      <c r="G34" s="757"/>
      <c r="H34" s="757"/>
      <c r="I34" s="757"/>
      <c r="J34" s="757"/>
      <c r="K34" s="757"/>
      <c r="L34" s="757"/>
      <c r="M34" s="757"/>
      <c r="N34" s="757"/>
      <c r="O34" s="757"/>
      <c r="P34" s="757"/>
      <c r="Q34" s="757"/>
      <c r="R34" s="757"/>
      <c r="S34" s="757"/>
      <c r="T34" s="757"/>
      <c r="U34" s="757"/>
      <c r="V34" s="757"/>
      <c r="W34" s="757"/>
      <c r="X34" s="757"/>
    </row>
    <row r="35" spans="1:24" ht="20.100000000000001" customHeight="1">
      <c r="A35" s="1165"/>
      <c r="B35" s="1166" t="s">
        <v>356</v>
      </c>
      <c r="C35" s="1166"/>
      <c r="D35" s="1167"/>
      <c r="E35" s="757"/>
      <c r="F35" s="757"/>
      <c r="G35" s="757"/>
      <c r="H35" s="757"/>
      <c r="I35" s="757"/>
      <c r="J35" s="757"/>
      <c r="K35" s="757"/>
      <c r="L35" s="757"/>
      <c r="M35" s="757"/>
      <c r="N35" s="757"/>
      <c r="O35" s="757"/>
      <c r="P35" s="757"/>
      <c r="Q35" s="757"/>
      <c r="R35" s="757"/>
      <c r="S35" s="757"/>
      <c r="T35" s="757"/>
      <c r="U35" s="757"/>
      <c r="V35" s="757"/>
      <c r="W35" s="757"/>
      <c r="X35" s="757"/>
    </row>
    <row r="36" spans="1:24" ht="20.100000000000001" customHeight="1">
      <c r="A36" s="43">
        <v>5</v>
      </c>
      <c r="B36" s="1179" t="s">
        <v>361</v>
      </c>
      <c r="C36" s="1179"/>
      <c r="D36" s="1180"/>
      <c r="E36" s="757"/>
      <c r="F36" s="757"/>
      <c r="G36" s="757"/>
      <c r="H36" s="757"/>
      <c r="I36" s="757"/>
      <c r="J36" s="757"/>
      <c r="K36" s="757"/>
      <c r="L36" s="757"/>
      <c r="M36" s="757"/>
      <c r="N36" s="757"/>
      <c r="O36" s="757"/>
      <c r="P36" s="757"/>
      <c r="Q36" s="757"/>
      <c r="R36" s="757"/>
      <c r="S36" s="757"/>
      <c r="T36" s="757"/>
      <c r="U36" s="757"/>
      <c r="V36" s="757"/>
      <c r="W36" s="757"/>
      <c r="X36" s="757"/>
    </row>
    <row r="37" spans="1:24" ht="20.100000000000001" customHeight="1">
      <c r="A37" s="1165">
        <v>6</v>
      </c>
      <c r="B37" s="1163" t="s">
        <v>362</v>
      </c>
      <c r="C37" s="1163"/>
      <c r="D37" s="1164"/>
      <c r="E37" s="755"/>
      <c r="F37" s="755"/>
      <c r="G37" s="755"/>
      <c r="H37" s="755"/>
      <c r="I37" s="755"/>
      <c r="J37" s="755"/>
      <c r="K37" s="755"/>
      <c r="L37" s="755"/>
      <c r="M37" s="755"/>
      <c r="N37" s="755"/>
      <c r="O37" s="755"/>
      <c r="P37" s="755"/>
      <c r="Q37" s="755"/>
      <c r="R37" s="755"/>
      <c r="S37" s="755"/>
      <c r="T37" s="755"/>
      <c r="U37" s="755"/>
      <c r="V37" s="755"/>
      <c r="W37" s="755"/>
      <c r="X37" s="755"/>
    </row>
    <row r="38" spans="1:24" ht="20.100000000000001" customHeight="1">
      <c r="A38" s="1165"/>
      <c r="B38" s="1160" t="s">
        <v>355</v>
      </c>
      <c r="C38" s="1160"/>
      <c r="D38" s="1161"/>
      <c r="E38" s="757"/>
      <c r="F38" s="757"/>
      <c r="G38" s="757"/>
      <c r="H38" s="757"/>
      <c r="I38" s="757"/>
      <c r="J38" s="757"/>
      <c r="K38" s="757"/>
      <c r="L38" s="757"/>
      <c r="M38" s="757"/>
      <c r="N38" s="757"/>
      <c r="O38" s="757"/>
      <c r="P38" s="757"/>
      <c r="Q38" s="757"/>
      <c r="R38" s="757"/>
      <c r="S38" s="757"/>
      <c r="T38" s="757"/>
      <c r="U38" s="757"/>
      <c r="V38" s="757"/>
      <c r="W38" s="757"/>
      <c r="X38" s="757"/>
    </row>
    <row r="39" spans="1:24" ht="20.100000000000001" customHeight="1">
      <c r="A39" s="1165"/>
      <c r="B39" s="1166" t="s">
        <v>356</v>
      </c>
      <c r="C39" s="1166"/>
      <c r="D39" s="1167"/>
      <c r="E39" s="757"/>
      <c r="F39" s="757"/>
      <c r="G39" s="757"/>
      <c r="H39" s="757"/>
      <c r="I39" s="757"/>
      <c r="J39" s="757"/>
      <c r="K39" s="757"/>
      <c r="L39" s="757"/>
      <c r="M39" s="757"/>
      <c r="N39" s="757"/>
      <c r="O39" s="757"/>
      <c r="P39" s="757"/>
      <c r="Q39" s="757"/>
      <c r="R39" s="757"/>
      <c r="S39" s="757"/>
      <c r="T39" s="757"/>
      <c r="U39" s="757"/>
      <c r="V39" s="757"/>
      <c r="W39" s="757"/>
      <c r="X39" s="757"/>
    </row>
    <row r="40" spans="1:24" ht="20.100000000000001" customHeight="1">
      <c r="A40" s="1165">
        <v>7</v>
      </c>
      <c r="B40" s="1163" t="s">
        <v>363</v>
      </c>
      <c r="C40" s="1163"/>
      <c r="D40" s="1164"/>
      <c r="E40" s="755"/>
      <c r="F40" s="755"/>
      <c r="G40" s="755"/>
      <c r="H40" s="755"/>
      <c r="I40" s="755"/>
      <c r="J40" s="755"/>
      <c r="K40" s="755"/>
      <c r="L40" s="755"/>
      <c r="M40" s="755"/>
      <c r="N40" s="755"/>
      <c r="O40" s="755"/>
      <c r="P40" s="755"/>
      <c r="Q40" s="755"/>
      <c r="R40" s="755"/>
      <c r="S40" s="755"/>
      <c r="T40" s="755"/>
      <c r="U40" s="755"/>
      <c r="V40" s="755"/>
      <c r="W40" s="755"/>
      <c r="X40" s="755"/>
    </row>
    <row r="41" spans="1:24" ht="20.100000000000001" customHeight="1">
      <c r="A41" s="1165"/>
      <c r="B41" s="1160" t="s">
        <v>355</v>
      </c>
      <c r="C41" s="1160"/>
      <c r="D41" s="1161"/>
      <c r="E41" s="757"/>
      <c r="F41" s="757"/>
      <c r="G41" s="757"/>
      <c r="H41" s="757"/>
      <c r="I41" s="757"/>
      <c r="J41" s="757"/>
      <c r="K41" s="757"/>
      <c r="L41" s="757"/>
      <c r="M41" s="757"/>
      <c r="N41" s="757"/>
      <c r="O41" s="757"/>
      <c r="P41" s="757"/>
      <c r="Q41" s="757"/>
      <c r="R41" s="757"/>
      <c r="S41" s="757"/>
      <c r="T41" s="757"/>
      <c r="U41" s="757"/>
      <c r="V41" s="757"/>
      <c r="W41" s="757"/>
      <c r="X41" s="757"/>
    </row>
    <row r="42" spans="1:24" ht="20.100000000000001" customHeight="1">
      <c r="A42" s="1165"/>
      <c r="B42" s="1166" t="s">
        <v>356</v>
      </c>
      <c r="C42" s="1166"/>
      <c r="D42" s="1167"/>
      <c r="E42" s="757"/>
      <c r="F42" s="757"/>
      <c r="G42" s="757"/>
      <c r="H42" s="757"/>
      <c r="I42" s="757"/>
      <c r="J42" s="757"/>
      <c r="K42" s="757"/>
      <c r="L42" s="757"/>
      <c r="M42" s="757"/>
      <c r="N42" s="757"/>
      <c r="O42" s="757"/>
      <c r="P42" s="757"/>
      <c r="Q42" s="757"/>
      <c r="R42" s="757"/>
      <c r="S42" s="757"/>
      <c r="T42" s="757"/>
      <c r="U42" s="757"/>
      <c r="V42" s="757"/>
      <c r="W42" s="757"/>
      <c r="X42" s="757"/>
    </row>
    <row r="43" spans="1:24" ht="20.100000000000001" customHeight="1">
      <c r="A43" s="1165">
        <v>8</v>
      </c>
      <c r="B43" s="1162" t="s">
        <v>364</v>
      </c>
      <c r="C43" s="1163"/>
      <c r="D43" s="1164"/>
      <c r="E43" s="755"/>
      <c r="F43" s="755"/>
      <c r="G43" s="755"/>
      <c r="H43" s="755"/>
      <c r="I43" s="755"/>
      <c r="J43" s="755"/>
      <c r="K43" s="755"/>
      <c r="L43" s="755"/>
      <c r="M43" s="755"/>
      <c r="N43" s="755"/>
      <c r="O43" s="755"/>
      <c r="P43" s="755"/>
      <c r="Q43" s="755"/>
      <c r="R43" s="755"/>
      <c r="S43" s="755"/>
      <c r="T43" s="755"/>
      <c r="U43" s="755"/>
      <c r="V43" s="755"/>
      <c r="W43" s="755"/>
      <c r="X43" s="755"/>
    </row>
    <row r="44" spans="1:24" ht="20.100000000000001" customHeight="1">
      <c r="A44" s="1165"/>
      <c r="B44" s="1159" t="s">
        <v>355</v>
      </c>
      <c r="C44" s="1160"/>
      <c r="D44" s="1161"/>
      <c r="E44" s="757"/>
      <c r="F44" s="757"/>
      <c r="G44" s="757"/>
      <c r="H44" s="757"/>
      <c r="I44" s="757"/>
      <c r="J44" s="757"/>
      <c r="K44" s="757"/>
      <c r="L44" s="757"/>
      <c r="M44" s="757"/>
      <c r="N44" s="757"/>
      <c r="O44" s="757"/>
      <c r="P44" s="757"/>
      <c r="Q44" s="757"/>
      <c r="R44" s="757"/>
      <c r="S44" s="757"/>
      <c r="T44" s="757"/>
      <c r="U44" s="757"/>
      <c r="V44" s="757"/>
      <c r="W44" s="757"/>
      <c r="X44" s="757"/>
    </row>
    <row r="45" spans="1:24" ht="20.100000000000001" customHeight="1">
      <c r="A45" s="1165"/>
      <c r="B45" s="1159" t="s">
        <v>356</v>
      </c>
      <c r="C45" s="1160"/>
      <c r="D45" s="1161"/>
      <c r="E45" s="757"/>
      <c r="F45" s="757"/>
      <c r="G45" s="757"/>
      <c r="H45" s="757"/>
      <c r="I45" s="757"/>
      <c r="J45" s="757"/>
      <c r="K45" s="757"/>
      <c r="L45" s="757"/>
      <c r="M45" s="757"/>
      <c r="N45" s="757"/>
      <c r="O45" s="757"/>
      <c r="P45" s="757"/>
      <c r="Q45" s="757"/>
      <c r="R45" s="757"/>
      <c r="S45" s="757"/>
      <c r="T45" s="757"/>
      <c r="U45" s="757"/>
      <c r="V45" s="757"/>
      <c r="W45" s="757"/>
      <c r="X45" s="757"/>
    </row>
    <row r="46" spans="1:24" s="679" customFormat="1" ht="18" customHeight="1">
      <c r="A46" s="677" t="str">
        <f>IF(OR(E45&gt;18,F45&gt;18,G45&gt;19,H45&gt;19,I45&gt;20,J45&gt;20,K45&gt;21,L45&gt;21,M45&gt;22,N45&gt;22,O45&gt;23,P45&gt;23, Q45&gt;24,R45&gt;24,S45&gt;25,T45&gt;26,U45&gt;27,V45&gt;28,W45&gt;29,X45&gt;30),"You are exceeding the completion schedule specified in the bidding documents.","")</f>
        <v/>
      </c>
      <c r="B46" s="678"/>
      <c r="C46" s="678"/>
      <c r="D46" s="678"/>
      <c r="E46" s="738"/>
      <c r="F46" s="738"/>
      <c r="G46" s="738"/>
      <c r="H46" s="738"/>
      <c r="I46" s="738"/>
      <c r="J46" s="738"/>
      <c r="K46" s="738"/>
      <c r="L46" s="738"/>
      <c r="M46" s="738"/>
      <c r="N46" s="738"/>
      <c r="O46" s="738"/>
      <c r="P46" s="738"/>
      <c r="Q46" s="738"/>
      <c r="R46" s="738"/>
      <c r="S46" s="738"/>
      <c r="T46" s="738"/>
      <c r="U46" s="738"/>
      <c r="V46" s="738"/>
      <c r="W46" s="738"/>
      <c r="X46" s="738"/>
    </row>
    <row r="47" spans="1:24" ht="18" customHeight="1">
      <c r="A47" s="381"/>
      <c r="B47" s="381"/>
      <c r="C47" s="381"/>
      <c r="D47" s="381"/>
    </row>
    <row r="48" spans="1:24" ht="29.25" customHeight="1">
      <c r="A48" s="36" t="s">
        <v>64</v>
      </c>
      <c r="B48" s="62" t="str">
        <f>'Attach 3(JV)'!B24</f>
        <v>--</v>
      </c>
      <c r="D48" s="37"/>
      <c r="E48" s="37" t="s">
        <v>65</v>
      </c>
      <c r="F48" s="39" t="str">
        <f>'Attach 3(JV)'!E24</f>
        <v/>
      </c>
    </row>
    <row r="49" spans="1:24" ht="22.5" customHeight="1">
      <c r="A49" s="36" t="s">
        <v>66</v>
      </c>
      <c r="B49" s="198" t="str">
        <f>'Attach 3(JV)'!B25</f>
        <v/>
      </c>
      <c r="D49" s="37"/>
      <c r="E49" s="37" t="s">
        <v>67</v>
      </c>
      <c r="F49" s="39" t="str">
        <f>'Attach 3(JV)'!E25</f>
        <v/>
      </c>
    </row>
    <row r="50" spans="1:24" ht="8.25" customHeight="1">
      <c r="D50" s="37"/>
    </row>
    <row r="51" spans="1:24" ht="12" customHeight="1">
      <c r="A51" s="38"/>
    </row>
    <row r="52" spans="1:24" ht="36.75" customHeight="1">
      <c r="A52" s="45" t="s">
        <v>26</v>
      </c>
      <c r="B52" s="1181" t="s">
        <v>365</v>
      </c>
      <c r="C52" s="1181"/>
      <c r="D52" s="1181"/>
      <c r="E52" s="1181"/>
      <c r="F52" s="1181"/>
      <c r="G52" s="1181"/>
      <c r="H52" s="1181"/>
      <c r="I52" s="1181"/>
      <c r="J52" s="1181"/>
      <c r="K52" s="1181"/>
      <c r="L52" s="1181"/>
      <c r="M52" s="1181"/>
      <c r="N52" s="1181"/>
      <c r="O52" s="1181"/>
      <c r="P52" s="1181"/>
      <c r="Q52" s="1181"/>
      <c r="R52" s="1181"/>
      <c r="S52" s="1181"/>
      <c r="T52" s="1181"/>
      <c r="U52" s="1181"/>
      <c r="V52" s="1181"/>
      <c r="W52" s="1181"/>
      <c r="X52" s="1181"/>
    </row>
    <row r="53" spans="1:24" ht="20.100000000000001" customHeight="1"/>
  </sheetData>
  <sheetProtection algorithmName="SHA-512" hashValue="IKLLrnZNUhtI+29xE7njmZA2VtU+XDCUTpXSjGqKZBQQEtEKo8fhezNVSLqsl/2ns8FPAUW0y5CSMtscijDmbg==" saltValue="BJ+wuZpVvWXyoiK3wNaqqQ==" spinCount="100000" sheet="1" objects="1" scenario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52:X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 ref="A37:A39"/>
    <mergeCell ref="B35:D35"/>
    <mergeCell ref="B42:D42"/>
    <mergeCell ref="B36:D36"/>
    <mergeCell ref="B26:D26"/>
    <mergeCell ref="B28:D28"/>
    <mergeCell ref="B29:D29"/>
    <mergeCell ref="A1:D1"/>
    <mergeCell ref="B9:D9"/>
    <mergeCell ref="A8:D8"/>
    <mergeCell ref="B12:D12"/>
    <mergeCell ref="B10:D10"/>
    <mergeCell ref="B11:D11"/>
    <mergeCell ref="A3:F3"/>
    <mergeCell ref="A5:F5"/>
    <mergeCell ref="A16:X16"/>
    <mergeCell ref="B44:D44"/>
    <mergeCell ref="B43:D43"/>
    <mergeCell ref="B38:D38"/>
    <mergeCell ref="A24:A26"/>
    <mergeCell ref="B21:D21"/>
    <mergeCell ref="A21:A23"/>
    <mergeCell ref="B23:D23"/>
    <mergeCell ref="A18:A19"/>
    <mergeCell ref="B18:D19"/>
    <mergeCell ref="B22:D22"/>
    <mergeCell ref="E19:X19"/>
    <mergeCell ref="E18:X18"/>
    <mergeCell ref="B24:D24"/>
    <mergeCell ref="B25:D25"/>
    <mergeCell ref="A40:A42"/>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27"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topLeftCell="A8" zoomScaleSheetLayoutView="100"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2" customFormat="1" ht="22.5" customHeight="1">
      <c r="A1" s="1113" t="str">
        <f>'Attach 3(JV)'!A1</f>
        <v>Specification No.:CC/NT/W-TR/DOM/A06/24/16172</v>
      </c>
      <c r="B1" s="1113"/>
      <c r="C1" s="1113"/>
      <c r="D1" s="1113"/>
      <c r="E1" s="510"/>
      <c r="F1" s="509" t="str">
        <f>"Attachment-10 " &amp; 'Attach 3(JV)'!AT1</f>
        <v xml:space="preserve">Attachment-10 </v>
      </c>
      <c r="G1" s="511"/>
      <c r="H1" s="511"/>
    </row>
    <row r="3" spans="1:10" ht="77.25" customHeight="1">
      <c r="A3" s="1182"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83"/>
      <c r="C3" s="1183"/>
      <c r="D3" s="1183"/>
      <c r="E3" s="1183"/>
      <c r="F3" s="1183"/>
      <c r="G3" s="9"/>
      <c r="H3" s="3"/>
    </row>
    <row r="4" spans="1:10" ht="20.100000000000001" customHeight="1">
      <c r="A4" s="5"/>
      <c r="H4" s="10"/>
      <c r="I4" s="11"/>
    </row>
    <row r="5" spans="1:10" ht="20.100000000000001" customHeight="1">
      <c r="A5" s="1184" t="s">
        <v>366</v>
      </c>
      <c r="B5" s="1184"/>
      <c r="C5" s="1184"/>
      <c r="D5" s="1184"/>
      <c r="E5" s="1184"/>
      <c r="F5" s="1184"/>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186" t="str">
        <f>'Attach 3(JV)'!A8</f>
        <v/>
      </c>
      <c r="B8" s="1186"/>
      <c r="C8" s="1186"/>
      <c r="D8" s="1186"/>
      <c r="E8" s="12" t="str">
        <f>'Attach 3(JV)'!E8</f>
        <v>Contract Services</v>
      </c>
      <c r="H8" s="10"/>
      <c r="I8" s="11"/>
    </row>
    <row r="9" spans="1:10" ht="20.100000000000001" customHeight="1">
      <c r="A9" s="13" t="s">
        <v>56</v>
      </c>
      <c r="B9" s="827">
        <f>'Attach 3(JV)'!B9</f>
        <v>0</v>
      </c>
      <c r="C9" s="827"/>
      <c r="D9" s="827"/>
      <c r="E9" s="12" t="str">
        <f>'Attach 3(JV)'!E9</f>
        <v>Power Grid Corporation of India Ltd.,</v>
      </c>
      <c r="H9" s="10"/>
      <c r="I9" s="11"/>
    </row>
    <row r="10" spans="1:10" ht="20.100000000000001" customHeight="1">
      <c r="A10" s="13" t="s">
        <v>58</v>
      </c>
      <c r="B10" s="827">
        <f>'Attach 3(JV)'!B10</f>
        <v>0</v>
      </c>
      <c r="C10" s="827"/>
      <c r="D10" s="827"/>
      <c r="E10" s="12" t="str">
        <f>'Attach 3(JV)'!E10</f>
        <v>"Saudamini", Plot No. 2, Sector 29</v>
      </c>
      <c r="H10" s="10"/>
      <c r="I10" s="282"/>
    </row>
    <row r="11" spans="1:10" ht="20.100000000000001" customHeight="1">
      <c r="B11" s="827">
        <f>'Attach 3(JV)'!B11</f>
        <v>0</v>
      </c>
      <c r="C11" s="827"/>
      <c r="D11" s="827"/>
      <c r="E11" s="12" t="str">
        <f>'Attach 3(JV)'!E11</f>
        <v>Gurugram (Haryana) - 122001</v>
      </c>
    </row>
    <row r="12" spans="1:10" ht="20.100000000000001" customHeight="1">
      <c r="A12" s="6"/>
      <c r="B12" s="827">
        <f>'Attach 3(JV)'!B12</f>
        <v>0</v>
      </c>
      <c r="C12" s="827"/>
      <c r="D12" s="827"/>
      <c r="E12" s="12"/>
    </row>
    <row r="13" spans="1:10" ht="20.100000000000001" customHeight="1">
      <c r="A13" s="6"/>
    </row>
    <row r="14" spans="1:10" ht="20.100000000000001" customHeight="1">
      <c r="A14" s="6" t="s">
        <v>367</v>
      </c>
    </row>
    <row r="15" spans="1:10" ht="100.5" customHeight="1">
      <c r="A15" s="1185"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500 MVA, 400/220/33kV, 3-phase Transformers, 500 MVA ,400/230/33kV, 3-phase Transformers, 315 MVA ,400/220/33kV, 3-phase Transformers, offered under this package shall meet the maximum loss requirement as stipulated in Technical Specifications.</v>
      </c>
      <c r="B15" s="1185"/>
      <c r="C15" s="1185"/>
      <c r="D15" s="1185"/>
      <c r="E15" s="1185"/>
      <c r="F15" s="1185"/>
      <c r="G15" s="2"/>
      <c r="H15" s="2"/>
      <c r="J15" s="521"/>
    </row>
    <row r="16" spans="1:10" ht="70.5" customHeight="1">
      <c r="A16" s="1185" t="s">
        <v>368</v>
      </c>
      <c r="B16" s="1185"/>
      <c r="C16" s="1185"/>
      <c r="D16" s="1185"/>
      <c r="E16" s="1185"/>
      <c r="F16" s="1185"/>
      <c r="G16" s="2"/>
      <c r="H16" s="2"/>
      <c r="J16" s="521"/>
    </row>
    <row r="17" spans="1:10" ht="69" customHeight="1">
      <c r="A17" s="1185" t="s">
        <v>369</v>
      </c>
      <c r="B17" s="1185"/>
      <c r="C17" s="1185"/>
      <c r="D17" s="1185"/>
      <c r="E17" s="1185"/>
      <c r="F17" s="1185"/>
      <c r="G17" s="2"/>
      <c r="H17" s="2"/>
      <c r="J17" s="521"/>
    </row>
    <row r="18" spans="1:10" ht="20.100000000000001" customHeight="1">
      <c r="A18" s="7"/>
    </row>
    <row r="19" spans="1:10" ht="20.100000000000001" customHeight="1">
      <c r="A19" s="19" t="s">
        <v>370</v>
      </c>
      <c r="B19" s="134" t="str">
        <f>'Attach 3(JV)'!B24</f>
        <v>--</v>
      </c>
      <c r="C19" s="18"/>
      <c r="E19" s="20" t="s">
        <v>65</v>
      </c>
      <c r="F19" s="204" t="str">
        <f>'Attach 3(JV)'!E24</f>
        <v/>
      </c>
    </row>
    <row r="20" spans="1:10" ht="20.100000000000001" customHeight="1">
      <c r="A20" s="19" t="s">
        <v>66</v>
      </c>
      <c r="B20" s="204" t="str">
        <f>'Attach 3(JV)'!B25</f>
        <v/>
      </c>
      <c r="C20" s="18"/>
      <c r="E20" s="20" t="s">
        <v>67</v>
      </c>
      <c r="F20" s="204"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XN1/8YSSAToLfjGHbpWnrHpocL9F7vNyoy/NFZ1sF6iAlUqoHkXLARynwWbubI8n6OfBk/xIt4gsuyuUFS/OYg==" saltValue="EJVjyCC9GgnxRym84ddr2A==" spinCount="100000" sheet="1" objects="1" scenario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6:F16"/>
    <mergeCell ref="A17:F17"/>
    <mergeCell ref="B11:D11"/>
    <mergeCell ref="B12:D12"/>
    <mergeCell ref="A8:D8"/>
    <mergeCell ref="A15:F15"/>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3" zoomScaleSheetLayoutView="100" workbookViewId="0">
      <selection activeCell="B47" sqref="B47:C47"/>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13" t="str">
        <f>'Attach 3(JV)'!A1</f>
        <v>Specification No.:CC/NT/W-TR/DOM/A06/24/16172</v>
      </c>
      <c r="B1" s="1113"/>
      <c r="C1" s="1113"/>
      <c r="D1" s="1189" t="str">
        <f>"Attachment-11 " &amp; 'Attach 3(JV)'!AT1</f>
        <v xml:space="preserve">Attachment-11 </v>
      </c>
      <c r="E1" s="1189"/>
      <c r="F1" s="78"/>
      <c r="G1" s="78"/>
      <c r="H1" s="78"/>
    </row>
    <row r="2" spans="1:26" ht="13.5" customHeight="1">
      <c r="Z2" s="113">
        <f>'Attach 3(JV)'!Z2</f>
        <v>0</v>
      </c>
    </row>
    <row r="3" spans="1:26" ht="75.75" customHeight="1">
      <c r="A3" s="1177" t="str">
        <f>'Attach 3(QR)'!A3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26" ht="19.5" customHeight="1">
      <c r="A4" s="28"/>
      <c r="H4" s="30"/>
      <c r="I4" s="11"/>
    </row>
    <row r="5" spans="1:26" ht="21.75" customHeight="1">
      <c r="A5" s="824" t="s">
        <v>371</v>
      </c>
      <c r="B5" s="824"/>
      <c r="C5" s="824"/>
      <c r="D5" s="824"/>
      <c r="E5" s="824"/>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30" t="str">
        <f>'Attach 3(JV)'!A8</f>
        <v/>
      </c>
      <c r="B8" s="830"/>
      <c r="C8" s="830"/>
      <c r="D8" s="12" t="str">
        <f>'Attach 3(JV)'!E8</f>
        <v>Contract Services</v>
      </c>
      <c r="H8" s="30"/>
      <c r="I8" s="11"/>
    </row>
    <row r="9" spans="1:26" ht="19.5" customHeight="1">
      <c r="A9" s="13" t="s">
        <v>56</v>
      </c>
      <c r="B9" s="827">
        <f>'Attach 3(JV)'!B9</f>
        <v>0</v>
      </c>
      <c r="C9" s="827"/>
      <c r="D9" s="12" t="str">
        <f>'Attach 3(JV)'!E9</f>
        <v>Power Grid Corporation of India Ltd.,</v>
      </c>
      <c r="H9" s="30"/>
      <c r="I9" s="11"/>
    </row>
    <row r="10" spans="1:26" ht="19.5" customHeight="1">
      <c r="A10" s="13" t="s">
        <v>58</v>
      </c>
      <c r="B10" s="827">
        <f>'Attach 3(JV)'!B10</f>
        <v>0</v>
      </c>
      <c r="C10" s="827"/>
      <c r="D10" s="12" t="str">
        <f>'Attach 3(JV)'!E10</f>
        <v>"Saudamini", Plot No. 2, Sector 29</v>
      </c>
      <c r="H10" s="30"/>
      <c r="I10" s="11"/>
    </row>
    <row r="11" spans="1:26" ht="19.5" customHeight="1">
      <c r="B11" s="827">
        <f>'Attach 3(JV)'!B11</f>
        <v>0</v>
      </c>
      <c r="C11" s="827"/>
      <c r="D11" s="12" t="str">
        <f>'Attach 3(JV)'!E11</f>
        <v>Gurugram (Haryana) - 122001</v>
      </c>
    </row>
    <row r="12" spans="1:26" ht="19.5" customHeight="1">
      <c r="A12" s="32"/>
      <c r="B12" s="827">
        <f>'Attach 3(JV)'!B12</f>
        <v>0</v>
      </c>
      <c r="C12" s="827"/>
      <c r="D12" s="12"/>
    </row>
    <row r="13" spans="1:26" ht="19.5" customHeight="1">
      <c r="A13" s="29" t="s">
        <v>62</v>
      </c>
    </row>
    <row r="14" spans="1:26" ht="9.9499999999999993" customHeight="1">
      <c r="A14" s="32"/>
    </row>
    <row r="15" spans="1:26" ht="184.5" customHeight="1">
      <c r="A15" s="1188" t="s">
        <v>372</v>
      </c>
      <c r="B15" s="1043"/>
      <c r="C15" s="1043"/>
      <c r="D15" s="1043"/>
      <c r="E15" s="1043"/>
      <c r="F15" s="34"/>
      <c r="G15" s="34"/>
      <c r="H15" s="34"/>
    </row>
    <row r="16" spans="1:26" ht="19.5" customHeight="1">
      <c r="A16" s="32"/>
      <c r="B16" s="32"/>
      <c r="C16" s="32"/>
      <c r="D16" s="32"/>
      <c r="E16" s="32"/>
      <c r="F16" s="34"/>
      <c r="G16" s="34"/>
      <c r="H16" s="34"/>
    </row>
    <row r="17" spans="1:8" s="24" customFormat="1" ht="72" customHeight="1">
      <c r="A17" s="46" t="s">
        <v>321</v>
      </c>
      <c r="B17" s="1158" t="s">
        <v>373</v>
      </c>
      <c r="C17" s="1158"/>
      <c r="D17" s="46" t="s">
        <v>374</v>
      </c>
      <c r="E17" s="46" t="s">
        <v>375</v>
      </c>
      <c r="G17" s="34"/>
      <c r="H17" s="34"/>
    </row>
    <row r="18" spans="1:8" ht="26.1" customHeight="1">
      <c r="A18" s="81">
        <v>1</v>
      </c>
      <c r="B18" s="1187"/>
      <c r="C18" s="1187"/>
      <c r="D18" s="208"/>
      <c r="E18" s="208"/>
      <c r="F18" s="34"/>
      <c r="G18" s="34"/>
      <c r="H18" s="34"/>
    </row>
    <row r="19" spans="1:8" ht="26.1" customHeight="1">
      <c r="A19" s="81">
        <v>2</v>
      </c>
      <c r="B19" s="1187"/>
      <c r="C19" s="1187"/>
      <c r="D19" s="208"/>
      <c r="E19" s="208"/>
      <c r="F19" s="34"/>
      <c r="G19" s="34"/>
      <c r="H19" s="34"/>
    </row>
    <row r="20" spans="1:8" ht="26.1" customHeight="1">
      <c r="A20" s="81">
        <v>3</v>
      </c>
      <c r="B20" s="1187"/>
      <c r="C20" s="1187"/>
      <c r="D20" s="208"/>
      <c r="E20" s="208"/>
      <c r="F20" s="34"/>
      <c r="G20" s="34"/>
      <c r="H20" s="34"/>
    </row>
    <row r="21" spans="1:8" ht="26.1" customHeight="1">
      <c r="A21" s="81">
        <v>4</v>
      </c>
      <c r="B21" s="1187"/>
      <c r="C21" s="1187"/>
      <c r="D21" s="208"/>
      <c r="E21" s="208"/>
      <c r="F21" s="34"/>
      <c r="G21" s="34"/>
      <c r="H21" s="34"/>
    </row>
    <row r="22" spans="1:8" ht="26.1" customHeight="1">
      <c r="A22" s="81">
        <v>5</v>
      </c>
      <c r="B22" s="1187"/>
      <c r="C22" s="1187"/>
      <c r="D22" s="208"/>
      <c r="E22" s="208"/>
      <c r="F22" s="34"/>
      <c r="G22" s="34"/>
      <c r="H22" s="34"/>
    </row>
    <row r="23" spans="1:8" ht="26.1" customHeight="1">
      <c r="A23" s="81">
        <v>6</v>
      </c>
      <c r="B23" s="1187"/>
      <c r="C23" s="1187"/>
      <c r="D23" s="208"/>
      <c r="E23" s="208"/>
      <c r="F23" s="34"/>
      <c r="G23" s="34"/>
      <c r="H23" s="34"/>
    </row>
    <row r="24" spans="1:8" ht="26.1" customHeight="1">
      <c r="A24" s="32"/>
      <c r="B24" s="32"/>
      <c r="C24" s="32"/>
      <c r="D24" s="32"/>
      <c r="E24" s="32"/>
      <c r="F24" s="34"/>
      <c r="G24" s="34"/>
      <c r="H24" s="34"/>
    </row>
    <row r="25" spans="1:8" ht="84.75" customHeight="1">
      <c r="A25" s="1188" t="s">
        <v>376</v>
      </c>
      <c r="B25" s="1043"/>
      <c r="C25" s="1043"/>
      <c r="D25" s="1043"/>
      <c r="E25" s="1043"/>
    </row>
    <row r="26" spans="1:8" ht="149.25" customHeight="1">
      <c r="A26" s="1188" t="s">
        <v>377</v>
      </c>
      <c r="B26" s="1043"/>
      <c r="C26" s="1043"/>
      <c r="D26" s="1043"/>
      <c r="E26" s="1043"/>
    </row>
    <row r="27" spans="1:8" ht="26.1" customHeight="1">
      <c r="A27" s="36" t="s">
        <v>64</v>
      </c>
      <c r="B27" s="62" t="str">
        <f>'Attach 3(JV)'!B24</f>
        <v>--</v>
      </c>
      <c r="D27" s="37" t="s">
        <v>65</v>
      </c>
      <c r="E27" s="198" t="str">
        <f>'Attach 3(JV)'!E24</f>
        <v/>
      </c>
    </row>
    <row r="28" spans="1:8" ht="26.1" customHeight="1">
      <c r="A28" s="36" t="s">
        <v>66</v>
      </c>
      <c r="B28" s="198" t="str">
        <f>'Attach 3(JV)'!B25</f>
        <v/>
      </c>
      <c r="D28" s="37" t="s">
        <v>67</v>
      </c>
      <c r="E28" s="198" t="str">
        <f>'Attach 3(JV)'!E25</f>
        <v/>
      </c>
    </row>
    <row r="29" spans="1:8" ht="230.25" customHeight="1">
      <c r="A29" s="825" t="s">
        <v>378</v>
      </c>
      <c r="B29" s="825"/>
      <c r="C29" s="825"/>
      <c r="D29" s="825"/>
      <c r="E29" s="825"/>
    </row>
    <row r="30" spans="1:8" ht="20.100000000000001" customHeight="1">
      <c r="A30" s="21" t="str">
        <f>A1</f>
        <v>Specification No.:CC/NT/W-TR/DOM/A06/24/16172</v>
      </c>
      <c r="B30" s="22"/>
      <c r="C30" s="22"/>
      <c r="D30" s="22"/>
      <c r="E30" s="23" t="str">
        <f>D1</f>
        <v xml:space="preserve">Attachment-11 </v>
      </c>
    </row>
    <row r="31" spans="1:8" ht="19.5" customHeight="1"/>
    <row r="32" spans="1:8" ht="48" customHeight="1">
      <c r="A32" s="1191" t="str">
        <f>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2" s="1191"/>
      <c r="C32" s="1191"/>
      <c r="D32" s="1191"/>
      <c r="E32" s="1191"/>
    </row>
    <row r="33" spans="1:5" ht="19.5" customHeight="1">
      <c r="A33" s="28"/>
    </row>
    <row r="34" spans="1:5" ht="19.5" customHeight="1">
      <c r="A34" s="1156" t="s">
        <v>371</v>
      </c>
      <c r="B34" s="1156"/>
      <c r="C34" s="1156"/>
      <c r="D34" s="1156"/>
      <c r="E34" s="1156"/>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56</v>
      </c>
      <c r="B38" s="827" t="str">
        <f>'Attach 3(JV)'!B17:D17</f>
        <v>Ram Lal</v>
      </c>
      <c r="C38" s="827"/>
      <c r="D38" s="12" t="str">
        <f>D9</f>
        <v>Power Grid Corporation of India Ltd.,</v>
      </c>
    </row>
    <row r="39" spans="1:5" ht="19.5" customHeight="1">
      <c r="A39" s="13" t="s">
        <v>58</v>
      </c>
      <c r="B39" s="827" t="str">
        <f>'Attach 3(JV)'!B18:D18</f>
        <v>G5</v>
      </c>
      <c r="C39" s="827"/>
      <c r="D39" s="12" t="str">
        <f>D10</f>
        <v>"Saudamini", Plot No. 2, Sector 29</v>
      </c>
    </row>
    <row r="40" spans="1:5" ht="19.5" customHeight="1">
      <c r="B40" s="827" t="str">
        <f>'Attach 3(JV)'!B19:D19</f>
        <v>Gurgaon</v>
      </c>
      <c r="C40" s="827"/>
      <c r="D40" s="12" t="str">
        <f>D11</f>
        <v>Gurugram (Haryana) - 122001</v>
      </c>
    </row>
    <row r="41" spans="1:5" ht="19.5" customHeight="1">
      <c r="A41" s="32"/>
      <c r="B41" s="827" t="str">
        <f>'Attach 3(JV)'!B20:D20</f>
        <v/>
      </c>
      <c r="C41" s="827"/>
      <c r="D41" s="12"/>
    </row>
    <row r="42" spans="1:5" ht="19.5" customHeight="1">
      <c r="A42" s="29" t="s">
        <v>62</v>
      </c>
    </row>
    <row r="43" spans="1:5" ht="19.5" customHeight="1">
      <c r="A43" s="32"/>
    </row>
    <row r="44" spans="1:5" ht="33.75" customHeight="1">
      <c r="A44" s="1043" t="s">
        <v>379</v>
      </c>
      <c r="B44" s="1043"/>
      <c r="C44" s="1043"/>
      <c r="D44" s="1043"/>
      <c r="E44" s="1043"/>
    </row>
    <row r="45" spans="1:5" ht="19.5" customHeight="1">
      <c r="A45" s="32"/>
      <c r="B45" s="32"/>
      <c r="C45" s="32"/>
      <c r="D45" s="32"/>
      <c r="E45" s="32"/>
    </row>
    <row r="46" spans="1:5" ht="72" customHeight="1">
      <c r="A46" s="46" t="s">
        <v>321</v>
      </c>
      <c r="B46" s="1158" t="s">
        <v>373</v>
      </c>
      <c r="C46" s="1158"/>
      <c r="D46" s="46" t="s">
        <v>374</v>
      </c>
      <c r="E46" s="46" t="s">
        <v>380</v>
      </c>
    </row>
    <row r="47" spans="1:5" ht="25.5" customHeight="1">
      <c r="A47" s="81">
        <v>1</v>
      </c>
      <c r="B47" s="1190"/>
      <c r="C47" s="1190"/>
      <c r="D47" s="212"/>
      <c r="E47" s="212"/>
    </row>
    <row r="48" spans="1:5" ht="25.5" customHeight="1">
      <c r="A48" s="81">
        <v>2</v>
      </c>
      <c r="B48" s="1190"/>
      <c r="C48" s="1190"/>
      <c r="D48" s="212"/>
      <c r="E48" s="212"/>
    </row>
    <row r="49" spans="1:5" ht="25.5" customHeight="1">
      <c r="A49" s="81">
        <v>3</v>
      </c>
      <c r="B49" s="1190"/>
      <c r="C49" s="1190"/>
      <c r="D49" s="212"/>
      <c r="E49" s="212"/>
    </row>
    <row r="50" spans="1:5" ht="25.5" customHeight="1">
      <c r="A50" s="81">
        <v>4</v>
      </c>
      <c r="B50" s="1190"/>
      <c r="C50" s="1190"/>
      <c r="D50" s="212"/>
      <c r="E50" s="212"/>
    </row>
    <row r="51" spans="1:5" ht="25.5" customHeight="1">
      <c r="A51" s="81">
        <v>5</v>
      </c>
      <c r="B51" s="1190"/>
      <c r="C51" s="1190"/>
      <c r="D51" s="212"/>
      <c r="E51" s="212"/>
    </row>
    <row r="52" spans="1:5" ht="25.5" customHeight="1">
      <c r="A52" s="81">
        <v>6</v>
      </c>
      <c r="B52" s="1190"/>
      <c r="C52" s="1190"/>
      <c r="D52" s="212"/>
      <c r="E52" s="212"/>
    </row>
    <row r="53" spans="1:5" ht="27.95" customHeight="1">
      <c r="A53" s="32"/>
      <c r="B53" s="32"/>
      <c r="C53" s="32"/>
      <c r="D53" s="32"/>
      <c r="E53" s="32"/>
    </row>
    <row r="54" spans="1:5" ht="27.95" customHeight="1">
      <c r="A54" s="148"/>
      <c r="B54" s="148"/>
      <c r="C54" s="148"/>
      <c r="D54" s="148"/>
      <c r="E54" s="148"/>
    </row>
    <row r="55" spans="1:5" ht="27.95" customHeight="1">
      <c r="A55" s="148" t="s">
        <v>64</v>
      </c>
      <c r="B55" s="62" t="str">
        <f>B27</f>
        <v>--</v>
      </c>
      <c r="C55" s="148" t="s">
        <v>65</v>
      </c>
      <c r="D55" s="148" t="str">
        <f>E27</f>
        <v/>
      </c>
      <c r="E55" s="148"/>
    </row>
    <row r="56" spans="1:5" ht="27.95" customHeight="1">
      <c r="A56" s="148" t="s">
        <v>66</v>
      </c>
      <c r="B56" s="148" t="str">
        <f>B28</f>
        <v/>
      </c>
      <c r="C56" s="148" t="s">
        <v>67</v>
      </c>
      <c r="D56" s="148" t="str">
        <f>E28</f>
        <v/>
      </c>
      <c r="E56" s="148"/>
    </row>
    <row r="57" spans="1:5" ht="27.95" customHeight="1">
      <c r="A57" s="148"/>
      <c r="B57" s="148"/>
      <c r="C57" s="148"/>
      <c r="D57" s="148"/>
      <c r="E57" s="148"/>
    </row>
    <row r="58" spans="1:5" ht="19.5" customHeight="1">
      <c r="A58" s="21" t="str">
        <f>A30</f>
        <v>Specification No.:CC/NT/W-TR/DOM/A06/24/16172</v>
      </c>
      <c r="B58" s="22"/>
      <c r="C58" s="22"/>
      <c r="D58" s="22"/>
      <c r="E58" s="23" t="str">
        <f>E30</f>
        <v xml:space="preserve">Attachment-11 </v>
      </c>
    </row>
    <row r="59" spans="1:5" ht="19.5" customHeight="1"/>
    <row r="60" spans="1:5" ht="48" customHeight="1">
      <c r="A60" s="1191" t="str">
        <f>A32</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60" s="1191"/>
      <c r="C60" s="1191"/>
      <c r="D60" s="1191"/>
      <c r="E60" s="1191"/>
    </row>
    <row r="61" spans="1:5" ht="19.5" customHeight="1">
      <c r="A61" s="28"/>
    </row>
    <row r="62" spans="1:5" ht="19.5" customHeight="1">
      <c r="A62" s="1156" t="s">
        <v>371</v>
      </c>
      <c r="B62" s="1156"/>
      <c r="C62" s="1156"/>
      <c r="D62" s="1156"/>
      <c r="E62" s="1156"/>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56</v>
      </c>
      <c r="B66" s="827" t="str">
        <f>'Attach 3(JV)'!E17</f>
        <v/>
      </c>
      <c r="C66" s="827"/>
      <c r="D66" s="12" t="str">
        <f>D9</f>
        <v>Power Grid Corporation of India Ltd.,</v>
      </c>
    </row>
    <row r="67" spans="1:5" ht="19.5" customHeight="1">
      <c r="A67" s="13" t="s">
        <v>58</v>
      </c>
      <c r="B67" s="827" t="str">
        <f>'Attach 3(JV)'!E18</f>
        <v/>
      </c>
      <c r="C67" s="827"/>
      <c r="D67" s="12" t="str">
        <f>D10</f>
        <v>"Saudamini", Plot No. 2, Sector 29</v>
      </c>
    </row>
    <row r="68" spans="1:5" ht="19.5" customHeight="1">
      <c r="B68" s="827" t="str">
        <f>'Attach 3(JV)'!E19</f>
        <v/>
      </c>
      <c r="C68" s="827"/>
      <c r="D68" s="12" t="str">
        <f>D11</f>
        <v>Gurugram (Haryana) - 122001</v>
      </c>
    </row>
    <row r="69" spans="1:5" ht="19.5" customHeight="1">
      <c r="A69" s="32"/>
      <c r="B69" s="827" t="str">
        <f>'Attach 3(JV)'!E20</f>
        <v/>
      </c>
      <c r="C69" s="827"/>
      <c r="D69" s="12"/>
    </row>
    <row r="70" spans="1:5" ht="19.5" customHeight="1">
      <c r="A70" s="29" t="s">
        <v>62</v>
      </c>
    </row>
    <row r="71" spans="1:5" ht="19.5" customHeight="1">
      <c r="A71" s="32"/>
    </row>
    <row r="72" spans="1:5" ht="33.75" customHeight="1">
      <c r="A72" s="1043" t="s">
        <v>379</v>
      </c>
      <c r="B72" s="1043"/>
      <c r="C72" s="1043"/>
      <c r="D72" s="1043"/>
      <c r="E72" s="1043"/>
    </row>
    <row r="73" spans="1:5" ht="19.5" customHeight="1">
      <c r="A73" s="32"/>
      <c r="B73" s="32"/>
      <c r="C73" s="32"/>
      <c r="D73" s="32"/>
      <c r="E73" s="32"/>
    </row>
    <row r="74" spans="1:5" ht="72" customHeight="1">
      <c r="A74" s="46" t="s">
        <v>321</v>
      </c>
      <c r="B74" s="1158" t="s">
        <v>373</v>
      </c>
      <c r="C74" s="1158"/>
      <c r="D74" s="46" t="s">
        <v>374</v>
      </c>
      <c r="E74" s="46" t="s">
        <v>380</v>
      </c>
    </row>
    <row r="75" spans="1:5" ht="25.5" customHeight="1">
      <c r="A75" s="81">
        <v>1</v>
      </c>
      <c r="B75" s="1190"/>
      <c r="C75" s="1190"/>
      <c r="D75" s="212"/>
      <c r="E75" s="212"/>
    </row>
    <row r="76" spans="1:5" ht="25.5" customHeight="1">
      <c r="A76" s="81">
        <v>2</v>
      </c>
      <c r="B76" s="1190"/>
      <c r="C76" s="1190"/>
      <c r="D76" s="212"/>
      <c r="E76" s="212"/>
    </row>
    <row r="77" spans="1:5" ht="25.5" customHeight="1">
      <c r="A77" s="81">
        <v>3</v>
      </c>
      <c r="B77" s="1190"/>
      <c r="C77" s="1190"/>
      <c r="D77" s="212"/>
      <c r="E77" s="212"/>
    </row>
    <row r="78" spans="1:5" ht="25.5" customHeight="1">
      <c r="A78" s="81">
        <v>4</v>
      </c>
      <c r="B78" s="1190"/>
      <c r="C78" s="1190"/>
      <c r="D78" s="212"/>
      <c r="E78" s="212"/>
    </row>
    <row r="79" spans="1:5" ht="25.5" customHeight="1">
      <c r="A79" s="81">
        <v>5</v>
      </c>
      <c r="B79" s="1190"/>
      <c r="C79" s="1190"/>
      <c r="D79" s="212"/>
      <c r="E79" s="212"/>
    </row>
    <row r="80" spans="1:5" ht="25.5" customHeight="1">
      <c r="A80" s="81">
        <v>6</v>
      </c>
      <c r="B80" s="1190"/>
      <c r="C80" s="1190"/>
      <c r="D80" s="212"/>
      <c r="E80" s="212"/>
    </row>
    <row r="81" spans="1:5" ht="19.5" customHeight="1">
      <c r="A81" s="32"/>
      <c r="B81" s="32"/>
      <c r="C81" s="32"/>
      <c r="D81" s="32"/>
      <c r="E81" s="32"/>
    </row>
    <row r="82" spans="1:5" ht="24.75" customHeight="1">
      <c r="A82" s="148"/>
      <c r="B82" s="148"/>
      <c r="C82" s="148"/>
      <c r="D82" s="148"/>
      <c r="E82" s="148"/>
    </row>
    <row r="83" spans="1:5" ht="24.75" customHeight="1">
      <c r="A83" s="148" t="s">
        <v>64</v>
      </c>
      <c r="B83" s="62" t="str">
        <f>B55</f>
        <v>--</v>
      </c>
      <c r="C83" s="148" t="s">
        <v>65</v>
      </c>
      <c r="D83" s="148" t="str">
        <f>D55</f>
        <v/>
      </c>
      <c r="E83" s="148"/>
    </row>
    <row r="84" spans="1:5" ht="24.75" customHeight="1">
      <c r="A84" s="148" t="s">
        <v>66</v>
      </c>
      <c r="B84" s="148" t="str">
        <f>B56</f>
        <v/>
      </c>
      <c r="C84" s="148" t="s">
        <v>67</v>
      </c>
      <c r="D84" s="148" t="str">
        <f>D56</f>
        <v/>
      </c>
      <c r="E84" s="148"/>
    </row>
    <row r="85" spans="1:5" ht="24.75" customHeight="1">
      <c r="A85" s="148"/>
      <c r="B85" s="148"/>
      <c r="C85" s="148"/>
      <c r="D85" s="148"/>
      <c r="E85" s="148"/>
    </row>
    <row r="86" spans="1:5" ht="37.5" customHeight="1">
      <c r="A86" s="59"/>
      <c r="B86" s="59"/>
      <c r="C86" s="59"/>
      <c r="D86" s="59"/>
      <c r="E86" s="59"/>
    </row>
  </sheetData>
  <sheetProtection algorithmName="SHA-512" hashValue="vEClwzK0Kp9gbc4dXbW9HwAHAuQPTUENx0JP0riEVzArP9EC8bbMuFjAwtvOXlf1pVyIq+fAKjGhIya/daeNgg==" saltValue="tusxy8t6cCW2J5qHIorngw==" spinCount="100000" sheet="1" objects="1" scenario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62"/>
  <sheetViews>
    <sheetView showGridLines="0" showZeros="0" view="pageBreakPreview" topLeftCell="A25" zoomScaleNormal="100" zoomScaleSheetLayoutView="100" workbookViewId="0">
      <selection activeCell="F20" sqref="F20"/>
    </sheetView>
  </sheetViews>
  <sheetFormatPr defaultColWidth="9.140625" defaultRowHeight="16.5"/>
  <cols>
    <col min="1" max="1" width="15.28515625" style="235" customWidth="1"/>
    <col min="2" max="2" width="24" style="235" customWidth="1"/>
    <col min="3" max="3" width="12.5703125" style="235" customWidth="1"/>
    <col min="4" max="4" width="38.140625" style="235" customWidth="1"/>
    <col min="5" max="5" width="26.140625" style="235" customWidth="1"/>
    <col min="6" max="6" width="14.7109375" style="235" customWidth="1"/>
    <col min="7" max="8" width="9.140625" style="363" customWidth="1"/>
    <col min="9" max="16384" width="9.140625" style="363"/>
  </cols>
  <sheetData>
    <row r="1" spans="1:7" s="234" customFormat="1" ht="20.25" customHeight="1">
      <c r="A1" s="516" t="str">
        <f>'Attach 3(JV)'!A1</f>
        <v>Specification No.:CC/NT/W-TR/DOM/A06/24/16172</v>
      </c>
      <c r="B1" s="517"/>
      <c r="C1" s="517"/>
      <c r="D1" s="517"/>
      <c r="E1" s="518" t="s">
        <v>381</v>
      </c>
      <c r="F1" s="233"/>
    </row>
    <row r="3" spans="1:7" ht="73.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1178"/>
    </row>
    <row r="4" spans="1:7" ht="1.5" hidden="1" customHeight="1">
      <c r="A4" s="239"/>
      <c r="F4" s="30"/>
      <c r="G4" s="11"/>
    </row>
    <row r="5" spans="1:7" ht="20.100000000000001" customHeight="1">
      <c r="A5" s="1192" t="s">
        <v>382</v>
      </c>
      <c r="B5" s="1192"/>
      <c r="C5" s="1192"/>
      <c r="D5" s="1192"/>
      <c r="E5" s="1192"/>
      <c r="F5" s="1192"/>
      <c r="G5" s="11"/>
    </row>
    <row r="6" spans="1:7" ht="20.100000000000001" customHeight="1">
      <c r="A6" s="241"/>
      <c r="F6" s="30"/>
      <c r="G6" s="11"/>
    </row>
    <row r="7" spans="1:7" ht="20.100000000000001" customHeight="1">
      <c r="A7" s="257" t="str">
        <f>'[21]Attach 3 (JV)'!A5</f>
        <v>Bidder’s Name and Address (Sole Bidder) :</v>
      </c>
      <c r="D7" s="364" t="str">
        <f>'[21]Attach 3 (JV)'!F5</f>
        <v>To:</v>
      </c>
      <c r="F7" s="30"/>
      <c r="G7" s="11"/>
    </row>
    <row r="8" spans="1:7" ht="36" customHeight="1">
      <c r="A8" s="1204" t="str">
        <f>'Attach 3(JV)'!A8</f>
        <v/>
      </c>
      <c r="B8" s="1204"/>
      <c r="C8" s="1204"/>
      <c r="D8" s="365" t="str">
        <f>'[21]Attach 3 (JV)'!F6</f>
        <v>Contract Services</v>
      </c>
      <c r="F8" s="30"/>
      <c r="G8" s="11"/>
    </row>
    <row r="9" spans="1:7">
      <c r="A9" s="13" t="s">
        <v>56</v>
      </c>
      <c r="B9" s="826">
        <f>'Attach 3(JV)'!B9</f>
        <v>0</v>
      </c>
      <c r="C9" s="826"/>
      <c r="D9" s="365" t="str">
        <f>'[21]Attach 3 (JV)'!F7</f>
        <v>Power Grid Corporation of India Ltd.,</v>
      </c>
      <c r="F9" s="30"/>
      <c r="G9" s="11"/>
    </row>
    <row r="10" spans="1:7">
      <c r="A10" s="13" t="s">
        <v>58</v>
      </c>
      <c r="B10" s="827">
        <f>'Attach 3(JV)'!B10</f>
        <v>0</v>
      </c>
      <c r="C10" s="827"/>
      <c r="D10" s="365" t="str">
        <f>'[21]Attach 3 (JV)'!F8</f>
        <v>"Saudamini", Plot No.-2</v>
      </c>
      <c r="F10" s="30"/>
      <c r="G10" s="11"/>
    </row>
    <row r="11" spans="1:7">
      <c r="B11" s="827">
        <f>'Attach 3(JV)'!B11</f>
        <v>0</v>
      </c>
      <c r="C11" s="827"/>
      <c r="D11" s="365" t="str">
        <f>'[21]Attach 3 (JV)'!F9</f>
        <v xml:space="preserve">Sector-29, </v>
      </c>
    </row>
    <row r="12" spans="1:7">
      <c r="A12" s="241"/>
      <c r="B12" s="827">
        <f>'Attach 3(JV)'!B12</f>
        <v>0</v>
      </c>
      <c r="C12" s="827"/>
      <c r="D12" s="742" t="str">
        <f>'Attach 3(JV)'!E11</f>
        <v>Gurugram (Haryana) - 122001</v>
      </c>
    </row>
    <row r="13" spans="1:7" ht="9.9499999999999993" customHeight="1">
      <c r="A13" s="241"/>
      <c r="B13" s="102"/>
      <c r="C13" s="102"/>
    </row>
    <row r="14" spans="1:7" ht="20.100000000000001" customHeight="1">
      <c r="A14" s="235" t="s">
        <v>62</v>
      </c>
    </row>
    <row r="15" spans="1:7" ht="45.75" customHeight="1">
      <c r="A15" s="1202"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400kV Transformer Package-4TR-08-BULK. The necessary documentary evidence is enclosed.</v>
      </c>
      <c r="B15" s="1202"/>
      <c r="C15" s="1202"/>
      <c r="D15" s="1202"/>
      <c r="E15" s="1202"/>
      <c r="F15" s="1202"/>
    </row>
    <row r="16" spans="1:7" ht="51.6" customHeight="1">
      <c r="A16" s="362" t="s">
        <v>321</v>
      </c>
      <c r="B16" s="362" t="s">
        <v>383</v>
      </c>
      <c r="C16" s="362" t="s">
        <v>384</v>
      </c>
      <c r="D16" s="362" t="s">
        <v>385</v>
      </c>
      <c r="E16" s="362" t="s">
        <v>386</v>
      </c>
    </row>
    <row r="17" spans="1:6" ht="13.5" customHeight="1">
      <c r="A17" s="372">
        <v>1</v>
      </c>
      <c r="B17" s="372">
        <v>2</v>
      </c>
      <c r="C17" s="372">
        <v>3</v>
      </c>
      <c r="D17" s="372">
        <v>4</v>
      </c>
      <c r="E17" s="372">
        <v>5</v>
      </c>
    </row>
    <row r="18" spans="1:6" ht="32.25" customHeight="1">
      <c r="A18" s="235" t="s">
        <v>387</v>
      </c>
    </row>
    <row r="19" spans="1:6" s="366" customFormat="1" ht="32.25" customHeight="1">
      <c r="A19" s="1196" t="s">
        <v>388</v>
      </c>
      <c r="B19" s="1197"/>
      <c r="C19" s="1197"/>
      <c r="D19" s="1198"/>
      <c r="E19" s="741"/>
      <c r="F19" s="235"/>
    </row>
    <row r="20" spans="1:6" s="368" customFormat="1" ht="31.5" customHeight="1">
      <c r="A20" s="758" t="s">
        <v>389</v>
      </c>
      <c r="B20" s="1199" t="s">
        <v>1053</v>
      </c>
      <c r="C20" s="1199"/>
      <c r="D20" s="1199"/>
      <c r="E20" s="1199"/>
      <c r="F20" s="235"/>
    </row>
    <row r="21" spans="1:6" ht="43.5" customHeight="1">
      <c r="A21" s="261" t="s">
        <v>390</v>
      </c>
      <c r="B21" s="728" t="s">
        <v>391</v>
      </c>
      <c r="C21" s="729"/>
      <c r="D21" s="730" t="s">
        <v>392</v>
      </c>
      <c r="E21" s="731"/>
    </row>
    <row r="22" spans="1:6" ht="43.5" customHeight="1">
      <c r="A22" s="261" t="s">
        <v>393</v>
      </c>
      <c r="B22" s="728" t="s">
        <v>394</v>
      </c>
      <c r="C22" s="729"/>
      <c r="D22" s="730" t="s">
        <v>395</v>
      </c>
      <c r="E22" s="731"/>
    </row>
    <row r="23" spans="1:6" ht="42.75" customHeight="1">
      <c r="A23" s="261" t="s">
        <v>396</v>
      </c>
      <c r="B23" s="728" t="s">
        <v>397</v>
      </c>
      <c r="C23" s="729"/>
      <c r="D23" s="730" t="s">
        <v>398</v>
      </c>
      <c r="E23" s="731"/>
    </row>
    <row r="24" spans="1:6" ht="45.75" customHeight="1">
      <c r="A24" s="261" t="s">
        <v>399</v>
      </c>
      <c r="B24" s="728" t="s">
        <v>400</v>
      </c>
      <c r="C24" s="729"/>
      <c r="D24" s="730" t="s">
        <v>401</v>
      </c>
      <c r="E24" s="731"/>
    </row>
    <row r="25" spans="1:6" ht="145.5" customHeight="1">
      <c r="A25" s="760" t="s">
        <v>402</v>
      </c>
      <c r="B25" s="732" t="s">
        <v>403</v>
      </c>
      <c r="C25" s="729"/>
      <c r="D25" s="730" t="s">
        <v>404</v>
      </c>
      <c r="E25" s="731"/>
    </row>
    <row r="26" spans="1:6" ht="30" customHeight="1">
      <c r="A26" s="1194" t="str">
        <f>IF(OR((SUM(C21:C25)&gt;0.85),SUM(C21:C25)&lt;0.85),"ERROR -Sum of all the coefficients including labour is not equal to 0.85","")</f>
        <v>ERROR -Sum of all the coefficients including labour is not equal to 0.85</v>
      </c>
      <c r="B26" s="1194"/>
      <c r="C26" s="1194"/>
      <c r="D26" s="1194"/>
      <c r="E26" s="1195"/>
    </row>
    <row r="27" spans="1:6" ht="24.75" customHeight="1">
      <c r="A27" s="1200" t="s">
        <v>405</v>
      </c>
      <c r="B27" s="1200"/>
      <c r="C27" s="1200"/>
      <c r="D27" s="1200"/>
      <c r="E27" s="1201"/>
    </row>
    <row r="28" spans="1:6" s="368" customFormat="1" ht="24.75" hidden="1" customHeight="1">
      <c r="A28" s="758" t="s">
        <v>1001</v>
      </c>
      <c r="B28" s="1199" t="s">
        <v>1016</v>
      </c>
      <c r="C28" s="1199"/>
      <c r="D28" s="1199"/>
      <c r="E28" s="1199"/>
      <c r="F28" s="235"/>
    </row>
    <row r="29" spans="1:6" ht="59.25" hidden="1" customHeight="1">
      <c r="A29" s="261" t="s">
        <v>390</v>
      </c>
      <c r="B29" s="728" t="s">
        <v>391</v>
      </c>
      <c r="C29" s="729"/>
      <c r="D29" s="730" t="s">
        <v>392</v>
      </c>
      <c r="E29" s="731"/>
    </row>
    <row r="30" spans="1:6" ht="67.150000000000006" hidden="1" customHeight="1">
      <c r="A30" s="261" t="s">
        <v>393</v>
      </c>
      <c r="B30" s="728" t="s">
        <v>394</v>
      </c>
      <c r="C30" s="729"/>
      <c r="D30" s="730" t="s">
        <v>395</v>
      </c>
      <c r="E30" s="731"/>
    </row>
    <row r="31" spans="1:6" ht="52.5" hidden="1" customHeight="1">
      <c r="A31" s="261" t="s">
        <v>396</v>
      </c>
      <c r="B31" s="728" t="s">
        <v>397</v>
      </c>
      <c r="C31" s="729"/>
      <c r="D31" s="730" t="s">
        <v>398</v>
      </c>
      <c r="E31" s="731"/>
    </row>
    <row r="32" spans="1:6" ht="45.75" hidden="1" customHeight="1">
      <c r="A32" s="261" t="s">
        <v>399</v>
      </c>
      <c r="B32" s="728" t="s">
        <v>400</v>
      </c>
      <c r="C32" s="729"/>
      <c r="D32" s="730" t="s">
        <v>401</v>
      </c>
      <c r="E32" s="731"/>
    </row>
    <row r="33" spans="1:6" ht="145.5" hidden="1" customHeight="1">
      <c r="A33" s="760" t="s">
        <v>402</v>
      </c>
      <c r="B33" s="732" t="s">
        <v>403</v>
      </c>
      <c r="C33" s="729"/>
      <c r="D33" s="730" t="s">
        <v>404</v>
      </c>
      <c r="E33" s="731"/>
    </row>
    <row r="34" spans="1:6" ht="35.25" hidden="1" customHeight="1">
      <c r="A34" s="1194" t="str">
        <f>IF(OR((SUM(C29:C33)&gt;0.85),SUM(C29:C33)&lt;0.85),"ERROR -Sum of all the coefficients including labour is not equal to 0.85","")</f>
        <v>ERROR -Sum of all the coefficients including labour is not equal to 0.85</v>
      </c>
      <c r="B34" s="1194"/>
      <c r="C34" s="1194"/>
      <c r="D34" s="1194"/>
      <c r="E34" s="1195"/>
    </row>
    <row r="35" spans="1:6" ht="24.75" hidden="1" customHeight="1">
      <c r="A35" s="1200" t="s">
        <v>405</v>
      </c>
      <c r="B35" s="1200"/>
      <c r="C35" s="1200"/>
      <c r="D35" s="1200"/>
      <c r="E35" s="1201"/>
    </row>
    <row r="36" spans="1:6" s="368" customFormat="1" ht="37.5" hidden="1" customHeight="1">
      <c r="A36" s="758" t="s">
        <v>1017</v>
      </c>
      <c r="B36" s="1199" t="s">
        <v>1018</v>
      </c>
      <c r="C36" s="1199"/>
      <c r="D36" s="1199"/>
      <c r="E36" s="1199"/>
      <c r="F36" s="235"/>
    </row>
    <row r="37" spans="1:6" ht="59.25" hidden="1" customHeight="1">
      <c r="A37" s="261" t="s">
        <v>390</v>
      </c>
      <c r="B37" s="728" t="s">
        <v>391</v>
      </c>
      <c r="C37" s="729"/>
      <c r="D37" s="730" t="s">
        <v>392</v>
      </c>
      <c r="E37" s="731"/>
    </row>
    <row r="38" spans="1:6" ht="67.150000000000006" hidden="1" customHeight="1">
      <c r="A38" s="261" t="s">
        <v>393</v>
      </c>
      <c r="B38" s="728" t="s">
        <v>394</v>
      </c>
      <c r="C38" s="729"/>
      <c r="D38" s="730" t="s">
        <v>395</v>
      </c>
      <c r="E38" s="731"/>
    </row>
    <row r="39" spans="1:6" ht="52.5" hidden="1" customHeight="1">
      <c r="A39" s="261" t="s">
        <v>396</v>
      </c>
      <c r="B39" s="728" t="s">
        <v>397</v>
      </c>
      <c r="C39" s="729"/>
      <c r="D39" s="730" t="s">
        <v>398</v>
      </c>
      <c r="E39" s="731"/>
    </row>
    <row r="40" spans="1:6" ht="45.75" hidden="1" customHeight="1">
      <c r="A40" s="261" t="s">
        <v>399</v>
      </c>
      <c r="B40" s="728" t="s">
        <v>400</v>
      </c>
      <c r="C40" s="729"/>
      <c r="D40" s="730" t="s">
        <v>401</v>
      </c>
      <c r="E40" s="731"/>
    </row>
    <row r="41" spans="1:6" ht="145.5" hidden="1" customHeight="1">
      <c r="A41" s="760" t="s">
        <v>402</v>
      </c>
      <c r="B41" s="732" t="s">
        <v>403</v>
      </c>
      <c r="C41" s="729"/>
      <c r="D41" s="730" t="s">
        <v>404</v>
      </c>
      <c r="E41" s="731"/>
    </row>
    <row r="42" spans="1:6" ht="35.25" hidden="1" customHeight="1">
      <c r="A42" s="1194" t="str">
        <f>IF(OR((SUM(C37:C41)&gt;0.85),SUM(C37:C41)&lt;0.85),"ERROR -Sum of all the coefficients including labour is not equal to 0.85","")</f>
        <v>ERROR -Sum of all the coefficients including labour is not equal to 0.85</v>
      </c>
      <c r="B42" s="1194"/>
      <c r="C42" s="1194"/>
      <c r="D42" s="1194"/>
      <c r="E42" s="1195"/>
    </row>
    <row r="43" spans="1:6" ht="24.75" hidden="1" customHeight="1">
      <c r="A43" s="1200" t="s">
        <v>405</v>
      </c>
      <c r="B43" s="1200"/>
      <c r="C43" s="1200"/>
      <c r="D43" s="1200"/>
      <c r="E43" s="1201"/>
    </row>
    <row r="44" spans="1:6" s="368" customFormat="1" ht="37.5" hidden="1" customHeight="1">
      <c r="A44" s="758" t="s">
        <v>1001</v>
      </c>
      <c r="B44" s="1199" t="s">
        <v>1019</v>
      </c>
      <c r="C44" s="1199"/>
      <c r="D44" s="1199"/>
      <c r="E44" s="1199"/>
      <c r="F44" s="235"/>
    </row>
    <row r="45" spans="1:6" ht="59.25" hidden="1" customHeight="1">
      <c r="A45" s="261" t="s">
        <v>390</v>
      </c>
      <c r="B45" s="728" t="s">
        <v>391</v>
      </c>
      <c r="C45" s="729"/>
      <c r="D45" s="730" t="s">
        <v>392</v>
      </c>
      <c r="E45" s="731"/>
    </row>
    <row r="46" spans="1:6" ht="67.150000000000006" hidden="1" customHeight="1">
      <c r="A46" s="261" t="s">
        <v>393</v>
      </c>
      <c r="B46" s="728" t="s">
        <v>394</v>
      </c>
      <c r="C46" s="729"/>
      <c r="D46" s="730" t="s">
        <v>395</v>
      </c>
      <c r="E46" s="731"/>
    </row>
    <row r="47" spans="1:6" ht="52.5" hidden="1" customHeight="1">
      <c r="A47" s="261" t="s">
        <v>396</v>
      </c>
      <c r="B47" s="728" t="s">
        <v>397</v>
      </c>
      <c r="C47" s="729"/>
      <c r="D47" s="730" t="s">
        <v>398</v>
      </c>
      <c r="E47" s="731"/>
    </row>
    <row r="48" spans="1:6" ht="45.75" hidden="1" customHeight="1">
      <c r="A48" s="261" t="s">
        <v>399</v>
      </c>
      <c r="B48" s="728" t="s">
        <v>400</v>
      </c>
      <c r="C48" s="729"/>
      <c r="D48" s="730" t="s">
        <v>401</v>
      </c>
      <c r="E48" s="731"/>
    </row>
    <row r="49" spans="1:7" ht="145.5" hidden="1" customHeight="1">
      <c r="A49" s="760" t="s">
        <v>402</v>
      </c>
      <c r="B49" s="732" t="s">
        <v>403</v>
      </c>
      <c r="C49" s="729"/>
      <c r="D49" s="730" t="s">
        <v>404</v>
      </c>
      <c r="E49" s="731"/>
    </row>
    <row r="50" spans="1:7" ht="35.25" hidden="1" customHeight="1">
      <c r="A50" s="1194" t="str">
        <f>IF(OR((SUM(C45:C49)&gt;0.85),SUM(C45:C49)&lt;0.85),"ERROR -Sum of all the coefficients including labour is not equal to 0.85","")</f>
        <v>ERROR -Sum of all the coefficients including labour is not equal to 0.85</v>
      </c>
      <c r="B50" s="1194"/>
      <c r="C50" s="1194"/>
      <c r="D50" s="1194"/>
      <c r="E50" s="1195"/>
    </row>
    <row r="51" spans="1:7" ht="24.75" hidden="1" customHeight="1">
      <c r="A51" s="1200" t="s">
        <v>405</v>
      </c>
      <c r="B51" s="1200"/>
      <c r="C51" s="1200"/>
      <c r="D51" s="1200"/>
      <c r="E51" s="1201"/>
    </row>
    <row r="52" spans="1:7" ht="20.100000000000001" customHeight="1">
      <c r="A52" s="759" t="s">
        <v>1054</v>
      </c>
      <c r="B52" s="1193" t="s">
        <v>1055</v>
      </c>
      <c r="C52" s="1193"/>
      <c r="D52" s="1193"/>
      <c r="E52" s="1193"/>
    </row>
    <row r="53" spans="1:7" ht="66">
      <c r="A53" s="261" t="s">
        <v>84</v>
      </c>
      <c r="B53" s="728" t="s">
        <v>406</v>
      </c>
      <c r="C53" s="261">
        <v>0.85</v>
      </c>
      <c r="D53" s="733" t="s">
        <v>407</v>
      </c>
      <c r="E53" s="731"/>
    </row>
    <row r="54" spans="1:7">
      <c r="A54" s="1211"/>
      <c r="B54" s="1212"/>
      <c r="C54" s="1212"/>
      <c r="D54" s="1212"/>
      <c r="E54" s="1212"/>
      <c r="F54" s="1212"/>
    </row>
    <row r="55" spans="1:7" s="367" customFormat="1" ht="20.100000000000001" customHeight="1">
      <c r="A55" s="761" t="s">
        <v>409</v>
      </c>
      <c r="B55" s="1205" t="s">
        <v>410</v>
      </c>
      <c r="C55" s="1206"/>
      <c r="D55" s="1206"/>
      <c r="E55" s="1207"/>
      <c r="F55" s="366"/>
    </row>
    <row r="56" spans="1:7" s="370" customFormat="1" ht="30" customHeight="1">
      <c r="A56" s="762" t="s">
        <v>411</v>
      </c>
      <c r="B56" s="1208" t="s">
        <v>412</v>
      </c>
      <c r="C56" s="1209"/>
      <c r="D56" s="1209"/>
      <c r="E56" s="1210"/>
      <c r="F56" s="369"/>
    </row>
    <row r="57" spans="1:7" ht="147.75" customHeight="1">
      <c r="A57" s="261" t="s">
        <v>390</v>
      </c>
      <c r="B57" s="728" t="s">
        <v>403</v>
      </c>
      <c r="C57" s="734">
        <v>0.8</v>
      </c>
      <c r="D57" s="733" t="s">
        <v>413</v>
      </c>
      <c r="E57" s="731"/>
    </row>
    <row r="58" spans="1:7" s="373" customFormat="1" ht="205.5" customHeight="1">
      <c r="A58" s="1203" t="s">
        <v>414</v>
      </c>
      <c r="B58" s="1010"/>
      <c r="C58" s="1010"/>
      <c r="D58" s="1010"/>
      <c r="E58" s="1010"/>
      <c r="F58" s="1010"/>
    </row>
    <row r="59" spans="1:7" ht="20.100000000000001" customHeight="1">
      <c r="A59" s="374"/>
      <c r="B59" s="374"/>
      <c r="C59" s="374"/>
    </row>
    <row r="60" spans="1:7" s="235" customFormat="1">
      <c r="A60" s="257" t="s">
        <v>64</v>
      </c>
      <c r="B60" s="371" t="str">
        <f>'Attach 3(JV)'!B24</f>
        <v>--</v>
      </c>
      <c r="D60" s="257" t="s">
        <v>65</v>
      </c>
      <c r="E60" s="257" t="str">
        <f>'Attach 3(JV)'!E24</f>
        <v/>
      </c>
      <c r="G60" s="363"/>
    </row>
    <row r="61" spans="1:7" s="235" customFormat="1">
      <c r="A61" s="257" t="s">
        <v>66</v>
      </c>
      <c r="B61" s="257" t="str">
        <f>'Attach 3(JV)'!B25</f>
        <v/>
      </c>
      <c r="D61" s="257" t="s">
        <v>415</v>
      </c>
      <c r="E61" s="242" t="str">
        <f>'Attach 3(JV)'!E25</f>
        <v/>
      </c>
      <c r="G61" s="363"/>
    </row>
    <row r="62" spans="1:7" s="235" customFormat="1">
      <c r="A62" s="242"/>
      <c r="B62" s="242"/>
      <c r="C62" s="257"/>
      <c r="D62" s="256"/>
      <c r="E62" s="242"/>
      <c r="G62" s="363"/>
    </row>
  </sheetData>
  <sheetProtection algorithmName="SHA-512" hashValue="UygGqM+0I/XcI8Rz8PrXoTIMW+iQQM1NvbqSaq1ritGdQCRSja6k/ql8yQFxRwgzg7Baqux3cAxuMlnW+RHTAQ==" saltValue="a3Gc53yeBK7MpPh9C3r/Bw==" spinCount="100000" sheet="1" objects="1" scenario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26">
    <mergeCell ref="A15:F15"/>
    <mergeCell ref="A58:F58"/>
    <mergeCell ref="A8:C8"/>
    <mergeCell ref="B9:C9"/>
    <mergeCell ref="B10:C10"/>
    <mergeCell ref="B55:E55"/>
    <mergeCell ref="B56:E56"/>
    <mergeCell ref="B20:E20"/>
    <mergeCell ref="A27:E27"/>
    <mergeCell ref="A54:F54"/>
    <mergeCell ref="A3:F3"/>
    <mergeCell ref="A5:F5"/>
    <mergeCell ref="B11:C11"/>
    <mergeCell ref="B52:E52"/>
    <mergeCell ref="A26:E26"/>
    <mergeCell ref="B12:C12"/>
    <mergeCell ref="A19:D19"/>
    <mergeCell ref="B28:E28"/>
    <mergeCell ref="A34:E34"/>
    <mergeCell ref="A35:E35"/>
    <mergeCell ref="B36:E36"/>
    <mergeCell ref="A42:E42"/>
    <mergeCell ref="A43:E43"/>
    <mergeCell ref="B44:E44"/>
    <mergeCell ref="A50:E50"/>
    <mergeCell ref="A51:E51"/>
  </mergeCells>
  <dataValidations count="5">
    <dataValidation type="list" allowBlank="1" showInputMessage="1" showErrorMessage="1" sqref="C21 C29 C37 C45" xr:uid="{D834986A-D7C1-480E-B69D-8A0826B8859A}">
      <formula1>"0.27,0.28,0.29,0.30,0.31,0.32,0.33"</formula1>
    </dataValidation>
    <dataValidation type="list" allowBlank="1" showInputMessage="1" showErrorMessage="1" sqref="C22 C30 C38 C46" xr:uid="{559302E3-B668-4C55-AE61-9F8DE6177164}">
      <formula1>"0.25,0.26,0.27,0.28,0.29,0.30,0.31,"</formula1>
    </dataValidation>
    <dataValidation type="list" allowBlank="1" showInputMessage="1" showErrorMessage="1" sqref="C23 C31 C39 C47" xr:uid="{0869CECE-CFFE-4161-9D2E-EA4163B2CB3D}">
      <formula1>"0.06,0.07,0.08"</formula1>
    </dataValidation>
    <dataValidation type="list" allowBlank="1" showInputMessage="1" showErrorMessage="1" sqref="C24 C32 C40 C48" xr:uid="{D01ADFF5-0FC9-480C-BBEC-8C4EEAF69B7E}">
      <formula1>"0.05,0.06"</formula1>
    </dataValidation>
    <dataValidation type="list" allowBlank="1" showInputMessage="1" showErrorMessage="1" sqref="C25 C33 C41 C49" xr:uid="{D4C4047E-B550-4035-AD87-760950F76AB6}">
      <formula1>"0.14,0.15,0.16,0.17"</formula1>
    </dataValidation>
  </dataValidations>
  <pageMargins left="0.7" right="0.25" top="0.47" bottom="0.48" header="0.28000000000000003" footer="0.23"/>
  <pageSetup scale="82" fitToHeight="0" orientation="portrait" r:id="rId25"/>
  <headerFooter alignWithMargins="0">
    <oddFooter>&amp;R&amp;"Book Antiqua,Bold"&amp;8 Page &amp;P of &amp;N</oddFooter>
  </headerFooter>
  <rowBreaks count="1" manualBreakCount="1">
    <brk id="57" max="5" man="1"/>
  </row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SheetLayoutView="100" workbookViewId="0"/>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19" t="str">
        <f>'Attach 3(JV)'!A1</f>
        <v>Specification No.:CC/NT/W-TR/DOM/A06/24/16172</v>
      </c>
      <c r="B1" s="508"/>
      <c r="C1" s="508"/>
      <c r="D1" s="508"/>
      <c r="E1" s="520" t="str">
        <f>"Attachment-13 " &amp; 'Attach 3(JV)'!AT1</f>
        <v xml:space="preserve">Attachment-13 </v>
      </c>
      <c r="F1" s="78"/>
      <c r="G1" s="78"/>
      <c r="H1" s="78"/>
    </row>
    <row r="3" spans="1:9" ht="7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20.100000000000001" customHeight="1">
      <c r="A5" s="824" t="s">
        <v>416</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c r="G11" s="78" t="s">
        <v>9</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45" customHeight="1">
      <c r="A16" s="1043" t="s">
        <v>417</v>
      </c>
      <c r="B16" s="1043"/>
      <c r="C16" s="1043"/>
      <c r="D16" s="1043"/>
      <c r="E16" s="104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wRyHs3y4XDarS2iqMGWzwZN5EUTGR8ndLlG0Lnf46LfM9G9hWyrBsNgxgIFYJXwgKo8efimLuHVJBc0hbVigtQ==" saltValue="FpOkn8i5gDXhw1pslu/NxA==" spinCount="100000" sheet="1" objects="1" scenario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3"/>
  <sheetViews>
    <sheetView showGridLines="0" view="pageBreakPreview" topLeftCell="A9" zoomScaleNormal="100" zoomScaleSheetLayoutView="100" workbookViewId="0">
      <selection activeCell="C13" sqref="C13:E13"/>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780" t="s">
        <v>7</v>
      </c>
      <c r="B1" s="783" t="s">
        <v>8</v>
      </c>
      <c r="C1" s="783"/>
      <c r="D1" s="783"/>
      <c r="E1" s="783"/>
      <c r="F1" s="799" t="str">
        <f>Basic!B7</f>
        <v>400kV Transformer Package-4TR-08-BULK</v>
      </c>
      <c r="G1" s="735" t="s">
        <v>1057</v>
      </c>
      <c r="H1" s="84"/>
      <c r="I1" s="84"/>
      <c r="J1" s="85"/>
      <c r="L1" s="86" t="s">
        <v>9</v>
      </c>
    </row>
    <row r="2" spans="1:12" ht="62.25" customHeight="1">
      <c r="A2" s="781"/>
      <c r="B2" s="784"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C2" s="785"/>
      <c r="D2" s="785"/>
      <c r="E2" s="786"/>
      <c r="F2" s="800"/>
      <c r="G2" s="84"/>
      <c r="H2" s="84"/>
      <c r="I2" s="84"/>
      <c r="J2" s="85"/>
    </row>
    <row r="3" spans="1:12" ht="24" customHeight="1">
      <c r="A3" s="781"/>
      <c r="B3" s="804" t="str">
        <f>"Specification No.: " &amp; Basic!B3</f>
        <v>Specification No.: CC/NT/W-TR/DOM/A06/24/16172</v>
      </c>
      <c r="C3" s="804"/>
      <c r="D3" s="804"/>
      <c r="E3" s="804"/>
      <c r="F3" s="800"/>
      <c r="G3" s="84"/>
      <c r="H3" s="84"/>
      <c r="I3" s="84"/>
      <c r="J3" s="85"/>
    </row>
    <row r="4" spans="1:12" s="96" customFormat="1" ht="18" customHeight="1">
      <c r="A4" s="781"/>
      <c r="B4" s="217">
        <v>1</v>
      </c>
      <c r="C4" s="803" t="s">
        <v>10</v>
      </c>
      <c r="D4" s="803"/>
      <c r="E4" s="803"/>
      <c r="F4" s="800"/>
      <c r="G4" s="94"/>
      <c r="H4" s="94"/>
      <c r="I4" s="93"/>
      <c r="J4" s="95"/>
    </row>
    <row r="5" spans="1:12" s="96" customFormat="1" ht="31.5" customHeight="1">
      <c r="A5" s="781"/>
      <c r="B5" s="218">
        <v>2</v>
      </c>
      <c r="C5" s="803" t="s">
        <v>11</v>
      </c>
      <c r="D5" s="803"/>
      <c r="E5" s="803"/>
      <c r="F5" s="800"/>
      <c r="G5" s="93"/>
      <c r="H5" s="93"/>
      <c r="I5" s="93"/>
      <c r="J5" s="95"/>
    </row>
    <row r="6" spans="1:12" s="96" customFormat="1" ht="23.25" customHeight="1">
      <c r="A6" s="781"/>
      <c r="B6" s="218">
        <v>3</v>
      </c>
      <c r="C6" s="788" t="s">
        <v>12</v>
      </c>
      <c r="D6" s="788"/>
      <c r="E6" s="788"/>
      <c r="F6" s="800"/>
      <c r="G6" s="93"/>
      <c r="H6" s="93"/>
      <c r="I6" s="93"/>
      <c r="J6" s="95"/>
    </row>
    <row r="7" spans="1:12" s="96" customFormat="1" ht="25.15" customHeight="1">
      <c r="A7" s="781"/>
      <c r="B7" s="218">
        <v>4</v>
      </c>
      <c r="C7" s="803" t="s">
        <v>13</v>
      </c>
      <c r="D7" s="803"/>
      <c r="E7" s="803"/>
      <c r="F7" s="800"/>
      <c r="G7" s="93"/>
      <c r="H7" s="93"/>
      <c r="I7" s="93"/>
      <c r="J7" s="95"/>
    </row>
    <row r="8" spans="1:12" s="96" customFormat="1" ht="37.5" customHeight="1">
      <c r="A8" s="781"/>
      <c r="B8" s="218">
        <v>5</v>
      </c>
      <c r="C8" s="803" t="s">
        <v>14</v>
      </c>
      <c r="D8" s="803"/>
      <c r="E8" s="803"/>
      <c r="F8" s="800"/>
      <c r="G8" s="93"/>
      <c r="H8" s="93"/>
      <c r="I8" s="93"/>
      <c r="J8" s="95"/>
    </row>
    <row r="9" spans="1:12" s="96" customFormat="1" ht="22.5" customHeight="1">
      <c r="A9" s="781"/>
      <c r="B9" s="219">
        <v>6</v>
      </c>
      <c r="C9" s="787" t="s">
        <v>15</v>
      </c>
      <c r="D9" s="787"/>
      <c r="E9" s="787"/>
      <c r="F9" s="800"/>
      <c r="G9" s="93"/>
      <c r="H9" s="93"/>
      <c r="I9" s="93"/>
      <c r="J9" s="95"/>
    </row>
    <row r="10" spans="1:12" s="96" customFormat="1" ht="29.25" customHeight="1">
      <c r="A10" s="781"/>
      <c r="B10" s="219">
        <v>7</v>
      </c>
      <c r="C10" s="787" t="s">
        <v>16</v>
      </c>
      <c r="D10" s="787"/>
      <c r="E10" s="787"/>
      <c r="F10" s="800"/>
      <c r="G10" s="93"/>
      <c r="H10" s="93"/>
      <c r="I10" s="93"/>
      <c r="J10" s="216"/>
    </row>
    <row r="11" spans="1:12" s="96" customFormat="1" ht="25.15" customHeight="1">
      <c r="A11" s="781"/>
      <c r="B11" s="494">
        <v>8</v>
      </c>
      <c r="C11" s="787" t="s">
        <v>17</v>
      </c>
      <c r="D11" s="787"/>
      <c r="E11" s="787"/>
      <c r="F11" s="800"/>
      <c r="G11" s="93"/>
      <c r="H11" s="93"/>
      <c r="I11" s="93"/>
      <c r="J11" s="216"/>
    </row>
    <row r="12" spans="1:12" s="96" customFormat="1" ht="38.25" customHeight="1">
      <c r="A12" s="781"/>
      <c r="B12" s="494">
        <v>9</v>
      </c>
      <c r="C12" s="788" t="s">
        <v>18</v>
      </c>
      <c r="D12" s="788"/>
      <c r="E12" s="789"/>
      <c r="F12" s="800"/>
      <c r="G12" s="93"/>
      <c r="H12" s="93"/>
      <c r="I12" s="93"/>
      <c r="J12" s="216"/>
    </row>
    <row r="13" spans="1:12" s="96" customFormat="1" ht="54" customHeight="1">
      <c r="A13" s="781"/>
      <c r="B13" s="494">
        <v>10</v>
      </c>
      <c r="C13" s="788" t="s">
        <v>19</v>
      </c>
      <c r="D13" s="788"/>
      <c r="E13" s="789"/>
      <c r="F13" s="800"/>
      <c r="G13" s="93"/>
      <c r="H13" s="93"/>
      <c r="I13" s="93"/>
      <c r="J13" s="216"/>
    </row>
    <row r="14" spans="1:12" s="96" customFormat="1" ht="21.75" customHeight="1">
      <c r="A14" s="781"/>
      <c r="B14" s="494">
        <v>11</v>
      </c>
      <c r="C14" s="788" t="s">
        <v>20</v>
      </c>
      <c r="D14" s="788"/>
      <c r="E14" s="789"/>
      <c r="F14" s="800"/>
      <c r="G14" s="93"/>
      <c r="H14" s="93"/>
      <c r="I14" s="93"/>
      <c r="J14" s="216"/>
    </row>
    <row r="15" spans="1:12" s="96" customFormat="1" ht="35.25" customHeight="1">
      <c r="A15" s="781"/>
      <c r="B15" s="494">
        <v>12</v>
      </c>
      <c r="C15" s="788" t="s">
        <v>21</v>
      </c>
      <c r="D15" s="788"/>
      <c r="E15" s="789"/>
      <c r="F15" s="800"/>
      <c r="G15" s="93"/>
      <c r="H15" s="93"/>
      <c r="I15" s="93"/>
      <c r="J15" s="216"/>
    </row>
    <row r="16" spans="1:12" s="96" customFormat="1" ht="17.25" customHeight="1">
      <c r="A16" s="781"/>
      <c r="B16" s="494">
        <v>13</v>
      </c>
      <c r="C16" s="788" t="s">
        <v>22</v>
      </c>
      <c r="D16" s="788"/>
      <c r="E16" s="789"/>
      <c r="F16" s="800"/>
      <c r="G16" s="93"/>
      <c r="H16" s="93"/>
      <c r="I16" s="93"/>
      <c r="J16" s="216"/>
    </row>
    <row r="17" spans="1:10" s="96" customFormat="1" ht="20.25" customHeight="1">
      <c r="A17" s="781"/>
      <c r="B17" s="494">
        <v>14</v>
      </c>
      <c r="C17" s="788" t="s">
        <v>23</v>
      </c>
      <c r="D17" s="788"/>
      <c r="E17" s="789"/>
      <c r="F17" s="800"/>
      <c r="G17" s="93"/>
      <c r="H17" s="93"/>
      <c r="I17" s="93"/>
      <c r="J17" s="216"/>
    </row>
    <row r="18" spans="1:10" s="96" customFormat="1" ht="20.25" customHeight="1">
      <c r="A18" s="781"/>
      <c r="B18" s="494">
        <v>15</v>
      </c>
      <c r="C18" s="788" t="s">
        <v>24</v>
      </c>
      <c r="D18" s="788"/>
      <c r="E18" s="789"/>
      <c r="F18" s="800"/>
      <c r="G18" s="93"/>
      <c r="H18" s="93"/>
      <c r="I18" s="93"/>
      <c r="J18" s="216"/>
    </row>
    <row r="19" spans="1:10" s="96" customFormat="1" ht="20.25" customHeight="1">
      <c r="A19" s="781"/>
      <c r="B19" s="494">
        <v>16</v>
      </c>
      <c r="C19" s="788" t="s">
        <v>25</v>
      </c>
      <c r="D19" s="788"/>
      <c r="E19" s="789"/>
      <c r="F19" s="800"/>
      <c r="G19" s="93"/>
      <c r="H19" s="93"/>
      <c r="I19" s="93"/>
      <c r="J19" s="216"/>
    </row>
    <row r="20" spans="1:10" s="96" customFormat="1" ht="20.25" customHeight="1">
      <c r="A20" s="781"/>
      <c r="B20" s="494">
        <v>17</v>
      </c>
      <c r="C20" s="788" t="s">
        <v>1056</v>
      </c>
      <c r="D20" s="788"/>
      <c r="E20" s="789"/>
      <c r="F20" s="800"/>
      <c r="G20" s="93"/>
      <c r="H20" s="93"/>
      <c r="I20" s="93"/>
      <c r="J20" s="216"/>
    </row>
    <row r="21" spans="1:10" s="96" customFormat="1" ht="20.25" customHeight="1">
      <c r="A21" s="781"/>
      <c r="B21" s="494">
        <v>18</v>
      </c>
      <c r="C21" s="788" t="s">
        <v>1066</v>
      </c>
      <c r="D21" s="788"/>
      <c r="E21" s="789"/>
      <c r="F21" s="800"/>
      <c r="G21" s="93"/>
      <c r="H21" s="93"/>
      <c r="I21" s="93"/>
      <c r="J21" s="216"/>
    </row>
    <row r="22" spans="1:10" s="96" customFormat="1" ht="20.25" hidden="1" customHeight="1">
      <c r="A22" s="781"/>
      <c r="B22" s="494"/>
      <c r="F22" s="800"/>
      <c r="G22" s="93"/>
      <c r="H22" s="93"/>
      <c r="I22" s="93"/>
      <c r="J22" s="216"/>
    </row>
    <row r="23" spans="1:10" s="96" customFormat="1" ht="20.25" hidden="1" customHeight="1">
      <c r="A23" s="781"/>
      <c r="B23" s="494"/>
      <c r="C23" s="788"/>
      <c r="D23" s="788"/>
      <c r="E23" s="789"/>
      <c r="F23" s="800"/>
      <c r="G23" s="93"/>
      <c r="H23" s="93"/>
      <c r="I23" s="93"/>
      <c r="J23" s="216"/>
    </row>
    <row r="24" spans="1:10" s="96" customFormat="1" ht="37.5" customHeight="1">
      <c r="A24" s="781"/>
      <c r="B24" s="220" t="s">
        <v>26</v>
      </c>
      <c r="C24" s="805" t="s">
        <v>27</v>
      </c>
      <c r="D24" s="805"/>
      <c r="E24" s="806"/>
      <c r="F24" s="800"/>
      <c r="G24" s="93"/>
      <c r="H24" s="93"/>
      <c r="I24" s="93"/>
      <c r="J24" s="95"/>
    </row>
    <row r="25" spans="1:10" ht="17.25" customHeight="1">
      <c r="A25" s="781"/>
      <c r="B25" s="221"/>
      <c r="C25" s="221"/>
      <c r="D25" s="221"/>
      <c r="E25" s="221"/>
      <c r="F25" s="800"/>
      <c r="G25" s="84"/>
      <c r="H25" s="84"/>
      <c r="I25" s="84"/>
      <c r="J25" s="85"/>
    </row>
    <row r="26" spans="1:10" ht="30" customHeight="1">
      <c r="A26" s="781"/>
      <c r="B26" s="802"/>
      <c r="C26" s="802"/>
      <c r="D26" s="802"/>
      <c r="E26" s="802"/>
      <c r="F26" s="800"/>
      <c r="G26" s="84"/>
      <c r="H26" s="84"/>
      <c r="I26" s="84"/>
      <c r="J26" s="85"/>
    </row>
    <row r="27" spans="1:10" ht="21.75" customHeight="1">
      <c r="A27" s="781"/>
      <c r="B27" s="88"/>
      <c r="C27" s="88"/>
      <c r="D27" s="88"/>
      <c r="E27" s="88"/>
      <c r="F27" s="800"/>
      <c r="G27" s="84"/>
      <c r="H27" s="84"/>
      <c r="I27" s="84"/>
      <c r="J27" s="85"/>
    </row>
    <row r="28" spans="1:10" ht="24" customHeight="1">
      <c r="A28" s="781"/>
      <c r="B28" s="790"/>
      <c r="C28" s="791"/>
      <c r="D28" s="791"/>
      <c r="E28" s="792"/>
      <c r="F28" s="800"/>
    </row>
    <row r="29" spans="1:10" ht="15.95" customHeight="1">
      <c r="A29" s="781"/>
      <c r="B29" s="793"/>
      <c r="C29" s="794"/>
      <c r="D29" s="794"/>
      <c r="E29" s="795"/>
      <c r="F29" s="800"/>
      <c r="G29" s="84"/>
      <c r="H29" s="84"/>
      <c r="I29" s="84"/>
      <c r="J29" s="85"/>
    </row>
    <row r="30" spans="1:10" ht="17.25" customHeight="1">
      <c r="A30" s="781"/>
      <c r="B30" s="793"/>
      <c r="C30" s="794"/>
      <c r="D30" s="794"/>
      <c r="E30" s="795"/>
      <c r="F30" s="800"/>
      <c r="G30" s="90"/>
      <c r="H30" s="90"/>
      <c r="I30" s="90"/>
      <c r="J30" s="90"/>
    </row>
    <row r="31" spans="1:10" ht="24" customHeight="1">
      <c r="A31" s="782"/>
      <c r="B31" s="796"/>
      <c r="C31" s="797"/>
      <c r="D31" s="797"/>
      <c r="E31" s="798"/>
      <c r="F31" s="801"/>
      <c r="G31" s="90"/>
      <c r="H31" s="90"/>
      <c r="I31" s="90"/>
      <c r="J31" s="90"/>
    </row>
    <row r="32" spans="1:10" ht="15.75">
      <c r="A32" s="87"/>
      <c r="B32" s="87"/>
      <c r="C32" s="87"/>
      <c r="D32" s="87"/>
      <c r="E32" s="87"/>
      <c r="F32" s="84"/>
      <c r="G32" s="84"/>
      <c r="H32" s="84"/>
      <c r="I32" s="84"/>
      <c r="J32" s="85"/>
    </row>
    <row r="33" spans="1:10" ht="15.75">
      <c r="A33" s="87"/>
      <c r="B33" s="87"/>
      <c r="C33" s="87"/>
      <c r="D33" s="87"/>
      <c r="E33" s="87"/>
      <c r="F33" s="84"/>
      <c r="G33" s="84"/>
      <c r="H33" s="84"/>
      <c r="I33" s="84"/>
      <c r="J33" s="85"/>
    </row>
  </sheetData>
  <sheetProtection algorithmName="SHA-512" hashValue="doCL8ZU56l6Alm4c5bM9JctvvfJRQ4J678qEK/jIezx3GOHRnaCsSpPEtVKw6nGckk6bI/s/RMuITJ845yNuHQ==" saltValue="oK3Q3rXfoiHxl8aAaW9lDg==" spinCount="100000" sheet="1" objects="1" scenario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7">
    <mergeCell ref="F1:F31"/>
    <mergeCell ref="B26:E26"/>
    <mergeCell ref="C7:E7"/>
    <mergeCell ref="C8:E8"/>
    <mergeCell ref="C10:E10"/>
    <mergeCell ref="C6:E6"/>
    <mergeCell ref="B3:E3"/>
    <mergeCell ref="C4:E4"/>
    <mergeCell ref="C5:E5"/>
    <mergeCell ref="C24:E24"/>
    <mergeCell ref="C9:E9"/>
    <mergeCell ref="C14:E14"/>
    <mergeCell ref="C16:E16"/>
    <mergeCell ref="C18:E18"/>
    <mergeCell ref="C21:E21"/>
    <mergeCell ref="C20:E20"/>
    <mergeCell ref="A1:A31"/>
    <mergeCell ref="B1:E1"/>
    <mergeCell ref="B2:E2"/>
    <mergeCell ref="C11:E11"/>
    <mergeCell ref="C12:E12"/>
    <mergeCell ref="C13:E13"/>
    <mergeCell ref="C15:E15"/>
    <mergeCell ref="C23:E23"/>
    <mergeCell ref="B28:E31"/>
    <mergeCell ref="C17:E17"/>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85" zoomScaleSheetLayoutView="85"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13" t="str">
        <f>'Attach 3(JV)'!A1</f>
        <v>Specification No.:CC/NT/W-TR/DOM/A06/24/16172</v>
      </c>
      <c r="B1" s="1113"/>
      <c r="C1" s="1113"/>
      <c r="D1" s="1113"/>
      <c r="E1" s="507" t="str">
        <f>"Attachment-14 " &amp; 'Attach 3(JV)'!AT1</f>
        <v xml:space="preserve">Attachment-14 </v>
      </c>
      <c r="F1" s="78"/>
      <c r="G1" s="78"/>
      <c r="H1" s="78"/>
    </row>
    <row r="3" spans="1:9" ht="83.2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20.100000000000001" customHeight="1">
      <c r="A5" s="824" t="s">
        <v>418</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45" customHeight="1">
      <c r="A16" s="1213" t="s">
        <v>419</v>
      </c>
      <c r="B16" s="1213"/>
      <c r="C16" s="1213"/>
      <c r="D16" s="1213"/>
      <c r="E16" s="121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Z1W+kl+GaVhNXreG4T8hfGMC+bDZumhyEZinU5IXOAz5y9kduxnOK/Yc39jV3XzrOjUcj1e1MemEx+QfddXIQw==" saltValue="G1ZAftUsZHyg5kC7+/Zrxw==" spinCount="100000" sheet="1" objects="1" scenario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6" zoomScaleNormal="100" zoomScaleSheetLayoutView="100" workbookViewId="0">
      <selection activeCell="A50" sqref="A50:I50"/>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5" customFormat="1" ht="32.1" customHeight="1">
      <c r="A1" s="1225" t="s">
        <v>420</v>
      </c>
      <c r="B1" s="1226"/>
      <c r="C1" s="1226"/>
      <c r="D1" s="1226"/>
      <c r="E1" s="1226"/>
      <c r="F1" s="1226"/>
      <c r="G1" s="1226"/>
      <c r="H1" s="1226"/>
      <c r="I1" s="1227"/>
    </row>
    <row r="2" spans="1:9" s="225" customFormat="1" ht="32.1" customHeight="1">
      <c r="A2" s="222" t="s">
        <v>421</v>
      </c>
      <c r="B2" s="1228" t="s">
        <v>422</v>
      </c>
      <c r="C2" s="1228"/>
      <c r="D2" s="1228"/>
      <c r="E2" s="1228"/>
      <c r="F2" s="1228"/>
      <c r="G2" s="1228"/>
      <c r="H2" s="1228"/>
      <c r="I2" s="1229"/>
    </row>
    <row r="3" spans="1:9" s="225" customFormat="1" ht="32.1" customHeight="1">
      <c r="A3" s="222" t="s">
        <v>423</v>
      </c>
      <c r="B3" s="1228" t="s">
        <v>424</v>
      </c>
      <c r="C3" s="1228"/>
      <c r="D3" s="1228"/>
      <c r="E3" s="1228"/>
      <c r="F3" s="1228"/>
      <c r="G3" s="1228"/>
      <c r="H3" s="1228"/>
      <c r="I3" s="1229"/>
    </row>
    <row r="4" spans="1:9" s="225" customFormat="1" ht="32.1" customHeight="1">
      <c r="A4" s="222" t="s">
        <v>425</v>
      </c>
      <c r="B4" s="1228" t="s">
        <v>426</v>
      </c>
      <c r="C4" s="1228"/>
      <c r="D4" s="1228"/>
      <c r="E4" s="1228"/>
      <c r="F4" s="1228"/>
      <c r="G4" s="1228"/>
      <c r="H4" s="1228"/>
      <c r="I4" s="1229"/>
    </row>
    <row r="5" spans="1:9" s="225" customFormat="1" ht="32.1" customHeight="1">
      <c r="A5" s="222" t="s">
        <v>427</v>
      </c>
      <c r="B5" s="1228" t="s">
        <v>428</v>
      </c>
      <c r="C5" s="1228"/>
      <c r="D5" s="1228"/>
      <c r="E5" s="1228"/>
      <c r="F5" s="1228"/>
      <c r="G5" s="1228"/>
      <c r="H5" s="1228"/>
      <c r="I5" s="1229"/>
    </row>
    <row r="6" spans="1:9" s="225" customFormat="1" ht="32.1" customHeight="1">
      <c r="A6" s="223" t="s">
        <v>429</v>
      </c>
      <c r="B6" s="1230" t="s">
        <v>430</v>
      </c>
      <c r="C6" s="1230"/>
      <c r="D6" s="1230"/>
      <c r="E6" s="1230"/>
      <c r="F6" s="1230"/>
      <c r="G6" s="1230"/>
      <c r="H6" s="1230"/>
      <c r="I6" s="1231"/>
    </row>
    <row r="7" spans="1:9" s="225" customFormat="1" ht="32.1" customHeight="1">
      <c r="A7" s="224"/>
      <c r="C7" s="224"/>
      <c r="D7" s="224"/>
      <c r="E7" s="224"/>
      <c r="F7" s="224"/>
      <c r="G7" s="224"/>
      <c r="H7" s="224"/>
      <c r="I7" s="224"/>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20" t="s">
        <v>431</v>
      </c>
      <c r="B31" s="1220"/>
      <c r="C31" s="1220"/>
      <c r="D31" s="1220"/>
      <c r="E31" s="1220"/>
      <c r="F31" s="1220"/>
      <c r="G31" s="1220"/>
      <c r="H31" s="1220"/>
      <c r="I31" s="1220"/>
      <c r="J31" s="60"/>
    </row>
    <row r="32" spans="1:10" ht="15.75">
      <c r="A32" s="1221" t="s">
        <v>432</v>
      </c>
      <c r="B32" s="1221"/>
      <c r="C32" s="1221"/>
      <c r="D32" s="1221"/>
      <c r="E32" s="1221"/>
      <c r="F32" s="1221"/>
      <c r="G32" s="1221"/>
      <c r="H32" s="1221"/>
      <c r="I32" s="1221"/>
      <c r="J32" s="60"/>
    </row>
    <row r="33" spans="1:10" ht="18.75">
      <c r="A33" s="1222" t="s">
        <v>433</v>
      </c>
      <c r="B33" s="1222"/>
      <c r="C33" s="1222"/>
      <c r="D33" s="1222"/>
      <c r="E33" s="1222"/>
      <c r="F33" s="1222"/>
      <c r="G33" s="1222"/>
      <c r="H33" s="1222"/>
      <c r="I33" s="1222"/>
      <c r="J33" s="60"/>
    </row>
    <row r="34" spans="1:10" ht="36" customHeight="1">
      <c r="A34" s="1223" t="s">
        <v>434</v>
      </c>
      <c r="B34" s="1223"/>
      <c r="C34" s="1223"/>
      <c r="D34" s="1223"/>
      <c r="E34" s="1223"/>
      <c r="F34" s="1223"/>
      <c r="G34" s="1223"/>
      <c r="H34" s="1223"/>
      <c r="I34" s="1223"/>
      <c r="J34" s="60"/>
    </row>
    <row r="35" spans="1:10" ht="18.75">
      <c r="A35" s="1222" t="s">
        <v>435</v>
      </c>
      <c r="B35" s="1222"/>
      <c r="C35" s="1222"/>
      <c r="D35" s="1222"/>
      <c r="E35" s="1222"/>
      <c r="F35" s="1222"/>
      <c r="G35" s="1222"/>
      <c r="H35" s="1222"/>
      <c r="I35" s="1222"/>
      <c r="J35" s="60"/>
    </row>
    <row r="36" spans="1:10" ht="15.75">
      <c r="A36" s="1221" t="s">
        <v>436</v>
      </c>
      <c r="B36" s="1221"/>
      <c r="C36" s="1221"/>
      <c r="D36" s="1221"/>
      <c r="E36" s="1221"/>
      <c r="F36" s="1221"/>
      <c r="G36" s="1221"/>
      <c r="H36" s="1221"/>
      <c r="I36" s="1221"/>
      <c r="J36" s="60"/>
    </row>
    <row r="37" spans="1:10" ht="15.75">
      <c r="A37" s="1221">
        <f>'Attach 3(JV)'!B9</f>
        <v>0</v>
      </c>
      <c r="B37" s="1221"/>
      <c r="C37" s="1221"/>
      <c r="D37" s="1221"/>
      <c r="E37" s="1221"/>
      <c r="F37" s="1221"/>
      <c r="G37" s="1221"/>
      <c r="H37" s="1221"/>
      <c r="I37" s="1221"/>
      <c r="J37" s="60"/>
    </row>
    <row r="38" spans="1:10" ht="58.5" customHeight="1">
      <c r="A38" s="1224" t="str">
        <f>" having its Registered Office at " &amp; 'Attach 3(JV)'!B10 &amp; " " &amp;'Attach 3(JV)'!B11 &amp; " " &amp;'Attach 3(JV)'!B12</f>
        <v xml:space="preserve"> having its Registered Office at 0 0 0</v>
      </c>
      <c r="B38" s="1224"/>
      <c r="C38" s="1224"/>
      <c r="D38" s="1224"/>
      <c r="E38" s="1224"/>
      <c r="F38" s="1224"/>
      <c r="G38" s="1224"/>
      <c r="H38" s="1224"/>
      <c r="I38" s="1224"/>
      <c r="J38" s="60"/>
    </row>
    <row r="39" spans="1:10" ht="15.75">
      <c r="A39" s="1221" t="str">
        <f>IF('Names of Bidder'!D6 = "Sole Bidder", " ", " and ")</f>
        <v xml:space="preserve"> </v>
      </c>
      <c r="B39" s="1221"/>
      <c r="C39" s="1221"/>
      <c r="D39" s="1221"/>
      <c r="E39" s="1221"/>
      <c r="F39" s="1221"/>
      <c r="G39" s="1221"/>
      <c r="H39" s="1221"/>
      <c r="I39" s="1221"/>
      <c r="J39" s="60"/>
    </row>
    <row r="40" spans="1:10" ht="17.25" customHeight="1">
      <c r="A40" s="1224" t="str">
        <f>IF('Names of Bidder'!D6= "Sole Bidder", "", IF('Names of Bidder'!D7=1,'Names of Bidder'!D23,IF('Names of Bidder'!D7="2 or More",'Names of Bidder'!D23&amp;" &amp; "&amp;'Names of Bidder'!D28,"")))</f>
        <v/>
      </c>
      <c r="B40" s="1224"/>
      <c r="C40" s="1224"/>
      <c r="D40" s="1224"/>
      <c r="E40" s="1224"/>
      <c r="F40" s="1224"/>
      <c r="G40" s="1224"/>
      <c r="H40" s="1224"/>
      <c r="I40" s="1224"/>
      <c r="J40" s="60"/>
    </row>
    <row r="41" spans="1:10" ht="39" customHeight="1">
      <c r="A41" s="122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24"/>
      <c r="C41" s="1224"/>
      <c r="D41" s="1224"/>
      <c r="E41" s="1224"/>
      <c r="F41" s="1224"/>
      <c r="G41" s="1224"/>
      <c r="H41" s="1224"/>
      <c r="I41" s="1224"/>
      <c r="J41" s="60"/>
    </row>
    <row r="42" spans="1:10" ht="15.75">
      <c r="A42" s="1221" t="s">
        <v>437</v>
      </c>
      <c r="B42" s="1221"/>
      <c r="C42" s="1221"/>
      <c r="D42" s="1221"/>
      <c r="E42" s="1221"/>
      <c r="F42" s="1221"/>
      <c r="G42" s="1221"/>
      <c r="H42" s="1221"/>
      <c r="I42" s="1221"/>
      <c r="J42" s="60"/>
    </row>
    <row r="43" spans="1:10" ht="18.75">
      <c r="A43" s="1222" t="s">
        <v>438</v>
      </c>
      <c r="B43" s="1222"/>
      <c r="C43" s="1222"/>
      <c r="D43" s="1222"/>
      <c r="E43" s="1222"/>
      <c r="F43" s="1222"/>
      <c r="G43" s="1222"/>
      <c r="H43" s="1222"/>
      <c r="I43" s="1222"/>
      <c r="J43" s="60"/>
    </row>
    <row r="44" spans="1:10" ht="18.75">
      <c r="A44" s="1222" t="s">
        <v>439</v>
      </c>
      <c r="B44" s="1222"/>
      <c r="C44" s="1222"/>
      <c r="D44" s="1222"/>
      <c r="E44" s="1222"/>
      <c r="F44" s="1222"/>
      <c r="G44" s="1222"/>
      <c r="H44" s="1222"/>
      <c r="I44" s="1222"/>
      <c r="J44" s="60"/>
    </row>
    <row r="45" spans="1:10" ht="102" customHeight="1">
      <c r="A45" s="1232" t="str">
        <f>"POWERGRID intends to award, under laid-down organisational procedures, contract(s) for " &amp; Basic!B1</f>
        <v xml:space="preserve">POWERGRID intends to award, under laid-down organisational procedures, contract(s) for 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45" s="1232"/>
      <c r="C45" s="1232"/>
      <c r="D45" s="1232"/>
      <c r="E45" s="1232"/>
      <c r="F45" s="1232"/>
      <c r="G45" s="1232"/>
      <c r="H45" s="1232"/>
      <c r="I45" s="1232"/>
      <c r="J45" s="60"/>
    </row>
    <row r="46" spans="1:10" ht="16.5" customHeight="1">
      <c r="A46" s="184"/>
      <c r="B46" s="745"/>
      <c r="C46" s="745"/>
      <c r="D46" s="745"/>
      <c r="E46" s="745"/>
      <c r="F46" s="184"/>
      <c r="G46" s="745"/>
      <c r="H46" s="745"/>
      <c r="I46" s="745"/>
      <c r="J46" s="60"/>
    </row>
    <row r="47" spans="1:10" ht="21" customHeight="1">
      <c r="A47" s="1115" t="s">
        <v>440</v>
      </c>
      <c r="B47" s="1115"/>
      <c r="C47" s="1115"/>
      <c r="D47" s="1115"/>
      <c r="E47" s="1215" t="s">
        <v>440</v>
      </c>
      <c r="F47" s="1215"/>
      <c r="G47" s="1215"/>
      <c r="H47" s="1215"/>
      <c r="I47" s="1215"/>
      <c r="J47" s="60"/>
    </row>
    <row r="48" spans="1:10" ht="32.25" customHeight="1">
      <c r="A48" s="1216" t="s">
        <v>441</v>
      </c>
      <c r="B48" s="1216"/>
      <c r="C48" s="1216"/>
      <c r="D48" s="1216"/>
      <c r="E48" s="1219" t="s">
        <v>442</v>
      </c>
      <c r="F48" s="1219"/>
      <c r="G48" s="1219"/>
      <c r="H48" s="1219"/>
      <c r="I48" s="1219"/>
      <c r="J48" s="60"/>
    </row>
    <row r="49" spans="1:10" ht="18.75" customHeight="1">
      <c r="A49" s="186" t="s">
        <v>418</v>
      </c>
      <c r="B49" s="186"/>
      <c r="C49" s="186"/>
      <c r="D49" s="186"/>
      <c r="E49" s="186"/>
      <c r="F49" s="186"/>
      <c r="G49" s="186"/>
      <c r="H49" s="186"/>
      <c r="I49" s="187" t="s">
        <v>443</v>
      </c>
      <c r="J49" s="60"/>
    </row>
    <row r="50" spans="1:10" ht="115.5" customHeight="1">
      <c r="A50" s="1217" t="str">
        <f>Basic!B1&amp;" and Specification Number " &amp;  Basic!B3 &amp; ". POWERGRID values full compliance with all relevant laws of the land, rules, regulations, economic use of resources, and of fairness/transparency in its relations with its Bidders/ Contractors."</f>
        <v>400kV Transformer Package-4TR-08-BULK for procurement of 17 x 500 MVA, 400/220/33kV, 3-Ph Transformers; 2 x 500 MVA, 400/230/33kV, 3-Ph Transformers;  1 x 315 MVA, 400/220/33kV, 3-Ph Transformers under Bulk Procurement of 765kV and 400kV class Transformers &amp; Reactors of various Capacities (Lot-4).  and Specification Number CC/NT/W-TR/DOM/A06/24/16172. POWERGRID values full compliance with all relevant laws of the land, rules, regulations, economic use of resources, and of fairness/transparency in its relations with its Bidders/ Contractors.</v>
      </c>
      <c r="B50" s="1217"/>
      <c r="C50" s="1217"/>
      <c r="D50" s="1217"/>
      <c r="E50" s="1217"/>
      <c r="F50" s="1217"/>
      <c r="G50" s="1217"/>
      <c r="H50" s="1217"/>
      <c r="I50" s="1217"/>
    </row>
    <row r="51" spans="1:10" ht="8.1" customHeight="1">
      <c r="A51" s="188"/>
      <c r="B51" s="124"/>
      <c r="C51" s="124"/>
      <c r="D51" s="124"/>
      <c r="E51" s="124"/>
      <c r="F51" s="124"/>
      <c r="G51" s="124"/>
      <c r="H51" s="124"/>
      <c r="I51" s="124"/>
    </row>
    <row r="52" spans="1:10" ht="35.25" customHeight="1">
      <c r="A52" s="1217" t="s">
        <v>444</v>
      </c>
      <c r="B52" s="1217"/>
      <c r="C52" s="1217"/>
      <c r="D52" s="1217"/>
      <c r="E52" s="1217"/>
      <c r="F52" s="1217"/>
      <c r="G52" s="1217"/>
      <c r="H52" s="1217"/>
      <c r="I52" s="1217"/>
    </row>
    <row r="53" spans="1:10" ht="8.1" customHeight="1">
      <c r="A53" s="189"/>
      <c r="B53" s="124"/>
      <c r="C53" s="124"/>
      <c r="D53" s="124"/>
      <c r="E53" s="124"/>
      <c r="F53" s="124"/>
      <c r="G53" s="124"/>
      <c r="H53" s="124"/>
      <c r="I53" s="124"/>
    </row>
    <row r="54" spans="1:10" ht="15.75">
      <c r="A54" s="1218" t="s">
        <v>445</v>
      </c>
      <c r="B54" s="1218"/>
      <c r="C54" s="1218"/>
      <c r="D54" s="1218"/>
      <c r="E54" s="1218"/>
      <c r="F54" s="1218"/>
      <c r="G54" s="1218"/>
      <c r="H54" s="1218"/>
      <c r="I54" s="1218"/>
    </row>
    <row r="55" spans="1:10" ht="8.1" customHeight="1">
      <c r="A55" s="189"/>
      <c r="B55" s="124"/>
      <c r="C55" s="124"/>
      <c r="D55" s="124"/>
      <c r="E55" s="124"/>
      <c r="F55" s="124"/>
      <c r="G55" s="124"/>
      <c r="H55" s="124"/>
      <c r="I55" s="124"/>
    </row>
    <row r="56" spans="1:10" ht="16.5">
      <c r="A56" s="1214" t="s">
        <v>446</v>
      </c>
      <c r="B56" s="1214"/>
      <c r="C56" s="1214"/>
      <c r="D56" s="1214"/>
      <c r="E56" s="1214"/>
      <c r="F56" s="1214"/>
      <c r="G56" s="1214"/>
      <c r="H56" s="1214"/>
      <c r="I56" s="1214"/>
    </row>
    <row r="57" spans="1:10" ht="8.1" customHeight="1">
      <c r="A57" s="190"/>
      <c r="B57" s="124"/>
      <c r="C57" s="124"/>
      <c r="D57" s="124"/>
      <c r="E57" s="124"/>
      <c r="F57" s="124"/>
      <c r="G57" s="124"/>
      <c r="H57" s="124"/>
      <c r="I57" s="124"/>
    </row>
    <row r="58" spans="1:10" ht="37.5" customHeight="1">
      <c r="A58" s="191" t="s">
        <v>447</v>
      </c>
      <c r="B58" s="1115" t="s">
        <v>448</v>
      </c>
      <c r="C58" s="1115"/>
      <c r="D58" s="1115"/>
      <c r="E58" s="1115"/>
      <c r="F58" s="1115"/>
      <c r="G58" s="1115"/>
      <c r="H58" s="1115"/>
      <c r="I58" s="1115"/>
    </row>
    <row r="59" spans="1:10" ht="8.1" customHeight="1">
      <c r="A59" s="189"/>
      <c r="B59" s="124"/>
      <c r="C59" s="124"/>
      <c r="D59" s="124"/>
      <c r="E59" s="124"/>
      <c r="F59" s="124"/>
      <c r="G59" s="124"/>
      <c r="H59" s="124"/>
      <c r="I59" s="124"/>
    </row>
    <row r="60" spans="1:10" ht="67.5" customHeight="1">
      <c r="A60" s="124"/>
      <c r="B60" s="191" t="s">
        <v>84</v>
      </c>
      <c r="C60" s="1115" t="s">
        <v>449</v>
      </c>
      <c r="D60" s="1115"/>
      <c r="E60" s="1115"/>
      <c r="F60" s="1115"/>
      <c r="G60" s="1115"/>
      <c r="H60" s="1115"/>
      <c r="I60" s="1115"/>
    </row>
    <row r="61" spans="1:10" ht="8.1" customHeight="1">
      <c r="A61" s="124"/>
      <c r="B61" s="191"/>
      <c r="C61" s="184"/>
      <c r="D61" s="184"/>
      <c r="E61" s="184"/>
      <c r="F61" s="184"/>
      <c r="G61" s="184"/>
      <c r="H61" s="184"/>
      <c r="I61" s="184"/>
    </row>
    <row r="62" spans="1:10" ht="83.25" customHeight="1">
      <c r="A62" s="124"/>
      <c r="B62" s="191" t="s">
        <v>86</v>
      </c>
      <c r="C62" s="1115" t="s">
        <v>450</v>
      </c>
      <c r="D62" s="1115"/>
      <c r="E62" s="1115"/>
      <c r="F62" s="1115"/>
      <c r="G62" s="1115"/>
      <c r="H62" s="1115"/>
      <c r="I62" s="1115"/>
    </row>
    <row r="63" spans="1:10" ht="8.1" customHeight="1">
      <c r="A63" s="124"/>
      <c r="B63" s="191"/>
      <c r="C63" s="184"/>
      <c r="D63" s="184"/>
      <c r="E63" s="184"/>
      <c r="F63" s="184"/>
      <c r="G63" s="184"/>
      <c r="H63" s="184"/>
      <c r="I63" s="184"/>
    </row>
    <row r="64" spans="1:10" ht="50.25" customHeight="1">
      <c r="A64" s="124"/>
      <c r="B64" s="191" t="s">
        <v>88</v>
      </c>
      <c r="C64" s="1115" t="s">
        <v>451</v>
      </c>
      <c r="D64" s="1115"/>
      <c r="E64" s="1115"/>
      <c r="F64" s="1115"/>
      <c r="G64" s="1115"/>
      <c r="H64" s="1115"/>
      <c r="I64" s="1115"/>
    </row>
    <row r="65" spans="1:10" ht="8.1" customHeight="1">
      <c r="A65" s="124"/>
      <c r="B65" s="191"/>
      <c r="C65" s="184"/>
      <c r="D65" s="184"/>
      <c r="E65" s="184"/>
      <c r="F65" s="184"/>
      <c r="G65" s="184"/>
      <c r="H65" s="184"/>
      <c r="I65" s="184"/>
    </row>
    <row r="66" spans="1:10" ht="69" customHeight="1">
      <c r="A66" s="191" t="s">
        <v>452</v>
      </c>
      <c r="B66" s="1115" t="s">
        <v>453</v>
      </c>
      <c r="C66" s="1115"/>
      <c r="D66" s="1115"/>
      <c r="E66" s="1115"/>
      <c r="F66" s="1115"/>
      <c r="G66" s="1115"/>
      <c r="H66" s="1115"/>
      <c r="I66" s="1115"/>
    </row>
    <row r="67" spans="1:10" ht="8.1" customHeight="1">
      <c r="A67" s="124"/>
      <c r="B67" s="191"/>
      <c r="C67" s="184"/>
      <c r="D67" s="184"/>
      <c r="E67" s="184"/>
      <c r="F67" s="184"/>
      <c r="G67" s="184"/>
      <c r="H67" s="184"/>
      <c r="I67" s="184"/>
    </row>
    <row r="68" spans="1:10" ht="16.5">
      <c r="A68" s="1214" t="s">
        <v>454</v>
      </c>
      <c r="B68" s="1214"/>
      <c r="C68" s="1214"/>
      <c r="D68" s="1214"/>
      <c r="E68" s="1214"/>
      <c r="F68" s="1214"/>
      <c r="G68" s="1214"/>
      <c r="H68" s="1214"/>
      <c r="I68" s="1214"/>
    </row>
    <row r="69" spans="1:10" ht="8.1" customHeight="1">
      <c r="A69" s="124"/>
      <c r="B69" s="191"/>
      <c r="C69" s="184"/>
      <c r="D69" s="184"/>
      <c r="E69" s="184"/>
      <c r="F69" s="184"/>
      <c r="G69" s="184"/>
      <c r="H69" s="184"/>
      <c r="I69" s="184"/>
    </row>
    <row r="70" spans="1:10" ht="49.5" customHeight="1">
      <c r="A70" s="191" t="s">
        <v>447</v>
      </c>
      <c r="B70" s="1115" t="s">
        <v>455</v>
      </c>
      <c r="C70" s="1115"/>
      <c r="D70" s="1115"/>
      <c r="E70" s="1115"/>
      <c r="F70" s="1115"/>
      <c r="G70" s="1115"/>
      <c r="H70" s="1115"/>
      <c r="I70" s="1115"/>
    </row>
    <row r="71" spans="1:10" ht="24" customHeight="1">
      <c r="A71" s="184"/>
      <c r="B71" s="186"/>
      <c r="C71" s="186"/>
      <c r="D71" s="186"/>
      <c r="E71" s="186"/>
      <c r="F71" s="184"/>
      <c r="G71" s="186"/>
      <c r="H71" s="186"/>
      <c r="I71" s="186"/>
      <c r="J71" s="60"/>
    </row>
    <row r="72" spans="1:10" ht="21" customHeight="1">
      <c r="A72" s="1115" t="s">
        <v>440</v>
      </c>
      <c r="B72" s="1115"/>
      <c r="C72" s="1115"/>
      <c r="D72" s="1115"/>
      <c r="E72" s="1215" t="s">
        <v>440</v>
      </c>
      <c r="F72" s="1215"/>
      <c r="G72" s="1215"/>
      <c r="H72" s="1215"/>
      <c r="I72" s="1215"/>
      <c r="J72" s="60"/>
    </row>
    <row r="73" spans="1:10" ht="33" customHeight="1">
      <c r="A73" s="1216" t="s">
        <v>456</v>
      </c>
      <c r="B73" s="1216"/>
      <c r="C73" s="1216"/>
      <c r="D73" s="1216"/>
      <c r="E73" s="1219" t="s">
        <v>442</v>
      </c>
      <c r="F73" s="1219"/>
      <c r="G73" s="1219"/>
      <c r="H73" s="1219"/>
      <c r="I73" s="1219"/>
      <c r="J73" s="60"/>
    </row>
    <row r="74" spans="1:10" ht="15.75">
      <c r="A74" s="186" t="s">
        <v>418</v>
      </c>
      <c r="B74" s="186"/>
      <c r="C74" s="186"/>
      <c r="D74" s="186"/>
      <c r="E74" s="186"/>
      <c r="F74" s="186"/>
      <c r="G74" s="186"/>
      <c r="H74" s="186"/>
      <c r="I74" s="187" t="s">
        <v>457</v>
      </c>
      <c r="J74" s="60"/>
    </row>
    <row r="75" spans="1:10" ht="96.75" customHeight="1">
      <c r="A75" s="124"/>
      <c r="B75" s="191" t="s">
        <v>458</v>
      </c>
      <c r="C75" s="1115" t="s">
        <v>459</v>
      </c>
      <c r="D75" s="1115"/>
      <c r="E75" s="1115"/>
      <c r="F75" s="1115"/>
      <c r="G75" s="1115"/>
      <c r="H75" s="1115"/>
      <c r="I75" s="1115"/>
    </row>
    <row r="76" spans="1:10" ht="9.9499999999999993" customHeight="1">
      <c r="A76" s="124"/>
      <c r="B76" s="103"/>
      <c r="C76" s="189"/>
      <c r="D76" s="189"/>
      <c r="E76" s="189"/>
      <c r="F76" s="189"/>
      <c r="G76" s="189"/>
      <c r="H76" s="189"/>
      <c r="I76" s="189"/>
    </row>
    <row r="77" spans="1:10" ht="99" customHeight="1">
      <c r="A77" s="124"/>
      <c r="B77" s="191" t="s">
        <v>86</v>
      </c>
      <c r="C77" s="1115" t="s">
        <v>460</v>
      </c>
      <c r="D77" s="1115"/>
      <c r="E77" s="1115"/>
      <c r="F77" s="1115"/>
      <c r="G77" s="1115"/>
      <c r="H77" s="1115"/>
      <c r="I77" s="1115"/>
    </row>
    <row r="78" spans="1:10" ht="9.9499999999999993" customHeight="1">
      <c r="A78" s="124"/>
      <c r="B78" s="191"/>
      <c r="C78" s="192"/>
      <c r="D78" s="192"/>
      <c r="E78" s="192"/>
      <c r="F78" s="192"/>
      <c r="G78" s="192"/>
      <c r="H78" s="192"/>
      <c r="I78" s="192"/>
    </row>
    <row r="79" spans="1:10" ht="53.25" customHeight="1">
      <c r="A79" s="124"/>
      <c r="B79" s="191" t="s">
        <v>88</v>
      </c>
      <c r="C79" s="1115" t="s">
        <v>461</v>
      </c>
      <c r="D79" s="1115"/>
      <c r="E79" s="1115"/>
      <c r="F79" s="1115"/>
      <c r="G79" s="1115"/>
      <c r="H79" s="1115"/>
      <c r="I79" s="1115"/>
    </row>
    <row r="80" spans="1:10" ht="9.9499999999999993" customHeight="1">
      <c r="A80" s="124"/>
      <c r="B80" s="191"/>
      <c r="C80" s="192"/>
      <c r="D80" s="192"/>
      <c r="E80" s="192"/>
      <c r="F80" s="192"/>
      <c r="G80" s="192"/>
      <c r="H80" s="192"/>
      <c r="I80" s="192"/>
    </row>
    <row r="81" spans="1:10" ht="9.9499999999999993" customHeight="1">
      <c r="A81" s="124"/>
      <c r="B81" s="191"/>
      <c r="C81" s="192"/>
      <c r="D81" s="192"/>
      <c r="E81" s="192"/>
      <c r="F81" s="192"/>
      <c r="G81" s="192"/>
      <c r="H81" s="192"/>
      <c r="I81" s="192"/>
    </row>
    <row r="82" spans="1:10" ht="85.5" customHeight="1">
      <c r="A82" s="124"/>
      <c r="B82" s="191" t="s">
        <v>462</v>
      </c>
      <c r="C82" s="1115" t="s">
        <v>463</v>
      </c>
      <c r="D82" s="1115"/>
      <c r="E82" s="1115"/>
      <c r="F82" s="1115"/>
      <c r="G82" s="1115"/>
      <c r="H82" s="1115"/>
      <c r="I82" s="1115"/>
    </row>
    <row r="83" spans="1:10" ht="9.9499999999999993" customHeight="1">
      <c r="A83" s="124"/>
      <c r="B83" s="191"/>
      <c r="C83" s="192"/>
      <c r="D83" s="192"/>
      <c r="E83" s="192"/>
      <c r="F83" s="192"/>
      <c r="G83" s="192"/>
      <c r="H83" s="192"/>
      <c r="I83" s="192"/>
    </row>
    <row r="84" spans="1:10" ht="66" customHeight="1">
      <c r="A84" s="124"/>
      <c r="B84" s="191" t="s">
        <v>464</v>
      </c>
      <c r="C84" s="1115" t="s">
        <v>465</v>
      </c>
      <c r="D84" s="1115"/>
      <c r="E84" s="1115"/>
      <c r="F84" s="1115"/>
      <c r="G84" s="1115"/>
      <c r="H84" s="1115"/>
      <c r="I84" s="1115"/>
    </row>
    <row r="85" spans="1:10" ht="9.9499999999999993" customHeight="1">
      <c r="A85" s="124"/>
      <c r="B85" s="191"/>
      <c r="C85" s="192"/>
      <c r="D85" s="192"/>
      <c r="E85" s="192"/>
      <c r="F85" s="192"/>
      <c r="G85" s="192"/>
      <c r="H85" s="192"/>
      <c r="I85" s="192"/>
    </row>
    <row r="86" spans="1:10" ht="63.75" customHeight="1">
      <c r="A86" s="124"/>
      <c r="B86" s="191" t="s">
        <v>466</v>
      </c>
      <c r="C86" s="1115" t="s">
        <v>467</v>
      </c>
      <c r="D86" s="1115"/>
      <c r="E86" s="1115"/>
      <c r="F86" s="1115"/>
      <c r="G86" s="1115"/>
      <c r="H86" s="1115"/>
      <c r="I86" s="1115"/>
    </row>
    <row r="87" spans="1:10" ht="8.1" customHeight="1">
      <c r="A87" s="124"/>
      <c r="B87" s="192"/>
      <c r="C87" s="192"/>
      <c r="D87" s="192"/>
      <c r="E87" s="192"/>
      <c r="F87" s="192"/>
      <c r="G87" s="192"/>
      <c r="H87" s="192"/>
      <c r="I87" s="192"/>
    </row>
    <row r="88" spans="1:10" ht="51" customHeight="1">
      <c r="A88" s="124"/>
      <c r="B88" s="191" t="s">
        <v>468</v>
      </c>
      <c r="C88" s="1115" t="s">
        <v>469</v>
      </c>
      <c r="D88" s="1115"/>
      <c r="E88" s="1115"/>
      <c r="F88" s="1115"/>
      <c r="G88" s="1115"/>
      <c r="H88" s="1115"/>
      <c r="I88" s="1115"/>
    </row>
    <row r="89" spans="1:10" ht="8.1" customHeight="1">
      <c r="A89" s="124"/>
      <c r="B89" s="192"/>
      <c r="C89" s="192"/>
      <c r="D89" s="192"/>
      <c r="E89" s="192"/>
      <c r="F89" s="192"/>
      <c r="G89" s="192"/>
      <c r="H89" s="192"/>
      <c r="I89" s="192"/>
    </row>
    <row r="90" spans="1:10" ht="37.5" customHeight="1">
      <c r="A90" s="191" t="s">
        <v>452</v>
      </c>
      <c r="B90" s="1115" t="s">
        <v>470</v>
      </c>
      <c r="C90" s="1115"/>
      <c r="D90" s="1115"/>
      <c r="E90" s="1115"/>
      <c r="F90" s="1115"/>
      <c r="G90" s="1115"/>
      <c r="H90" s="1115"/>
      <c r="I90" s="1115"/>
    </row>
    <row r="91" spans="1:10" ht="39.75" customHeight="1">
      <c r="A91" s="184"/>
      <c r="B91" s="186"/>
      <c r="C91" s="186"/>
      <c r="D91" s="186"/>
      <c r="E91" s="186"/>
      <c r="F91" s="184"/>
      <c r="G91" s="186"/>
      <c r="H91" s="186"/>
      <c r="I91" s="186"/>
      <c r="J91" s="60"/>
    </row>
    <row r="92" spans="1:10" ht="21" customHeight="1">
      <c r="A92" s="1115" t="s">
        <v>440</v>
      </c>
      <c r="B92" s="1115"/>
      <c r="C92" s="1115"/>
      <c r="D92" s="1115"/>
      <c r="E92" s="1215" t="s">
        <v>440</v>
      </c>
      <c r="F92" s="1215"/>
      <c r="G92" s="1215"/>
      <c r="H92" s="1215"/>
      <c r="I92" s="1215"/>
      <c r="J92" s="60"/>
    </row>
    <row r="93" spans="1:10" ht="33" customHeight="1">
      <c r="A93" s="1216" t="s">
        <v>456</v>
      </c>
      <c r="B93" s="1216"/>
      <c r="C93" s="1216"/>
      <c r="D93" s="1216"/>
      <c r="E93" s="1219" t="s">
        <v>442</v>
      </c>
      <c r="F93" s="1219"/>
      <c r="G93" s="1219"/>
      <c r="H93" s="1219"/>
      <c r="I93" s="1219"/>
      <c r="J93" s="60"/>
    </row>
    <row r="94" spans="1:10" ht="15.75">
      <c r="A94" s="186" t="s">
        <v>418</v>
      </c>
      <c r="B94" s="186"/>
      <c r="C94" s="186"/>
      <c r="D94" s="186"/>
      <c r="E94" s="186"/>
      <c r="F94" s="186"/>
      <c r="G94" s="186"/>
      <c r="H94" s="186"/>
      <c r="I94" s="187" t="s">
        <v>471</v>
      </c>
      <c r="J94" s="60"/>
    </row>
    <row r="95" spans="1:10" ht="15.75">
      <c r="A95" s="186"/>
      <c r="B95" s="186"/>
      <c r="C95" s="186"/>
      <c r="D95" s="186"/>
      <c r="E95" s="186"/>
      <c r="F95" s="186"/>
      <c r="G95" s="186"/>
      <c r="H95" s="186"/>
      <c r="I95" s="187"/>
      <c r="J95" s="60"/>
    </row>
    <row r="96" spans="1:10" ht="16.5">
      <c r="A96" s="1214" t="s">
        <v>472</v>
      </c>
      <c r="B96" s="1214"/>
      <c r="C96" s="1214"/>
      <c r="D96" s="1214"/>
      <c r="E96" s="1214"/>
      <c r="F96" s="1214"/>
      <c r="G96" s="1214"/>
      <c r="H96" s="1214"/>
      <c r="I96" s="1214"/>
    </row>
    <row r="97" spans="1:9" ht="10.5" customHeight="1">
      <c r="A97" s="124"/>
      <c r="B97" s="192"/>
      <c r="C97" s="192"/>
      <c r="D97" s="192"/>
      <c r="E97" s="192"/>
      <c r="F97" s="192"/>
      <c r="G97" s="192"/>
      <c r="H97" s="192"/>
      <c r="I97" s="192"/>
    </row>
    <row r="98" spans="1:9" ht="80.25" customHeight="1">
      <c r="A98" s="191" t="s">
        <v>447</v>
      </c>
      <c r="B98" s="1115" t="s">
        <v>473</v>
      </c>
      <c r="C98" s="1115"/>
      <c r="D98" s="1115"/>
      <c r="E98" s="1115"/>
      <c r="F98" s="1115"/>
      <c r="G98" s="1115"/>
      <c r="H98" s="1115"/>
      <c r="I98" s="1115"/>
    </row>
    <row r="99" spans="1:9" ht="8.1" customHeight="1">
      <c r="A99" s="124"/>
      <c r="B99" s="192"/>
      <c r="C99" s="192"/>
      <c r="D99" s="192"/>
      <c r="E99" s="192"/>
      <c r="F99" s="192"/>
      <c r="G99" s="192"/>
      <c r="H99" s="192"/>
      <c r="I99" s="192"/>
    </row>
    <row r="100" spans="1:9" ht="141.75" customHeight="1">
      <c r="A100" s="191" t="s">
        <v>452</v>
      </c>
      <c r="B100" s="1115" t="s">
        <v>474</v>
      </c>
      <c r="C100" s="1115"/>
      <c r="D100" s="1115"/>
      <c r="E100" s="1115"/>
      <c r="F100" s="1115"/>
      <c r="G100" s="1115"/>
      <c r="H100" s="1115"/>
      <c r="I100" s="1115"/>
    </row>
    <row r="101" spans="1:9" ht="8.1" customHeight="1">
      <c r="A101" s="124"/>
      <c r="B101" s="192"/>
      <c r="C101" s="192"/>
      <c r="D101" s="192"/>
      <c r="E101" s="192"/>
      <c r="F101" s="192"/>
      <c r="G101" s="192"/>
      <c r="H101" s="192"/>
      <c r="I101" s="192"/>
    </row>
    <row r="102" spans="1:9" ht="51.75" customHeight="1">
      <c r="A102" s="191" t="s">
        <v>475</v>
      </c>
      <c r="B102" s="1115" t="s">
        <v>476</v>
      </c>
      <c r="C102" s="1115"/>
      <c r="D102" s="1115"/>
      <c r="E102" s="1115"/>
      <c r="F102" s="1115"/>
      <c r="G102" s="1115"/>
      <c r="H102" s="1115"/>
      <c r="I102" s="1115"/>
    </row>
    <row r="103" spans="1:9" ht="15" customHeight="1">
      <c r="A103" s="189"/>
      <c r="B103" s="124"/>
      <c r="C103" s="124"/>
      <c r="D103" s="124"/>
      <c r="E103" s="124"/>
      <c r="F103" s="124"/>
      <c r="G103" s="124"/>
      <c r="H103" s="124"/>
      <c r="I103" s="124"/>
    </row>
    <row r="104" spans="1:9" ht="16.5">
      <c r="A104" s="1214" t="s">
        <v>477</v>
      </c>
      <c r="B104" s="1214"/>
      <c r="C104" s="1214"/>
      <c r="D104" s="1214"/>
      <c r="E104" s="1214"/>
      <c r="F104" s="1214"/>
      <c r="G104" s="1214"/>
      <c r="H104" s="1214"/>
      <c r="I104" s="1214"/>
    </row>
    <row r="105" spans="1:9" ht="8.1" customHeight="1">
      <c r="A105" s="124"/>
      <c r="B105" s="192"/>
      <c r="C105" s="192"/>
      <c r="D105" s="192"/>
      <c r="E105" s="192"/>
      <c r="F105" s="192"/>
      <c r="G105" s="192"/>
      <c r="H105" s="192"/>
      <c r="I105" s="192"/>
    </row>
    <row r="106" spans="1:9" ht="42.75" customHeight="1">
      <c r="A106" s="191" t="s">
        <v>447</v>
      </c>
      <c r="B106" s="1217" t="s">
        <v>478</v>
      </c>
      <c r="C106" s="1217"/>
      <c r="D106" s="1217"/>
      <c r="E106" s="1217"/>
      <c r="F106" s="1217"/>
      <c r="G106" s="1217"/>
      <c r="H106" s="1217"/>
      <c r="I106" s="1217"/>
    </row>
    <row r="107" spans="1:9" ht="8.1" customHeight="1">
      <c r="A107" s="124"/>
      <c r="B107" s="192"/>
      <c r="C107" s="192"/>
      <c r="D107" s="192"/>
      <c r="E107" s="192"/>
      <c r="F107" s="192"/>
      <c r="G107" s="192"/>
      <c r="H107" s="192"/>
      <c r="I107" s="192"/>
    </row>
    <row r="108" spans="1:9" ht="70.5" customHeight="1">
      <c r="A108" s="191" t="s">
        <v>452</v>
      </c>
      <c r="B108" s="1217" t="s">
        <v>479</v>
      </c>
      <c r="C108" s="1217"/>
      <c r="D108" s="1217"/>
      <c r="E108" s="1217"/>
      <c r="F108" s="1217"/>
      <c r="G108" s="1217"/>
      <c r="H108" s="1217"/>
      <c r="I108" s="1217"/>
    </row>
    <row r="109" spans="1:9" ht="8.1" customHeight="1">
      <c r="A109" s="124"/>
      <c r="B109" s="192"/>
      <c r="C109" s="192"/>
      <c r="D109" s="192"/>
      <c r="E109" s="192"/>
      <c r="F109" s="192"/>
      <c r="G109" s="192"/>
      <c r="H109" s="192"/>
      <c r="I109" s="192"/>
    </row>
    <row r="110" spans="1:9" ht="16.5">
      <c r="A110" s="1214" t="s">
        <v>480</v>
      </c>
      <c r="B110" s="1214"/>
      <c r="C110" s="1214"/>
      <c r="D110" s="1214"/>
      <c r="E110" s="1214"/>
      <c r="F110" s="1214"/>
      <c r="G110" s="1214"/>
      <c r="H110" s="1214"/>
      <c r="I110" s="1214"/>
    </row>
    <row r="111" spans="1:9" ht="15" customHeight="1">
      <c r="A111" s="190"/>
      <c r="B111" s="124"/>
      <c r="C111" s="124"/>
      <c r="D111" s="124"/>
      <c r="E111" s="124"/>
      <c r="F111" s="124"/>
      <c r="G111" s="124"/>
      <c r="H111" s="124"/>
      <c r="I111" s="124"/>
    </row>
    <row r="112" spans="1:9" ht="58.5" customHeight="1">
      <c r="A112" s="191" t="s">
        <v>447</v>
      </c>
      <c r="B112" s="1217" t="s">
        <v>481</v>
      </c>
      <c r="C112" s="1217"/>
      <c r="D112" s="1217"/>
      <c r="E112" s="1217"/>
      <c r="F112" s="1217"/>
      <c r="G112" s="1217"/>
      <c r="H112" s="1217"/>
      <c r="I112" s="1217"/>
    </row>
    <row r="113" spans="1:10" ht="43.5" customHeight="1">
      <c r="A113" s="191"/>
      <c r="B113" s="185"/>
      <c r="C113" s="185"/>
      <c r="D113" s="185"/>
      <c r="E113" s="185"/>
      <c r="F113" s="185"/>
      <c r="G113" s="185"/>
      <c r="H113" s="185"/>
      <c r="I113" s="185"/>
    </row>
    <row r="114" spans="1:10" ht="26.25" customHeight="1">
      <c r="A114" s="124"/>
      <c r="B114" s="124"/>
      <c r="C114" s="124"/>
      <c r="D114" s="124"/>
      <c r="E114" s="124"/>
      <c r="F114" s="124"/>
      <c r="G114" s="124"/>
      <c r="H114" s="124"/>
      <c r="I114" s="124"/>
      <c r="J114" s="60"/>
    </row>
    <row r="115" spans="1:10" ht="21" customHeight="1">
      <c r="A115" s="1115" t="s">
        <v>440</v>
      </c>
      <c r="B115" s="1115"/>
      <c r="C115" s="1115"/>
      <c r="D115" s="1115"/>
      <c r="E115" s="1215" t="s">
        <v>440</v>
      </c>
      <c r="F115" s="1215"/>
      <c r="G115" s="1215"/>
      <c r="H115" s="1215"/>
      <c r="I115" s="1215"/>
      <c r="J115" s="60"/>
    </row>
    <row r="116" spans="1:10" ht="33" customHeight="1">
      <c r="A116" s="1216" t="s">
        <v>456</v>
      </c>
      <c r="B116" s="1216"/>
      <c r="C116" s="1216"/>
      <c r="D116" s="1216"/>
      <c r="E116" s="1219" t="s">
        <v>442</v>
      </c>
      <c r="F116" s="1219"/>
      <c r="G116" s="1219"/>
      <c r="H116" s="1219"/>
      <c r="I116" s="1219"/>
      <c r="J116" s="60"/>
    </row>
    <row r="117" spans="1:10" ht="15.75">
      <c r="A117" s="186" t="s">
        <v>418</v>
      </c>
      <c r="B117" s="186"/>
      <c r="C117" s="186"/>
      <c r="D117" s="186"/>
      <c r="E117" s="186"/>
      <c r="F117" s="186"/>
      <c r="G117" s="186"/>
      <c r="H117" s="186"/>
      <c r="I117" s="187" t="s">
        <v>482</v>
      </c>
      <c r="J117" s="60"/>
    </row>
    <row r="118" spans="1:10" ht="15.95" customHeight="1">
      <c r="A118" s="189"/>
      <c r="B118" s="124"/>
      <c r="C118" s="124"/>
      <c r="D118" s="124"/>
      <c r="E118" s="124"/>
      <c r="F118" s="124"/>
      <c r="G118" s="124"/>
      <c r="H118" s="124"/>
      <c r="I118" s="124"/>
    </row>
    <row r="119" spans="1:10" ht="50.25" customHeight="1">
      <c r="A119" s="191" t="s">
        <v>452</v>
      </c>
      <c r="B119" s="1217" t="s">
        <v>483</v>
      </c>
      <c r="C119" s="1217"/>
      <c r="D119" s="1217"/>
      <c r="E119" s="1217"/>
      <c r="F119" s="1217"/>
      <c r="G119" s="1217"/>
      <c r="H119" s="1217"/>
      <c r="I119" s="1217"/>
    </row>
    <row r="120" spans="1:10" ht="12" customHeight="1">
      <c r="A120" s="189"/>
      <c r="B120" s="124"/>
      <c r="C120" s="124"/>
      <c r="D120" s="124"/>
      <c r="E120" s="124"/>
      <c r="F120" s="124"/>
      <c r="G120" s="124"/>
      <c r="H120" s="124"/>
      <c r="I120" s="124"/>
    </row>
    <row r="121" spans="1:10" ht="16.5">
      <c r="A121" s="1214" t="s">
        <v>484</v>
      </c>
      <c r="B121" s="1214"/>
      <c r="C121" s="1214"/>
      <c r="D121" s="1214"/>
      <c r="E121" s="1214"/>
      <c r="F121" s="1214"/>
      <c r="G121" s="1214"/>
      <c r="H121" s="1214"/>
      <c r="I121" s="1214"/>
    </row>
    <row r="122" spans="1:10" ht="15.95" customHeight="1">
      <c r="A122" s="189"/>
      <c r="B122" s="124"/>
      <c r="C122" s="124"/>
      <c r="D122" s="124"/>
      <c r="E122" s="124"/>
      <c r="F122" s="124"/>
      <c r="G122" s="124"/>
      <c r="H122" s="124"/>
      <c r="I122" s="124"/>
    </row>
    <row r="123" spans="1:10" ht="31.5" customHeight="1">
      <c r="A123" s="191" t="s">
        <v>447</v>
      </c>
      <c r="B123" s="1217" t="s">
        <v>485</v>
      </c>
      <c r="C123" s="1217"/>
      <c r="D123" s="1217"/>
      <c r="E123" s="1217"/>
      <c r="F123" s="1217"/>
      <c r="G123" s="1217"/>
      <c r="H123" s="1217"/>
      <c r="I123" s="1217"/>
    </row>
    <row r="124" spans="1:10" ht="8.1" customHeight="1">
      <c r="A124" s="124"/>
      <c r="B124" s="192"/>
      <c r="C124" s="192"/>
      <c r="D124" s="192"/>
      <c r="E124" s="192"/>
      <c r="F124" s="192"/>
      <c r="G124" s="192"/>
      <c r="H124" s="192"/>
      <c r="I124" s="192"/>
    </row>
    <row r="125" spans="1:10" ht="39" customHeight="1">
      <c r="A125" s="191" t="s">
        <v>452</v>
      </c>
      <c r="B125" s="1217" t="s">
        <v>486</v>
      </c>
      <c r="C125" s="1217"/>
      <c r="D125" s="1217"/>
      <c r="E125" s="1217"/>
      <c r="F125" s="1217"/>
      <c r="G125" s="1217"/>
      <c r="H125" s="1217"/>
      <c r="I125" s="1217"/>
    </row>
    <row r="126" spans="1:10" ht="12" customHeight="1">
      <c r="A126" s="189"/>
      <c r="B126" s="124"/>
      <c r="C126" s="124"/>
      <c r="D126" s="124"/>
      <c r="E126" s="124"/>
      <c r="F126" s="124"/>
      <c r="G126" s="124"/>
      <c r="H126" s="124"/>
      <c r="I126" s="124"/>
    </row>
    <row r="127" spans="1:10" ht="16.5">
      <c r="A127" s="1214" t="s">
        <v>487</v>
      </c>
      <c r="B127" s="1214"/>
      <c r="C127" s="1214"/>
      <c r="D127" s="1214"/>
      <c r="E127" s="1214"/>
      <c r="F127" s="1214"/>
      <c r="G127" s="1214"/>
      <c r="H127" s="1214"/>
      <c r="I127" s="1214"/>
    </row>
    <row r="128" spans="1:10" ht="15.95" customHeight="1">
      <c r="A128" s="189"/>
      <c r="B128" s="124"/>
      <c r="C128" s="124"/>
      <c r="D128" s="124"/>
      <c r="E128" s="124"/>
      <c r="F128" s="124"/>
      <c r="G128" s="124"/>
      <c r="H128" s="124"/>
      <c r="I128" s="124"/>
    </row>
    <row r="129" spans="1:10" ht="75" customHeight="1">
      <c r="A129" s="1217" t="s">
        <v>488</v>
      </c>
      <c r="B129" s="1217"/>
      <c r="C129" s="1217"/>
      <c r="D129" s="1217"/>
      <c r="E129" s="1217"/>
      <c r="F129" s="1217"/>
      <c r="G129" s="1217"/>
      <c r="H129" s="1217"/>
      <c r="I129" s="1217"/>
    </row>
    <row r="130" spans="1:10" ht="12" customHeight="1">
      <c r="A130" s="189"/>
      <c r="B130" s="124"/>
      <c r="C130" s="124"/>
      <c r="D130" s="124"/>
      <c r="E130" s="124"/>
      <c r="F130" s="124"/>
      <c r="G130" s="124"/>
      <c r="H130" s="124"/>
      <c r="I130" s="124"/>
    </row>
    <row r="131" spans="1:10" ht="21.75" customHeight="1">
      <c r="A131" s="1214" t="s">
        <v>489</v>
      </c>
      <c r="B131" s="1214"/>
      <c r="C131" s="1214"/>
      <c r="D131" s="1214"/>
      <c r="E131" s="1214"/>
      <c r="F131" s="1214"/>
      <c r="G131" s="1214"/>
      <c r="H131" s="1214"/>
      <c r="I131" s="1214"/>
    </row>
    <row r="132" spans="1:10" ht="15.95" customHeight="1">
      <c r="A132" s="190"/>
      <c r="B132" s="124"/>
      <c r="C132" s="124"/>
      <c r="D132" s="124"/>
      <c r="E132" s="124"/>
      <c r="F132" s="124"/>
      <c r="G132" s="124"/>
      <c r="H132" s="124"/>
      <c r="I132" s="124"/>
    </row>
    <row r="133" spans="1:10" ht="57.75" customHeight="1">
      <c r="A133" s="191" t="s">
        <v>447</v>
      </c>
      <c r="B133" s="1217" t="s">
        <v>490</v>
      </c>
      <c r="C133" s="1217"/>
      <c r="D133" s="1217"/>
      <c r="E133" s="1217"/>
      <c r="F133" s="1217"/>
      <c r="G133" s="1217"/>
      <c r="H133" s="1217"/>
      <c r="I133" s="1217"/>
    </row>
    <row r="134" spans="1:10" ht="8.1" customHeight="1">
      <c r="A134" s="124"/>
      <c r="B134" s="192"/>
      <c r="C134" s="192"/>
      <c r="D134" s="192"/>
      <c r="E134" s="192"/>
      <c r="F134" s="192"/>
      <c r="G134" s="192"/>
      <c r="H134" s="192"/>
      <c r="I134" s="192"/>
    </row>
    <row r="135" spans="1:10" ht="114" customHeight="1">
      <c r="A135" s="191" t="s">
        <v>452</v>
      </c>
      <c r="B135" s="1217" t="s">
        <v>491</v>
      </c>
      <c r="C135" s="1217"/>
      <c r="D135" s="1217"/>
      <c r="E135" s="1217"/>
      <c r="F135" s="1217"/>
      <c r="G135" s="1217"/>
      <c r="H135" s="1217"/>
      <c r="I135" s="1217"/>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115" t="s">
        <v>440</v>
      </c>
      <c r="B138" s="1115"/>
      <c r="C138" s="1115"/>
      <c r="D138" s="1115"/>
      <c r="E138" s="1215" t="s">
        <v>440</v>
      </c>
      <c r="F138" s="1215"/>
      <c r="G138" s="1215"/>
      <c r="H138" s="1215"/>
      <c r="I138" s="1215"/>
      <c r="J138" s="60"/>
    </row>
    <row r="139" spans="1:10" ht="33" customHeight="1">
      <c r="A139" s="1216" t="s">
        <v>456</v>
      </c>
      <c r="B139" s="1216"/>
      <c r="C139" s="1216"/>
      <c r="D139" s="1216"/>
      <c r="E139" s="1219" t="s">
        <v>442</v>
      </c>
      <c r="F139" s="1219"/>
      <c r="G139" s="1219"/>
      <c r="H139" s="1219"/>
      <c r="I139" s="1219"/>
      <c r="J139" s="60"/>
    </row>
    <row r="140" spans="1:10" ht="15.75">
      <c r="A140" s="186" t="s">
        <v>418</v>
      </c>
      <c r="B140" s="186"/>
      <c r="C140" s="186"/>
      <c r="D140" s="186"/>
      <c r="E140" s="186"/>
      <c r="F140" s="186"/>
      <c r="G140" s="186"/>
      <c r="H140" s="186"/>
      <c r="I140" s="187" t="s">
        <v>492</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475</v>
      </c>
      <c r="B143" s="1217" t="s">
        <v>493</v>
      </c>
      <c r="C143" s="1217"/>
      <c r="D143" s="1217"/>
      <c r="E143" s="1217"/>
      <c r="F143" s="1217"/>
      <c r="G143" s="1217"/>
      <c r="H143" s="1217"/>
      <c r="I143" s="1217"/>
    </row>
    <row r="144" spans="1:10" ht="12" customHeight="1">
      <c r="A144" s="191"/>
      <c r="B144" s="1217"/>
      <c r="C144" s="1217"/>
      <c r="D144" s="1217"/>
      <c r="E144" s="1217"/>
      <c r="F144" s="1217"/>
      <c r="G144" s="1217"/>
      <c r="H144" s="1217"/>
      <c r="I144" s="1217"/>
    </row>
    <row r="145" spans="1:10" ht="124.5" customHeight="1">
      <c r="A145" s="191" t="s">
        <v>494</v>
      </c>
      <c r="B145" s="1217" t="s">
        <v>495</v>
      </c>
      <c r="C145" s="1217"/>
      <c r="D145" s="1217"/>
      <c r="E145" s="1217"/>
      <c r="F145" s="1217"/>
      <c r="G145" s="1217"/>
      <c r="H145" s="1217"/>
      <c r="I145" s="1217"/>
    </row>
    <row r="146" spans="1:10" ht="12" customHeight="1">
      <c r="A146" s="191"/>
      <c r="B146" s="1217"/>
      <c r="C146" s="1217"/>
      <c r="D146" s="1217"/>
      <c r="E146" s="1217"/>
      <c r="F146" s="1217"/>
      <c r="G146" s="1217"/>
      <c r="H146" s="1217"/>
      <c r="I146" s="1217"/>
    </row>
    <row r="147" spans="1:10" ht="98.25" customHeight="1">
      <c r="A147" s="191" t="s">
        <v>496</v>
      </c>
      <c r="B147" s="1217" t="s">
        <v>497</v>
      </c>
      <c r="C147" s="1217"/>
      <c r="D147" s="1217"/>
      <c r="E147" s="1217"/>
      <c r="F147" s="1217"/>
      <c r="G147" s="1217"/>
      <c r="H147" s="1217"/>
      <c r="I147" s="1217"/>
    </row>
    <row r="148" spans="1:10" ht="12" customHeight="1">
      <c r="A148" s="191"/>
      <c r="B148" s="1217"/>
      <c r="C148" s="1217"/>
      <c r="D148" s="1217"/>
      <c r="E148" s="1217"/>
      <c r="F148" s="1217"/>
      <c r="G148" s="1217"/>
      <c r="H148" s="1217"/>
      <c r="I148" s="1217"/>
    </row>
    <row r="149" spans="1:10" ht="136.5" customHeight="1">
      <c r="A149" s="191" t="s">
        <v>498</v>
      </c>
      <c r="B149" s="1217" t="s">
        <v>499</v>
      </c>
      <c r="C149" s="1217"/>
      <c r="D149" s="1217"/>
      <c r="E149" s="1217"/>
      <c r="F149" s="1217"/>
      <c r="G149" s="1217"/>
      <c r="H149" s="1217"/>
      <c r="I149" s="1217"/>
    </row>
    <row r="150" spans="1:10" ht="12" customHeight="1">
      <c r="A150" s="191"/>
      <c r="B150" s="1217"/>
      <c r="C150" s="1217"/>
      <c r="D150" s="1217"/>
      <c r="E150" s="1217"/>
      <c r="F150" s="1217"/>
      <c r="G150" s="1217"/>
      <c r="H150" s="1217"/>
      <c r="I150" s="1217"/>
    </row>
    <row r="151" spans="1:10" ht="70.5" customHeight="1">
      <c r="A151" s="191" t="s">
        <v>500</v>
      </c>
      <c r="B151" s="1217" t="s">
        <v>501</v>
      </c>
      <c r="C151" s="1217"/>
      <c r="D151" s="1217"/>
      <c r="E151" s="1217"/>
      <c r="F151" s="1217"/>
      <c r="G151" s="1217"/>
      <c r="H151" s="1217"/>
      <c r="I151" s="1217"/>
    </row>
    <row r="152" spans="1:10" ht="12" customHeight="1">
      <c r="A152" s="191"/>
      <c r="B152" s="1217"/>
      <c r="C152" s="1217"/>
      <c r="D152" s="1217"/>
      <c r="E152" s="1217"/>
      <c r="F152" s="1217"/>
      <c r="G152" s="1217"/>
      <c r="H152" s="1217"/>
      <c r="I152" s="1217"/>
    </row>
    <row r="153" spans="1:10" ht="88.5" customHeight="1">
      <c r="A153" s="191" t="s">
        <v>502</v>
      </c>
      <c r="B153" s="1217" t="s">
        <v>503</v>
      </c>
      <c r="C153" s="1217"/>
      <c r="D153" s="1217"/>
      <c r="E153" s="1217"/>
      <c r="F153" s="1217"/>
      <c r="G153" s="1217"/>
      <c r="H153" s="1217"/>
      <c r="I153" s="1217"/>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115" t="s">
        <v>440</v>
      </c>
      <c r="B156" s="1115"/>
      <c r="C156" s="1115"/>
      <c r="D156" s="1115"/>
      <c r="E156" s="1215" t="s">
        <v>440</v>
      </c>
      <c r="F156" s="1215"/>
      <c r="G156" s="1215"/>
      <c r="H156" s="1215"/>
      <c r="I156" s="1215"/>
      <c r="J156" s="60"/>
    </row>
    <row r="157" spans="1:10" ht="33" customHeight="1">
      <c r="A157" s="1216" t="s">
        <v>456</v>
      </c>
      <c r="B157" s="1216"/>
      <c r="C157" s="1216"/>
      <c r="D157" s="1216"/>
      <c r="E157" s="1219" t="s">
        <v>442</v>
      </c>
      <c r="F157" s="1219"/>
      <c r="G157" s="1219"/>
      <c r="H157" s="1219"/>
      <c r="I157" s="1219"/>
      <c r="J157" s="60"/>
    </row>
    <row r="158" spans="1:10" ht="15.75">
      <c r="A158" s="186" t="s">
        <v>418</v>
      </c>
      <c r="B158" s="186"/>
      <c r="C158" s="186"/>
      <c r="D158" s="186"/>
      <c r="E158" s="186"/>
      <c r="F158" s="186"/>
      <c r="G158" s="186"/>
      <c r="H158" s="186"/>
      <c r="I158" s="187" t="s">
        <v>504</v>
      </c>
      <c r="J158" s="60"/>
    </row>
    <row r="159" spans="1:10" ht="15.75">
      <c r="A159" s="186"/>
      <c r="B159" s="186"/>
      <c r="C159" s="186"/>
      <c r="D159" s="186"/>
      <c r="E159" s="186"/>
      <c r="F159" s="186"/>
      <c r="G159" s="186"/>
      <c r="H159" s="186"/>
      <c r="I159" s="187"/>
      <c r="J159" s="60"/>
    </row>
    <row r="160" spans="1:10" ht="58.5" customHeight="1">
      <c r="A160" s="191" t="s">
        <v>505</v>
      </c>
      <c r="B160" s="1217" t="s">
        <v>506</v>
      </c>
      <c r="C160" s="1217"/>
      <c r="D160" s="1217"/>
      <c r="E160" s="1217"/>
      <c r="F160" s="1217"/>
      <c r="G160" s="1217"/>
      <c r="H160" s="1217"/>
      <c r="I160" s="1217"/>
    </row>
    <row r="161" spans="1:9" ht="8.1" customHeight="1">
      <c r="A161" s="191"/>
      <c r="B161" s="124"/>
      <c r="C161" s="124"/>
      <c r="D161" s="124"/>
      <c r="E161" s="124"/>
      <c r="F161" s="124"/>
      <c r="G161" s="124"/>
      <c r="H161" s="124"/>
      <c r="I161" s="124"/>
    </row>
    <row r="162" spans="1:9" ht="16.5" customHeight="1">
      <c r="A162" s="191" t="s">
        <v>507</v>
      </c>
      <c r="B162" s="1217" t="s">
        <v>508</v>
      </c>
      <c r="C162" s="1217"/>
      <c r="D162" s="1217"/>
      <c r="E162" s="1217"/>
      <c r="F162" s="1217"/>
      <c r="G162" s="1217"/>
      <c r="H162" s="1217"/>
      <c r="I162" s="1217"/>
    </row>
    <row r="163" spans="1:9" ht="8.1" customHeight="1">
      <c r="A163" s="191"/>
      <c r="B163" s="124"/>
      <c r="C163" s="124"/>
      <c r="D163" s="124"/>
      <c r="E163" s="124"/>
      <c r="F163" s="124"/>
      <c r="G163" s="124"/>
      <c r="H163" s="124"/>
      <c r="I163" s="124"/>
    </row>
    <row r="164" spans="1:9" ht="8.1" customHeight="1">
      <c r="A164" s="191"/>
      <c r="B164" s="124"/>
      <c r="C164" s="124"/>
      <c r="D164" s="124"/>
      <c r="E164" s="124"/>
      <c r="F164" s="124"/>
      <c r="G164" s="124"/>
      <c r="H164" s="124"/>
      <c r="I164" s="124"/>
    </row>
    <row r="165" spans="1:9" ht="68.25" customHeight="1">
      <c r="A165" s="191" t="s">
        <v>509</v>
      </c>
      <c r="B165" s="1233" t="s">
        <v>510</v>
      </c>
      <c r="C165" s="1233"/>
      <c r="D165" s="1233"/>
      <c r="E165" s="1233"/>
      <c r="F165" s="1233"/>
      <c r="G165" s="1233"/>
      <c r="H165" s="1233"/>
      <c r="I165" s="1233"/>
    </row>
    <row r="166" spans="1:9" ht="8.1" customHeight="1">
      <c r="A166" s="189"/>
      <c r="B166" s="124"/>
      <c r="C166" s="124"/>
      <c r="D166" s="124"/>
      <c r="E166" s="124"/>
      <c r="F166" s="124"/>
      <c r="G166" s="124"/>
      <c r="H166" s="124"/>
      <c r="I166" s="124"/>
    </row>
    <row r="167" spans="1:9" ht="16.5">
      <c r="A167" s="1214" t="s">
        <v>511</v>
      </c>
      <c r="B167" s="1214"/>
      <c r="C167" s="1214"/>
      <c r="D167" s="1214"/>
      <c r="E167" s="1214"/>
      <c r="F167" s="1214"/>
      <c r="G167" s="1214"/>
      <c r="H167" s="1214"/>
      <c r="I167" s="1214"/>
    </row>
    <row r="168" spans="1:9" ht="8.1" customHeight="1">
      <c r="A168" s="189"/>
      <c r="B168" s="124"/>
      <c r="C168" s="124"/>
      <c r="D168" s="124"/>
      <c r="E168" s="124"/>
      <c r="F168" s="124"/>
      <c r="G168" s="124"/>
      <c r="H168" s="124"/>
      <c r="I168" s="124"/>
    </row>
    <row r="169" spans="1:9" ht="54.75" customHeight="1">
      <c r="A169" s="1217" t="s">
        <v>512</v>
      </c>
      <c r="B169" s="1217"/>
      <c r="C169" s="1217"/>
      <c r="D169" s="1217"/>
      <c r="E169" s="1217"/>
      <c r="F169" s="1217"/>
      <c r="G169" s="1217"/>
      <c r="H169" s="1217"/>
      <c r="I169" s="1217"/>
    </row>
    <row r="170" spans="1:9" ht="8.1" customHeight="1">
      <c r="A170" s="190"/>
      <c r="B170" s="124"/>
      <c r="C170" s="124"/>
      <c r="D170" s="124"/>
      <c r="E170" s="124"/>
      <c r="F170" s="124"/>
      <c r="G170" s="124"/>
      <c r="H170" s="124"/>
      <c r="I170" s="124"/>
    </row>
    <row r="171" spans="1:9" ht="16.5">
      <c r="A171" s="1214" t="s">
        <v>513</v>
      </c>
      <c r="B171" s="1214"/>
      <c r="C171" s="1214"/>
      <c r="D171" s="1214"/>
      <c r="E171" s="1214"/>
      <c r="F171" s="1214"/>
      <c r="G171" s="1214"/>
      <c r="H171" s="1214"/>
      <c r="I171" s="1214"/>
    </row>
    <row r="172" spans="1:9" ht="8.1" customHeight="1">
      <c r="A172" s="189"/>
      <c r="B172" s="124"/>
      <c r="C172" s="124"/>
      <c r="D172" s="124"/>
      <c r="E172" s="124"/>
      <c r="F172" s="124"/>
      <c r="G172" s="124"/>
      <c r="H172" s="124"/>
      <c r="I172" s="124"/>
    </row>
    <row r="173" spans="1:9" ht="63.75" customHeight="1">
      <c r="A173" s="191" t="s">
        <v>447</v>
      </c>
      <c r="B173" s="1217" t="s">
        <v>514</v>
      </c>
      <c r="C173" s="1217"/>
      <c r="D173" s="1217"/>
      <c r="E173" s="1217"/>
      <c r="F173" s="1217"/>
      <c r="G173" s="1217"/>
      <c r="H173" s="1217"/>
      <c r="I173" s="1217"/>
    </row>
    <row r="174" spans="1:9" ht="8.1" customHeight="1">
      <c r="A174" s="103"/>
      <c r="B174" s="124"/>
      <c r="C174" s="124"/>
      <c r="D174" s="124"/>
      <c r="E174" s="124"/>
      <c r="F174" s="124"/>
      <c r="G174" s="124"/>
      <c r="H174" s="124"/>
      <c r="I174" s="124"/>
    </row>
    <row r="175" spans="1:9" ht="36" customHeight="1">
      <c r="A175" s="191" t="s">
        <v>452</v>
      </c>
      <c r="B175" s="1217" t="s">
        <v>515</v>
      </c>
      <c r="C175" s="1217"/>
      <c r="D175" s="1217"/>
      <c r="E175" s="1217"/>
      <c r="F175" s="1217"/>
      <c r="G175" s="1217"/>
      <c r="H175" s="1217"/>
      <c r="I175" s="1217"/>
    </row>
    <row r="176" spans="1:9" ht="8.1" customHeight="1">
      <c r="A176" s="103"/>
      <c r="B176" s="124"/>
      <c r="C176" s="124"/>
      <c r="D176" s="124"/>
      <c r="E176" s="124"/>
      <c r="F176" s="124"/>
      <c r="G176" s="124"/>
      <c r="H176" s="124"/>
      <c r="I176" s="124"/>
    </row>
    <row r="177" spans="1:10" ht="52.5" customHeight="1">
      <c r="A177" s="191" t="s">
        <v>475</v>
      </c>
      <c r="B177" s="1217" t="s">
        <v>516</v>
      </c>
      <c r="C177" s="1217"/>
      <c r="D177" s="1217"/>
      <c r="E177" s="1217"/>
      <c r="F177" s="1217"/>
      <c r="G177" s="1217"/>
      <c r="H177" s="1217"/>
      <c r="I177" s="1217"/>
    </row>
    <row r="178" spans="1:10" ht="8.1" customHeight="1">
      <c r="A178" s="191"/>
      <c r="B178" s="124"/>
      <c r="C178" s="124"/>
      <c r="D178" s="124"/>
      <c r="E178" s="124"/>
      <c r="F178" s="124"/>
      <c r="G178" s="124"/>
      <c r="H178" s="124"/>
      <c r="I178" s="124"/>
    </row>
    <row r="179" spans="1:10" ht="49.5" customHeight="1">
      <c r="A179" s="191" t="s">
        <v>494</v>
      </c>
      <c r="B179" s="1217" t="s">
        <v>517</v>
      </c>
      <c r="C179" s="1217"/>
      <c r="D179" s="1217"/>
      <c r="E179" s="1217"/>
      <c r="F179" s="1217"/>
      <c r="G179" s="1217"/>
      <c r="H179" s="1217"/>
      <c r="I179" s="1217"/>
    </row>
    <row r="180" spans="1:10" ht="8.1" customHeight="1">
      <c r="A180" s="191"/>
      <c r="B180" s="124"/>
      <c r="C180" s="124"/>
      <c r="D180" s="124"/>
      <c r="E180" s="124"/>
      <c r="F180" s="124"/>
      <c r="G180" s="124"/>
      <c r="H180" s="124"/>
      <c r="I180" s="124"/>
    </row>
    <row r="181" spans="1:10" ht="24.75" customHeight="1">
      <c r="A181" s="191" t="s">
        <v>496</v>
      </c>
      <c r="B181" s="1234" t="s">
        <v>518</v>
      </c>
      <c r="C181" s="1234"/>
      <c r="D181" s="1234"/>
      <c r="E181" s="1234"/>
      <c r="F181" s="1234"/>
      <c r="G181" s="1234"/>
      <c r="H181" s="1234"/>
      <c r="I181" s="1234"/>
    </row>
    <row r="182" spans="1:10" ht="8.1" customHeight="1">
      <c r="A182" s="191"/>
      <c r="B182" s="124"/>
      <c r="C182" s="124"/>
      <c r="D182" s="124"/>
      <c r="E182" s="124"/>
      <c r="F182" s="124"/>
      <c r="G182" s="124"/>
      <c r="H182" s="124"/>
      <c r="I182" s="124"/>
    </row>
    <row r="183" spans="1:10" ht="88.5" customHeight="1">
      <c r="A183" s="191" t="s">
        <v>498</v>
      </c>
      <c r="B183" s="1217" t="s">
        <v>519</v>
      </c>
      <c r="C183" s="1217"/>
      <c r="D183" s="1217"/>
      <c r="E183" s="1217"/>
      <c r="F183" s="1217"/>
      <c r="G183" s="1217"/>
      <c r="H183" s="1217"/>
      <c r="I183" s="1217"/>
    </row>
    <row r="184" spans="1:10" ht="8.1" customHeight="1">
      <c r="A184" s="191"/>
      <c r="B184" s="124"/>
      <c r="C184" s="124"/>
      <c r="D184" s="124"/>
      <c r="E184" s="124"/>
      <c r="F184" s="124"/>
      <c r="G184" s="124"/>
      <c r="H184" s="124"/>
      <c r="I184" s="124"/>
    </row>
    <row r="185" spans="1:10" ht="72" customHeight="1">
      <c r="A185" s="191" t="s">
        <v>520</v>
      </c>
      <c r="B185" s="1217" t="s">
        <v>521</v>
      </c>
      <c r="C185" s="1217"/>
      <c r="D185" s="1217"/>
      <c r="E185" s="1217"/>
      <c r="F185" s="1217"/>
      <c r="G185" s="1217"/>
      <c r="H185" s="1217"/>
      <c r="I185" s="1217"/>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115" t="s">
        <v>440</v>
      </c>
      <c r="B188" s="1115"/>
      <c r="C188" s="1115"/>
      <c r="D188" s="1115"/>
      <c r="E188" s="1215" t="s">
        <v>440</v>
      </c>
      <c r="F188" s="1215"/>
      <c r="G188" s="1215"/>
      <c r="H188" s="1215"/>
      <c r="I188" s="1215"/>
      <c r="J188" s="60"/>
    </row>
    <row r="189" spans="1:10" ht="33" customHeight="1">
      <c r="A189" s="1216" t="s">
        <v>456</v>
      </c>
      <c r="B189" s="1216"/>
      <c r="C189" s="1216"/>
      <c r="D189" s="1216"/>
      <c r="E189" s="1219" t="s">
        <v>442</v>
      </c>
      <c r="F189" s="1219"/>
      <c r="G189" s="1219"/>
      <c r="H189" s="1219"/>
      <c r="I189" s="1219"/>
      <c r="J189" s="60"/>
    </row>
    <row r="190" spans="1:10" ht="15.75">
      <c r="A190" s="186" t="s">
        <v>418</v>
      </c>
      <c r="B190" s="186"/>
      <c r="C190" s="186"/>
      <c r="D190" s="186"/>
      <c r="E190" s="186"/>
      <c r="F190" s="186"/>
      <c r="G190" s="186"/>
      <c r="H190" s="186"/>
      <c r="I190" s="187" t="s">
        <v>522</v>
      </c>
      <c r="J190" s="60"/>
    </row>
    <row r="191" spans="1:10" ht="15.75">
      <c r="A191" s="186"/>
      <c r="B191" s="186"/>
      <c r="C191" s="186"/>
      <c r="D191" s="186"/>
      <c r="E191" s="186"/>
      <c r="F191" s="186"/>
      <c r="G191" s="186"/>
      <c r="H191" s="186"/>
      <c r="I191" s="187"/>
      <c r="J191" s="60"/>
    </row>
    <row r="192" spans="1:10" ht="53.25" customHeight="1">
      <c r="A192" s="191" t="s">
        <v>500</v>
      </c>
      <c r="B192" s="1217" t="s">
        <v>523</v>
      </c>
      <c r="C192" s="1217"/>
      <c r="D192" s="1217"/>
      <c r="E192" s="1217"/>
      <c r="F192" s="1217"/>
      <c r="G192" s="1217"/>
      <c r="H192" s="1217"/>
      <c r="I192" s="1217"/>
    </row>
    <row r="193" spans="1:9" ht="15.75">
      <c r="A193" s="189"/>
      <c r="B193" s="124"/>
      <c r="C193" s="124"/>
      <c r="D193" s="124"/>
      <c r="E193" s="124"/>
      <c r="F193" s="124"/>
      <c r="G193" s="124"/>
      <c r="H193" s="124"/>
      <c r="I193" s="124"/>
    </row>
    <row r="194" spans="1:9" ht="21.95" customHeight="1">
      <c r="A194" s="124"/>
      <c r="B194" s="184"/>
      <c r="C194" s="124"/>
      <c r="D194" s="124"/>
      <c r="E194" s="124"/>
      <c r="F194" s="184"/>
      <c r="G194" s="124"/>
      <c r="H194" s="124"/>
      <c r="I194" s="124"/>
    </row>
    <row r="195" spans="1:9" ht="21.95" customHeight="1">
      <c r="A195" s="124"/>
      <c r="B195" s="193" t="s">
        <v>524</v>
      </c>
      <c r="C195" s="193"/>
      <c r="D195" s="193"/>
      <c r="E195" s="193"/>
      <c r="F195" s="193" t="s">
        <v>524</v>
      </c>
      <c r="G195" s="193"/>
      <c r="H195" s="193"/>
      <c r="I195" s="193"/>
    </row>
    <row r="196" spans="1:9" ht="35.25" customHeight="1">
      <c r="A196" s="124"/>
      <c r="B196" s="1235" t="s">
        <v>456</v>
      </c>
      <c r="C196" s="1235"/>
      <c r="D196" s="1235"/>
      <c r="E196" s="1235"/>
      <c r="F196" s="1235" t="s">
        <v>442</v>
      </c>
      <c r="G196" s="1235"/>
      <c r="H196" s="1235"/>
      <c r="I196" s="1235"/>
    </row>
    <row r="197" spans="1:9" ht="21.95" customHeight="1">
      <c r="A197" s="124"/>
      <c r="B197" s="194"/>
      <c r="C197" s="189"/>
      <c r="D197" s="189"/>
      <c r="E197" s="189"/>
      <c r="F197" s="195"/>
      <c r="G197" s="195"/>
      <c r="H197" s="195"/>
      <c r="I197" s="195"/>
    </row>
    <row r="198" spans="1:9" ht="21.95" customHeight="1">
      <c r="A198" s="124"/>
      <c r="B198" s="1115" t="s">
        <v>525</v>
      </c>
      <c r="C198" s="1115"/>
      <c r="D198" s="1115"/>
      <c r="E198" s="1115"/>
      <c r="F198" s="1115" t="s">
        <v>525</v>
      </c>
      <c r="G198" s="1115"/>
      <c r="H198" s="1115"/>
      <c r="I198" s="1115"/>
    </row>
    <row r="199" spans="1:9" ht="21.95" customHeight="1">
      <c r="A199" s="124"/>
      <c r="B199" s="184"/>
      <c r="C199" s="189"/>
      <c r="D199" s="189"/>
      <c r="E199" s="189"/>
      <c r="F199" s="184"/>
      <c r="G199" s="189"/>
      <c r="H199" s="189"/>
      <c r="I199" s="189"/>
    </row>
    <row r="200" spans="1:9" ht="21.95" customHeight="1">
      <c r="A200" s="124"/>
      <c r="B200" s="184"/>
      <c r="C200" s="189"/>
      <c r="D200" s="189"/>
      <c r="E200" s="189"/>
      <c r="F200" s="184"/>
      <c r="G200" s="189"/>
      <c r="H200" s="189"/>
      <c r="I200" s="189"/>
    </row>
    <row r="201" spans="1:9" ht="24.75" customHeight="1">
      <c r="A201" s="124"/>
      <c r="B201" s="186" t="s">
        <v>526</v>
      </c>
      <c r="C201" s="196"/>
      <c r="D201" s="186"/>
      <c r="E201" s="186"/>
      <c r="F201" s="1236" t="s">
        <v>526</v>
      </c>
      <c r="G201" s="1237"/>
      <c r="H201" s="1237"/>
      <c r="I201" s="1237"/>
    </row>
    <row r="202" spans="1:9" ht="21.95" customHeight="1">
      <c r="A202" s="124"/>
      <c r="B202" s="186" t="s">
        <v>67</v>
      </c>
      <c r="C202" s="196"/>
      <c r="D202" s="186"/>
      <c r="E202" s="186"/>
      <c r="F202" s="1236" t="s">
        <v>67</v>
      </c>
      <c r="G202" s="1237"/>
      <c r="H202" s="1237"/>
      <c r="I202" s="1237"/>
    </row>
    <row r="203" spans="1:9" ht="21.95" customHeight="1">
      <c r="A203" s="124"/>
      <c r="B203" s="193"/>
      <c r="C203" s="189"/>
      <c r="D203" s="189"/>
      <c r="E203" s="189"/>
      <c r="F203" s="193"/>
      <c r="G203" s="189"/>
      <c r="H203" s="189"/>
      <c r="I203" s="189"/>
    </row>
    <row r="204" spans="1:9" ht="21.95" customHeight="1">
      <c r="A204" s="124"/>
      <c r="B204" s="1115" t="s">
        <v>527</v>
      </c>
      <c r="C204" s="1115"/>
      <c r="D204" s="1115"/>
      <c r="E204" s="1115"/>
      <c r="F204" s="1115" t="s">
        <v>527</v>
      </c>
      <c r="G204" s="1115"/>
      <c r="H204" s="1115"/>
      <c r="I204" s="1115"/>
    </row>
    <row r="205" spans="1:9" ht="21.95" customHeight="1">
      <c r="A205" s="124"/>
      <c r="B205" s="186" t="s">
        <v>526</v>
      </c>
      <c r="C205" s="186"/>
      <c r="D205" s="186"/>
      <c r="E205" s="186"/>
      <c r="F205" s="186" t="s">
        <v>526</v>
      </c>
      <c r="G205" s="193"/>
      <c r="H205" s="193"/>
      <c r="I205" s="193"/>
    </row>
    <row r="206" spans="1:9" ht="21.95" customHeight="1">
      <c r="A206" s="124"/>
      <c r="B206" s="186" t="s">
        <v>67</v>
      </c>
      <c r="C206" s="186"/>
      <c r="D206" s="186"/>
      <c r="E206" s="186"/>
      <c r="F206" s="186" t="s">
        <v>67</v>
      </c>
      <c r="G206" s="124"/>
      <c r="H206" s="124"/>
      <c r="I206" s="124"/>
    </row>
    <row r="207" spans="1:9" ht="21.95" customHeight="1">
      <c r="A207" s="124"/>
      <c r="B207" s="124"/>
      <c r="C207" s="124"/>
      <c r="D207" s="124"/>
      <c r="E207" s="124"/>
      <c r="F207" s="124"/>
      <c r="G207" s="124"/>
      <c r="H207" s="124"/>
      <c r="I207" s="124"/>
    </row>
    <row r="208" spans="1:9" ht="21.95" customHeight="1">
      <c r="A208" s="124"/>
      <c r="B208" s="1115" t="s">
        <v>528</v>
      </c>
      <c r="C208" s="1115"/>
      <c r="D208" s="1115"/>
      <c r="E208" s="1115"/>
      <c r="F208" s="1115" t="s">
        <v>528</v>
      </c>
      <c r="G208" s="1115"/>
      <c r="H208" s="1115"/>
      <c r="I208" s="1115"/>
    </row>
    <row r="209" spans="1:9" ht="21.95" customHeight="1">
      <c r="A209" s="124"/>
      <c r="B209" s="186" t="s">
        <v>526</v>
      </c>
      <c r="C209" s="186"/>
      <c r="D209" s="186"/>
      <c r="E209" s="186"/>
      <c r="F209" s="186" t="s">
        <v>526</v>
      </c>
      <c r="G209" s="193"/>
      <c r="H209" s="193"/>
      <c r="I209" s="193"/>
    </row>
    <row r="210" spans="1:9" ht="21.95" customHeight="1">
      <c r="A210" s="124"/>
      <c r="B210" s="186" t="s">
        <v>67</v>
      </c>
      <c r="C210" s="186"/>
      <c r="D210" s="186"/>
      <c r="E210" s="186"/>
      <c r="F210" s="186" t="s">
        <v>67</v>
      </c>
      <c r="G210" s="124"/>
      <c r="H210" s="124"/>
      <c r="I210" s="124"/>
    </row>
    <row r="211" spans="1:9" ht="21.95" customHeight="1">
      <c r="A211" s="124"/>
      <c r="B211" s="186"/>
      <c r="C211" s="186"/>
      <c r="D211" s="186"/>
      <c r="E211" s="186"/>
      <c r="F211" s="186"/>
      <c r="G211" s="124"/>
      <c r="H211" s="124"/>
      <c r="I211" s="124"/>
    </row>
    <row r="212" spans="1:9" ht="21.95" customHeight="1">
      <c r="A212" s="124"/>
      <c r="B212" s="186"/>
      <c r="C212" s="186"/>
      <c r="D212" s="186"/>
      <c r="E212" s="186"/>
      <c r="F212" s="186"/>
      <c r="G212" s="124"/>
      <c r="H212" s="124"/>
      <c r="I212" s="124"/>
    </row>
    <row r="213" spans="1:9" ht="21.95" customHeight="1">
      <c r="A213" s="124"/>
      <c r="B213" s="186"/>
      <c r="C213" s="186"/>
      <c r="D213" s="186"/>
      <c r="E213" s="186"/>
      <c r="F213" s="186"/>
      <c r="G213" s="124"/>
      <c r="H213" s="124"/>
      <c r="I213" s="124"/>
    </row>
    <row r="214" spans="1:9" ht="21.95" customHeight="1">
      <c r="A214" s="124"/>
      <c r="B214" s="186"/>
      <c r="C214" s="186"/>
      <c r="D214" s="186"/>
      <c r="E214" s="186"/>
      <c r="F214" s="186"/>
      <c r="G214" s="124"/>
      <c r="H214" s="124"/>
      <c r="I214" s="124"/>
    </row>
    <row r="215" spans="1:9" ht="21.95" customHeight="1">
      <c r="A215" s="124"/>
      <c r="B215" s="186"/>
      <c r="C215" s="186"/>
      <c r="D215" s="186"/>
      <c r="E215" s="186"/>
      <c r="F215" s="186"/>
      <c r="G215" s="124"/>
      <c r="H215" s="124"/>
      <c r="I215" s="124"/>
    </row>
    <row r="216" spans="1:9" ht="21.95" customHeight="1">
      <c r="A216" s="124"/>
      <c r="B216" s="186"/>
      <c r="C216" s="186"/>
      <c r="D216" s="186"/>
      <c r="E216" s="186"/>
      <c r="F216" s="186"/>
      <c r="G216" s="124"/>
      <c r="H216" s="124"/>
      <c r="I216" s="124"/>
    </row>
    <row r="217" spans="1:9" ht="21.95" customHeight="1">
      <c r="A217" s="124"/>
      <c r="B217" s="186"/>
      <c r="C217" s="186"/>
      <c r="D217" s="186"/>
      <c r="E217" s="186"/>
      <c r="F217" s="186"/>
      <c r="G217" s="124"/>
      <c r="H217" s="124"/>
      <c r="I217" s="124"/>
    </row>
    <row r="218" spans="1:9" ht="21.95" customHeight="1">
      <c r="A218" s="124"/>
      <c r="B218" s="186"/>
      <c r="C218" s="186"/>
      <c r="D218" s="186"/>
      <c r="E218" s="186"/>
      <c r="F218" s="186"/>
      <c r="G218" s="124"/>
      <c r="H218" s="124"/>
      <c r="I218" s="124"/>
    </row>
    <row r="219" spans="1:9" ht="21.95" customHeight="1">
      <c r="A219" s="124"/>
      <c r="B219" s="186"/>
      <c r="C219" s="186"/>
      <c r="D219" s="186"/>
      <c r="E219" s="186"/>
      <c r="F219" s="186"/>
      <c r="G219" s="124"/>
      <c r="H219" s="124"/>
      <c r="I219" s="124"/>
    </row>
    <row r="220" spans="1:9" ht="21.95" customHeight="1">
      <c r="A220" s="124"/>
      <c r="B220" s="186"/>
      <c r="C220" s="186"/>
      <c r="D220" s="186"/>
      <c r="E220" s="186"/>
      <c r="F220" s="186"/>
      <c r="G220" s="124"/>
      <c r="H220" s="124"/>
      <c r="I220" s="124"/>
    </row>
    <row r="221" spans="1:9" ht="21.95" customHeight="1">
      <c r="A221" s="124"/>
      <c r="B221" s="186"/>
      <c r="C221" s="186"/>
      <c r="D221" s="186"/>
      <c r="E221" s="186"/>
      <c r="F221" s="186"/>
      <c r="G221" s="124"/>
      <c r="H221" s="124"/>
      <c r="I221" s="124"/>
    </row>
    <row r="222" spans="1:9" ht="21.95" customHeight="1">
      <c r="A222" s="124"/>
      <c r="B222" s="186"/>
      <c r="C222" s="186"/>
      <c r="D222" s="186"/>
      <c r="E222" s="186"/>
      <c r="F222" s="186"/>
      <c r="G222" s="124"/>
      <c r="H222" s="124"/>
      <c r="I222" s="124"/>
    </row>
    <row r="223" spans="1:9" ht="15.75" customHeight="1">
      <c r="A223" s="124"/>
      <c r="B223" s="186"/>
      <c r="C223" s="186"/>
      <c r="D223" s="186"/>
      <c r="E223" s="186"/>
      <c r="F223" s="186"/>
      <c r="G223" s="124"/>
      <c r="H223" s="124"/>
      <c r="I223" s="124"/>
    </row>
    <row r="224" spans="1:9" ht="15.75">
      <c r="A224" s="197"/>
      <c r="B224" s="197"/>
      <c r="C224" s="197"/>
      <c r="D224" s="197"/>
      <c r="E224" s="197"/>
      <c r="F224" s="197"/>
      <c r="G224" s="197"/>
      <c r="H224" s="197"/>
      <c r="I224" s="197"/>
    </row>
    <row r="225" spans="1:9" ht="15.75">
      <c r="A225" s="186" t="s">
        <v>418</v>
      </c>
      <c r="B225" s="186"/>
      <c r="C225" s="186"/>
      <c r="D225" s="186"/>
      <c r="E225" s="186"/>
      <c r="F225" s="186"/>
      <c r="G225" s="186"/>
      <c r="H225" s="186"/>
      <c r="I225" s="187" t="s">
        <v>529</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Bi1rvriQMv9c+INbZQX8oI+MxXL8eMclccXM3+DVFm+Z33SLUjG0Q9FR130A9jXU8o2wnYpXYAET6QUjJuXCDw==" saltValue="sJd82lhWTLjCzJzcn3AhJw==" spinCount="100000" sheet="1" objects="1" scenario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5" zoomScaleNormal="100" zoomScaleSheetLayoutView="100" workbookViewId="0">
      <selection activeCell="E22" sqref="E2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6"/>
    <col min="8" max="8" width="0" style="156" hidden="1" customWidth="1"/>
    <col min="9" max="11" width="9.140625" style="156"/>
    <col min="12" max="12" width="0" style="156" hidden="1" customWidth="1"/>
    <col min="13" max="13" width="35.42578125" style="156" hidden="1" customWidth="1"/>
    <col min="14" max="14" width="0" style="156" hidden="1" customWidth="1"/>
    <col min="15" max="31" width="9.140625" style="156"/>
    <col min="32" max="16384" width="9.140625" style="25"/>
  </cols>
  <sheetData>
    <row r="1" spans="1:31" ht="24" customHeight="1">
      <c r="A1" s="891" t="str">
        <f>'Attach 3(JV)'!A1</f>
        <v>Specification No.:CC/NT/W-TR/DOM/A06/24/16172</v>
      </c>
      <c r="B1" s="891"/>
      <c r="C1" s="891"/>
      <c r="D1" s="891"/>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177"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260" t="s">
        <v>530</v>
      </c>
      <c r="B5" s="1260"/>
      <c r="C5" s="1260"/>
      <c r="D5" s="1260"/>
      <c r="E5" s="1260"/>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30" t="str">
        <f>'Attach 3(JV)'!A7</f>
        <v>Bidder’s Name and Address  :</v>
      </c>
      <c r="B8" s="830"/>
      <c r="C8" s="830"/>
      <c r="D8" s="830"/>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16" t="str">
        <f>'Attach 3(JV)'!A8</f>
        <v/>
      </c>
      <c r="B9" s="1116"/>
      <c r="C9" s="378"/>
      <c r="D9" s="378"/>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56</v>
      </c>
      <c r="B10" s="1261">
        <f>'Attach 3(JV)'!B9:D9</f>
        <v>0</v>
      </c>
      <c r="C10" s="1261"/>
      <c r="D10" s="1261"/>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58</v>
      </c>
      <c r="B11" s="827">
        <f>'Attach 3(JV)'!B10:D10</f>
        <v>0</v>
      </c>
      <c r="C11" s="827"/>
      <c r="D11" s="827"/>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27">
        <f>'Attach 3(JV)'!B11:D11</f>
        <v>0</v>
      </c>
      <c r="C12" s="827"/>
      <c r="D12" s="827"/>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27">
        <f>'Attach 3(JV)'!B12</f>
        <v>0</v>
      </c>
      <c r="C13" s="827"/>
      <c r="D13" s="827"/>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27"/>
      <c r="C14" s="827"/>
      <c r="D14" s="82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62</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7" t="s">
        <v>411</v>
      </c>
      <c r="B17" s="914" t="s">
        <v>531</v>
      </c>
      <c r="C17" s="914"/>
      <c r="D17" s="914"/>
      <c r="E17" s="914"/>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8"/>
      <c r="B18" s="1262" t="s">
        <v>532</v>
      </c>
      <c r="C18" s="1262"/>
      <c r="D18" s="1262"/>
      <c r="E18" s="1262"/>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8"/>
      <c r="B19" s="903" t="s">
        <v>533</v>
      </c>
      <c r="C19" s="904"/>
      <c r="D19" s="925"/>
      <c r="E19" s="724"/>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269" t="s">
        <v>534</v>
      </c>
      <c r="C20" s="1270"/>
      <c r="D20" s="1271"/>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23" t="s">
        <v>535</v>
      </c>
      <c r="C21" s="226"/>
      <c r="D21" s="227"/>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8"/>
      <c r="B22" s="903" t="s">
        <v>536</v>
      </c>
      <c r="C22" s="904"/>
      <c r="D22" s="925"/>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266"/>
      <c r="B23" s="1267"/>
      <c r="C23" s="1267"/>
      <c r="D23" s="1267"/>
      <c r="E23" s="126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59"/>
      <c r="B24" s="159"/>
      <c r="C24" s="159"/>
      <c r="D24" s="159"/>
      <c r="E24" s="159"/>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268"/>
      <c r="C25" s="1268"/>
      <c r="D25" s="1268"/>
      <c r="E25" s="1268"/>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7" t="s">
        <v>408</v>
      </c>
      <c r="B26" s="914" t="s">
        <v>537</v>
      </c>
      <c r="C26" s="914"/>
      <c r="D26" s="914"/>
      <c r="E26" s="91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0" t="s">
        <v>538</v>
      </c>
      <c r="B27" s="889" t="s">
        <v>539</v>
      </c>
      <c r="C27" s="889"/>
      <c r="D27" s="889"/>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1" t="s">
        <v>540</v>
      </c>
      <c r="B28" s="1241" t="s">
        <v>541</v>
      </c>
      <c r="C28" s="1241"/>
      <c r="D28" s="1241"/>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2"/>
      <c r="B29" s="1241" t="s">
        <v>542</v>
      </c>
      <c r="C29" s="1241"/>
      <c r="D29" s="1241"/>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2"/>
      <c r="B30" s="1241"/>
      <c r="C30" s="1241"/>
      <c r="D30" s="1241"/>
      <c r="E30" s="13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2"/>
      <c r="B31" s="1241"/>
      <c r="C31" s="1241"/>
      <c r="D31" s="1241"/>
      <c r="E31" s="13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2"/>
      <c r="B32" s="1241" t="s">
        <v>543</v>
      </c>
      <c r="C32" s="1241"/>
      <c r="D32" s="1241"/>
      <c r="E32" s="136"/>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2"/>
      <c r="B33" s="1241"/>
      <c r="C33" s="1241"/>
      <c r="D33" s="1241"/>
      <c r="E33" s="206"/>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2"/>
      <c r="B34" s="1241"/>
      <c r="C34" s="1241"/>
      <c r="D34" s="1241"/>
      <c r="E34" s="206"/>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2"/>
      <c r="B35" s="1241" t="s">
        <v>544</v>
      </c>
      <c r="C35" s="1241"/>
      <c r="D35" s="1241"/>
      <c r="E35" s="206"/>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2"/>
      <c r="B36" s="1241"/>
      <c r="C36" s="1241"/>
      <c r="D36" s="1241"/>
      <c r="E36" s="136"/>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0"/>
      <c r="B37" s="1246"/>
      <c r="C37" s="1246"/>
      <c r="D37" s="1246"/>
      <c r="E37" s="13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1" t="s">
        <v>545</v>
      </c>
      <c r="B38" s="1245" t="s">
        <v>546</v>
      </c>
      <c r="C38" s="1245"/>
      <c r="D38" s="1245"/>
      <c r="E38" s="1258"/>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0"/>
      <c r="B39" s="1263" t="s">
        <v>547</v>
      </c>
      <c r="C39" s="1264"/>
      <c r="D39" s="1265"/>
      <c r="E39" s="1259"/>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28" t="s">
        <v>548</v>
      </c>
      <c r="B40" s="1242" t="s">
        <v>549</v>
      </c>
      <c r="C40" s="1243"/>
      <c r="D40" s="1244"/>
      <c r="E40" s="386"/>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29"/>
      <c r="B41" s="890"/>
      <c r="C41" s="891"/>
      <c r="D41" s="1273"/>
      <c r="E41" s="383"/>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4" t="s">
        <v>550</v>
      </c>
      <c r="B42" s="903" t="s">
        <v>551</v>
      </c>
      <c r="C42" s="904"/>
      <c r="D42" s="925"/>
      <c r="E42" s="382"/>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4" t="s">
        <v>552</v>
      </c>
      <c r="B43" s="1242" t="s">
        <v>553</v>
      </c>
      <c r="C43" s="1243"/>
      <c r="D43" s="1244"/>
      <c r="E43" s="386"/>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554</v>
      </c>
      <c r="B44" s="1255" t="s">
        <v>555</v>
      </c>
      <c r="C44" s="1256"/>
      <c r="D44" s="1257"/>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556</v>
      </c>
      <c r="B45" s="1239" t="s">
        <v>557</v>
      </c>
      <c r="C45" s="1239"/>
      <c r="D45" s="1239"/>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1" t="s">
        <v>558</v>
      </c>
      <c r="B46" s="1239" t="s">
        <v>559</v>
      </c>
      <c r="C46" s="1239"/>
      <c r="D46" s="1239"/>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1"/>
      <c r="B47" s="1239" t="s">
        <v>560</v>
      </c>
      <c r="C47" s="1239"/>
      <c r="D47" s="1239"/>
      <c r="E47" s="272" t="s">
        <v>561</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t="s">
        <v>562</v>
      </c>
      <c r="B48" s="1154"/>
      <c r="C48" s="1240"/>
      <c r="D48" s="1155"/>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77</v>
      </c>
      <c r="B49" s="1154"/>
      <c r="C49" s="1240"/>
      <c r="D49" s="1155"/>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78</v>
      </c>
      <c r="B50" s="1154"/>
      <c r="C50" s="1240"/>
      <c r="D50" s="1155"/>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1" t="s">
        <v>275</v>
      </c>
      <c r="B51" s="1239" t="s">
        <v>563</v>
      </c>
      <c r="C51" s="1239"/>
      <c r="D51" s="1239"/>
      <c r="E51" s="273"/>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1"/>
      <c r="B52" s="1239" t="s">
        <v>560</v>
      </c>
      <c r="C52" s="1239"/>
      <c r="D52" s="1239"/>
      <c r="E52" s="272" t="s">
        <v>561</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562</v>
      </c>
      <c r="B53" s="1154"/>
      <c r="C53" s="1240"/>
      <c r="D53" s="1155"/>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1" t="s">
        <v>77</v>
      </c>
      <c r="B54" s="1154"/>
      <c r="C54" s="1240"/>
      <c r="D54" s="1155"/>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1" t="s">
        <v>78</v>
      </c>
      <c r="B55" s="1154"/>
      <c r="C55" s="1240"/>
      <c r="D55" s="1155"/>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4" t="s">
        <v>168</v>
      </c>
      <c r="B56" s="1154"/>
      <c r="C56" s="1240"/>
      <c r="D56" s="1155"/>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1" t="s">
        <v>169</v>
      </c>
      <c r="B57" s="1154"/>
      <c r="C57" s="1240"/>
      <c r="D57" s="1155"/>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4" t="s">
        <v>171</v>
      </c>
      <c r="B58" s="1154"/>
      <c r="C58" s="1240"/>
      <c r="D58" s="1155"/>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251" t="s">
        <v>564</v>
      </c>
      <c r="C59" s="1251"/>
      <c r="D59" s="1251"/>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241" t="s">
        <v>565</v>
      </c>
      <c r="C60" s="1241"/>
      <c r="D60" s="1241"/>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241"/>
      <c r="C61" s="1241"/>
      <c r="D61" s="1241"/>
      <c r="E61" s="13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246"/>
      <c r="C62" s="1246"/>
      <c r="D62" s="1246"/>
      <c r="E62" s="13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238" t="s">
        <v>566</v>
      </c>
      <c r="C63" s="1238"/>
      <c r="D63" s="1238"/>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241" t="s">
        <v>50</v>
      </c>
      <c r="C64" s="1241"/>
      <c r="D64" s="1241"/>
      <c r="E64" s="13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252" t="s">
        <v>567</v>
      </c>
      <c r="C65" s="1253"/>
      <c r="D65" s="1254"/>
      <c r="E65" s="139"/>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241" t="s">
        <v>568</v>
      </c>
      <c r="C66" s="1241"/>
      <c r="D66" s="1241"/>
      <c r="E66" s="13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241" t="s">
        <v>569</v>
      </c>
      <c r="C67" s="1241"/>
      <c r="D67" s="1241"/>
      <c r="E67" s="13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246" t="s">
        <v>570</v>
      </c>
      <c r="C68" s="1246"/>
      <c r="D68" s="1246"/>
      <c r="E68" s="13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247" t="s">
        <v>571</v>
      </c>
      <c r="C69" s="1247"/>
      <c r="D69" s="1247"/>
      <c r="E69" s="139"/>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241" t="s">
        <v>572</v>
      </c>
      <c r="C70" s="1241"/>
      <c r="D70" s="1241"/>
      <c r="E70" s="13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241" t="s">
        <v>573</v>
      </c>
      <c r="C71" s="1241"/>
      <c r="D71" s="1241"/>
      <c r="E71" s="13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241"/>
      <c r="C72" s="1241"/>
      <c r="D72" s="1241"/>
      <c r="E72" s="13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241"/>
      <c r="C73" s="1241"/>
      <c r="D73" s="1241"/>
      <c r="E73" s="136"/>
      <c r="F73" s="77"/>
      <c r="G73" s="77"/>
      <c r="H73" s="746">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241" t="s">
        <v>574</v>
      </c>
      <c r="C74" s="1241"/>
      <c r="D74" s="1241"/>
      <c r="E74" s="136"/>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241" t="s">
        <v>575</v>
      </c>
      <c r="C75" s="1241"/>
      <c r="D75" s="1241"/>
      <c r="E75" s="136"/>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248" t="s">
        <v>575</v>
      </c>
      <c r="C76" s="1249"/>
      <c r="D76" s="1250"/>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889" t="s">
        <v>576</v>
      </c>
      <c r="C77" s="889"/>
      <c r="D77" s="889"/>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889" t="s">
        <v>577</v>
      </c>
      <c r="C78" s="889"/>
      <c r="D78" s="889"/>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188" t="s">
        <v>578</v>
      </c>
      <c r="B79" s="1188"/>
      <c r="C79" s="1188"/>
      <c r="D79" s="1188"/>
      <c r="E79" s="1188"/>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885"/>
      <c r="B80" s="885"/>
      <c r="C80" s="885"/>
      <c r="D80" s="885"/>
      <c r="E80" s="885"/>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917" t="s">
        <v>579</v>
      </c>
      <c r="B81" s="917"/>
      <c r="C81" s="917"/>
      <c r="D81" s="917"/>
      <c r="E81" s="917"/>
    </row>
    <row r="82" spans="1:5" ht="15">
      <c r="A82" s="1272"/>
      <c r="B82" s="1272"/>
      <c r="C82" s="1272"/>
      <c r="D82" s="1272"/>
      <c r="E82" s="1272"/>
    </row>
    <row r="83" spans="1:5" ht="15">
      <c r="A83" s="917" t="s">
        <v>580</v>
      </c>
      <c r="B83" s="917"/>
      <c r="C83" s="917"/>
      <c r="D83" s="917"/>
      <c r="E83" s="917"/>
    </row>
    <row r="84" spans="1:5" ht="15">
      <c r="A84" s="1272"/>
      <c r="B84" s="1272"/>
      <c r="C84" s="1272"/>
      <c r="D84" s="1272"/>
      <c r="E84" s="1272"/>
    </row>
    <row r="85" spans="1:5" ht="15">
      <c r="A85" s="869" t="s">
        <v>581</v>
      </c>
      <c r="B85" s="869"/>
      <c r="C85" s="869"/>
      <c r="D85" s="869"/>
      <c r="E85" s="869"/>
    </row>
    <row r="86" spans="1:5" ht="15">
      <c r="A86" s="869" t="s">
        <v>582</v>
      </c>
      <c r="B86" s="869"/>
      <c r="C86" s="869"/>
      <c r="D86" s="869"/>
      <c r="E86" s="869"/>
    </row>
    <row r="87" spans="1:5" ht="15">
      <c r="A87" s="869" t="s">
        <v>583</v>
      </c>
      <c r="B87" s="869"/>
      <c r="C87" s="869"/>
      <c r="D87" s="869"/>
      <c r="E87" s="869"/>
    </row>
    <row r="88" spans="1:5" ht="15">
      <c r="A88" s="1272"/>
      <c r="B88" s="1272"/>
      <c r="C88" s="1272"/>
      <c r="D88" s="1272"/>
      <c r="E88" s="1272"/>
    </row>
    <row r="89" spans="1:5" ht="32.25" customHeight="1">
      <c r="A89" s="917" t="s">
        <v>584</v>
      </c>
      <c r="B89" s="917"/>
      <c r="C89" s="917"/>
      <c r="D89" s="917"/>
      <c r="E89" s="917"/>
    </row>
    <row r="90" spans="1:5">
      <c r="A90" s="59"/>
      <c r="B90" s="59"/>
      <c r="C90" s="59"/>
      <c r="D90" s="385"/>
      <c r="E90" s="59"/>
    </row>
    <row r="91" spans="1:5" ht="24.95" customHeight="1">
      <c r="A91" s="36" t="s">
        <v>64</v>
      </c>
      <c r="B91" s="62" t="str">
        <f>'Attach 3(JV)'!B24</f>
        <v>--</v>
      </c>
      <c r="D91" s="52" t="s">
        <v>65</v>
      </c>
      <c r="E91" s="198" t="str">
        <f>'Attach 3(JV)'!E24</f>
        <v/>
      </c>
    </row>
    <row r="92" spans="1:5" ht="34.5" customHeight="1">
      <c r="A92" s="36" t="s">
        <v>66</v>
      </c>
      <c r="B92" s="198" t="str">
        <f>'Attach 3(JV)'!B25</f>
        <v/>
      </c>
      <c r="D92" s="52" t="s">
        <v>67</v>
      </c>
      <c r="E92" s="198"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OEFBmZeQ5g33UVGL0YwkN6gtWCjBE73/Rn+0QVpiMGBixHc3Cm6rc/DhEO/f5yaeglUyfsa8Jm70/6ZUQSGrEQ==" saltValue="cF+L2tZlAvLuk42aR7hASQ==" spinCount="100000" sheet="1" objects="1" scenario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D35" sqref="D35:L35"/>
    </sheetView>
  </sheetViews>
  <sheetFormatPr defaultColWidth="9.140625" defaultRowHeight="16.5"/>
  <cols>
    <col min="1" max="1" width="12.140625" style="599" customWidth="1"/>
    <col min="2" max="2" width="18.140625" style="599" customWidth="1"/>
    <col min="3" max="5" width="7.42578125" style="599" customWidth="1"/>
    <col min="6" max="8" width="7.42578125" style="535" customWidth="1"/>
    <col min="9" max="12" width="7.42578125" style="322" customWidth="1"/>
    <col min="13" max="16384" width="9.140625" style="322"/>
  </cols>
  <sheetData>
    <row r="1" spans="1:26" s="613" customFormat="1" ht="21" customHeight="1">
      <c r="A1" s="1306" t="str">
        <f>'Attach 15'!A1:D1</f>
        <v>Specification No.:CC/NT/W-TR/DOM/A06/24/16172</v>
      </c>
      <c r="B1" s="1306"/>
      <c r="C1" s="1306"/>
      <c r="D1" s="1306"/>
      <c r="E1" s="1306"/>
      <c r="F1" s="1306"/>
      <c r="G1" s="1306"/>
      <c r="H1" s="1307" t="s">
        <v>585</v>
      </c>
      <c r="I1" s="1307"/>
      <c r="J1" s="1307"/>
      <c r="K1" s="1307"/>
      <c r="L1" s="1307"/>
    </row>
    <row r="2" spans="1:26" ht="11.25" customHeight="1">
      <c r="Z2" s="614">
        <f>'[22]Attach 3(JV)'!Z2</f>
        <v>0</v>
      </c>
    </row>
    <row r="3" spans="1:26" ht="89.25" customHeight="1">
      <c r="A3" s="1177" t="str">
        <f>'Attach 15'!A3:E3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1178"/>
      <c r="G3" s="1178"/>
      <c r="H3" s="1178"/>
      <c r="I3" s="1178"/>
      <c r="J3" s="1178"/>
      <c r="K3" s="1178"/>
      <c r="L3" s="1178"/>
    </row>
    <row r="4" spans="1:26" ht="15.95" customHeight="1">
      <c r="A4" s="615"/>
      <c r="H4" s="30"/>
      <c r="I4" s="11"/>
    </row>
    <row r="5" spans="1:26" ht="20.100000000000001" customHeight="1">
      <c r="A5" s="1308" t="s">
        <v>586</v>
      </c>
      <c r="B5" s="1308"/>
      <c r="C5" s="1308"/>
      <c r="D5" s="1308"/>
      <c r="E5" s="1308"/>
      <c r="F5" s="1308"/>
      <c r="G5" s="1308"/>
      <c r="H5" s="1308"/>
      <c r="I5" s="1308"/>
      <c r="J5" s="1308"/>
      <c r="K5" s="1308"/>
      <c r="L5" s="1308"/>
    </row>
    <row r="6" spans="1:26" ht="15.95" customHeight="1">
      <c r="A6" s="616"/>
      <c r="H6" s="30"/>
      <c r="I6" s="11"/>
    </row>
    <row r="7" spans="1:26" ht="20.100000000000001" customHeight="1">
      <c r="A7" s="617" t="str">
        <f>'Attach 15'!A8:D8</f>
        <v>Bidder’s Name and Address  :</v>
      </c>
      <c r="G7" s="15" t="str">
        <f>'[22]Attach 3(JV)'!E7</f>
        <v>To:</v>
      </c>
      <c r="I7" s="11"/>
    </row>
    <row r="8" spans="1:26" ht="36" customHeight="1">
      <c r="A8" s="1309" t="str">
        <f>'[22]Attach 3(JV)'!A8</f>
        <v/>
      </c>
      <c r="B8" s="1309"/>
      <c r="C8" s="1309"/>
      <c r="D8" s="1309"/>
      <c r="E8" s="1309"/>
      <c r="F8" s="1309"/>
      <c r="G8" s="12" t="str">
        <f>'[22]Attach 3(JV)'!E8</f>
        <v>Contract Services</v>
      </c>
      <c r="I8" s="11"/>
    </row>
    <row r="9" spans="1:26" ht="20.100000000000001" customHeight="1">
      <c r="A9" s="13" t="s">
        <v>56</v>
      </c>
      <c r="B9" s="827">
        <f>'Attach 15'!B10:D10</f>
        <v>0</v>
      </c>
      <c r="C9" s="827"/>
      <c r="D9" s="827"/>
      <c r="E9" s="827"/>
      <c r="F9" s="827"/>
      <c r="G9" s="12" t="str">
        <f>'[22]Attach 3(JV)'!E9</f>
        <v>Power Grid Corporation of India Ltd.,</v>
      </c>
      <c r="I9" s="11"/>
    </row>
    <row r="10" spans="1:26" ht="20.100000000000001" customHeight="1">
      <c r="A10" s="13" t="s">
        <v>58</v>
      </c>
      <c r="B10" s="827">
        <f>'Attach 15'!B11:D11</f>
        <v>0</v>
      </c>
      <c r="C10" s="827"/>
      <c r="D10" s="827"/>
      <c r="E10" s="827"/>
      <c r="F10" s="827"/>
      <c r="G10" s="12" t="str">
        <f>'[22]Attach 3(JV)'!E10</f>
        <v>"Saudamini", Plot No. 2, Sector 29</v>
      </c>
      <c r="I10" s="11"/>
    </row>
    <row r="11" spans="1:26" ht="20.100000000000001" customHeight="1">
      <c r="B11" s="827">
        <f>'Attach 15'!B12:D12</f>
        <v>0</v>
      </c>
      <c r="C11" s="827"/>
      <c r="D11" s="827"/>
      <c r="E11" s="827"/>
      <c r="F11" s="827"/>
      <c r="G11" s="12" t="str">
        <f>'Attach 3(JV)'!E11</f>
        <v>Gurugram (Haryana) - 122001</v>
      </c>
    </row>
    <row r="12" spans="1:26" ht="20.100000000000001" customHeight="1">
      <c r="A12" s="616"/>
      <c r="B12" s="827">
        <f>'Attach 15'!B13:D13</f>
        <v>0</v>
      </c>
      <c r="C12" s="827"/>
      <c r="D12" s="827"/>
      <c r="E12" s="827"/>
      <c r="F12" s="827"/>
      <c r="G12" s="12"/>
    </row>
    <row r="13" spans="1:26" ht="15.95" customHeight="1">
      <c r="A13" s="616"/>
      <c r="B13" s="102"/>
      <c r="C13" s="102"/>
      <c r="D13" s="102"/>
      <c r="E13" s="102"/>
      <c r="F13" s="102"/>
    </row>
    <row r="14" spans="1:26" ht="20.100000000000001" customHeight="1">
      <c r="A14" s="599" t="s">
        <v>62</v>
      </c>
    </row>
    <row r="15" spans="1:26" ht="20.100000000000001" customHeight="1">
      <c r="A15" s="616"/>
    </row>
    <row r="16" spans="1:26" ht="70.5" customHeight="1">
      <c r="A16" s="1301" t="s">
        <v>587</v>
      </c>
      <c r="B16" s="1301"/>
      <c r="C16" s="1301"/>
      <c r="D16" s="1301"/>
      <c r="E16" s="1301"/>
      <c r="F16" s="1301"/>
      <c r="G16" s="1301"/>
      <c r="H16" s="1301"/>
      <c r="I16" s="1301"/>
      <c r="J16" s="1301"/>
      <c r="K16" s="1301"/>
      <c r="L16" s="1301"/>
    </row>
    <row r="17" spans="1:12" ht="20.100000000000001" customHeight="1">
      <c r="A17" s="618">
        <v>1</v>
      </c>
      <c r="B17" s="619" t="s">
        <v>588</v>
      </c>
    </row>
    <row r="18" spans="1:12" ht="82.5" customHeight="1">
      <c r="A18" s="620"/>
      <c r="B18" s="1284" t="s">
        <v>589</v>
      </c>
      <c r="C18" s="1284"/>
      <c r="D18" s="1284"/>
      <c r="E18" s="1284"/>
      <c r="F18" s="1284"/>
      <c r="G18" s="1284"/>
      <c r="H18" s="1284"/>
      <c r="I18" s="1284"/>
      <c r="J18" s="1284"/>
      <c r="K18" s="1284"/>
      <c r="L18" s="1284"/>
    </row>
    <row r="19" spans="1:12" ht="60.75" customHeight="1">
      <c r="A19" s="592">
        <v>1.1000000000000001</v>
      </c>
      <c r="B19" s="1302" t="s">
        <v>590</v>
      </c>
      <c r="C19" s="1302"/>
      <c r="D19" s="1302"/>
      <c r="E19" s="1302"/>
      <c r="F19" s="1302"/>
      <c r="G19" s="1302"/>
      <c r="H19" s="1302"/>
      <c r="I19" s="1302"/>
      <c r="J19" s="1302"/>
      <c r="K19" s="1302"/>
      <c r="L19" s="1302"/>
    </row>
    <row r="20" spans="1:12" ht="33" customHeight="1">
      <c r="A20" s="620"/>
      <c r="B20" s="1298" t="str">
        <f>IF('[22]Names of Bidder'!I6="Sole Bidder","Name of the Bidder (Sole Bidder)", "Name of Bidder (Lead Partner)")</f>
        <v>Name of the Bidder (Sole Bidder)</v>
      </c>
      <c r="C20" s="1298"/>
      <c r="D20" s="1298"/>
      <c r="E20" s="1298"/>
      <c r="F20" s="1298"/>
      <c r="G20" s="1298"/>
      <c r="H20" s="1295">
        <f>B9</f>
        <v>0</v>
      </c>
      <c r="I20" s="1295"/>
      <c r="J20" s="1295"/>
      <c r="K20" s="1295"/>
      <c r="L20" s="1295"/>
    </row>
    <row r="21" spans="1:12" ht="33" customHeight="1">
      <c r="A21" s="621"/>
      <c r="B21" s="1298" t="s">
        <v>591</v>
      </c>
      <c r="C21" s="1298"/>
      <c r="D21" s="1298"/>
      <c r="E21" s="1298"/>
      <c r="F21" s="1298"/>
      <c r="G21" s="1298"/>
      <c r="H21" s="1299" t="s">
        <v>592</v>
      </c>
      <c r="I21" s="1299"/>
      <c r="J21" s="1299"/>
      <c r="K21" s="1299"/>
      <c r="L21" s="1299"/>
    </row>
    <row r="22" spans="1:12" ht="33" customHeight="1">
      <c r="A22" s="621"/>
      <c r="B22" s="1298" t="s">
        <v>593</v>
      </c>
      <c r="C22" s="1298"/>
      <c r="D22" s="1298"/>
      <c r="E22" s="1298"/>
      <c r="F22" s="1298"/>
      <c r="G22" s="1298"/>
      <c r="H22" s="1299"/>
      <c r="I22" s="1299"/>
      <c r="J22" s="1299"/>
      <c r="K22" s="1299"/>
      <c r="L22" s="1299"/>
    </row>
    <row r="23" spans="1:12" ht="33" customHeight="1">
      <c r="A23" s="621"/>
      <c r="B23" s="1298" t="s">
        <v>594</v>
      </c>
      <c r="C23" s="1298"/>
      <c r="D23" s="1298"/>
      <c r="E23" s="1298"/>
      <c r="F23" s="1298"/>
      <c r="G23" s="1298"/>
      <c r="H23" s="1299"/>
      <c r="I23" s="1299"/>
      <c r="J23" s="1299"/>
      <c r="K23" s="1299"/>
      <c r="L23" s="1299"/>
    </row>
    <row r="24" spans="1:12" ht="33" customHeight="1">
      <c r="A24" s="621"/>
      <c r="B24" s="1298" t="s">
        <v>595</v>
      </c>
      <c r="C24" s="1298"/>
      <c r="D24" s="1298"/>
      <c r="E24" s="1298"/>
      <c r="F24" s="1298"/>
      <c r="G24" s="1298"/>
      <c r="H24" s="1299"/>
      <c r="I24" s="1299"/>
      <c r="J24" s="1299"/>
      <c r="K24" s="1299"/>
      <c r="L24" s="1299"/>
    </row>
    <row r="25" spans="1:12" ht="6" customHeight="1">
      <c r="A25" s="621"/>
      <c r="B25" s="622"/>
      <c r="C25" s="622"/>
      <c r="D25" s="622"/>
      <c r="E25" s="622"/>
      <c r="F25" s="622"/>
      <c r="G25" s="622"/>
      <c r="H25" s="594"/>
      <c r="I25" s="594"/>
      <c r="J25" s="594"/>
      <c r="K25" s="594"/>
      <c r="L25" s="594"/>
    </row>
    <row r="26" spans="1:12" ht="18.95" customHeight="1">
      <c r="A26" s="592">
        <v>1.2</v>
      </c>
      <c r="B26" s="1300" t="s">
        <v>277</v>
      </c>
      <c r="C26" s="1300"/>
      <c r="D26" s="1300"/>
      <c r="E26" s="1300"/>
      <c r="F26" s="1300"/>
      <c r="G26" s="1300"/>
      <c r="H26" s="1300"/>
      <c r="I26" s="1300"/>
      <c r="J26" s="1300"/>
      <c r="K26" s="1300"/>
      <c r="L26" s="1300"/>
    </row>
    <row r="27" spans="1:12" ht="18.95" customHeight="1">
      <c r="A27" s="623" t="s">
        <v>76</v>
      </c>
      <c r="B27" s="599" t="s">
        <v>596</v>
      </c>
      <c r="D27" s="624"/>
      <c r="E27" s="624"/>
    </row>
    <row r="28" spans="1:12" ht="18.95" customHeight="1">
      <c r="A28" s="621"/>
      <c r="B28" s="1295" t="s">
        <v>597</v>
      </c>
      <c r="C28" s="1295"/>
      <c r="D28" s="1278"/>
      <c r="E28" s="1278"/>
      <c r="F28" s="1278"/>
      <c r="G28" s="1278"/>
      <c r="H28" s="1278"/>
      <c r="I28" s="1278"/>
      <c r="J28" s="1278"/>
      <c r="K28" s="1278"/>
      <c r="L28" s="1278"/>
    </row>
    <row r="29" spans="1:12" ht="18.95" customHeight="1">
      <c r="A29" s="621"/>
      <c r="B29" s="1303" t="s">
        <v>598</v>
      </c>
      <c r="C29" s="1304"/>
      <c r="D29" s="1305"/>
      <c r="E29" s="1305"/>
      <c r="F29" s="1305"/>
      <c r="G29" s="1305"/>
      <c r="H29" s="1305"/>
      <c r="I29" s="1305"/>
      <c r="J29" s="1305"/>
      <c r="K29" s="1305"/>
      <c r="L29" s="1305"/>
    </row>
    <row r="30" spans="1:12" ht="18.95" customHeight="1">
      <c r="A30" s="621"/>
      <c r="B30" s="625"/>
      <c r="C30" s="626"/>
      <c r="D30" s="1296"/>
      <c r="E30" s="1296"/>
      <c r="F30" s="1296"/>
      <c r="G30" s="1296"/>
      <c r="H30" s="1296"/>
      <c r="I30" s="1296"/>
      <c r="J30" s="1296"/>
      <c r="K30" s="1296"/>
      <c r="L30" s="1296"/>
    </row>
    <row r="31" spans="1:12" ht="18.95" customHeight="1">
      <c r="A31" s="621"/>
      <c r="B31" s="625"/>
      <c r="C31" s="626"/>
      <c r="D31" s="1296"/>
      <c r="E31" s="1296"/>
      <c r="F31" s="1296"/>
      <c r="G31" s="1296"/>
      <c r="H31" s="1296"/>
      <c r="I31" s="1296"/>
      <c r="J31" s="1296"/>
      <c r="K31" s="1296"/>
      <c r="L31" s="1296"/>
    </row>
    <row r="32" spans="1:12" ht="18.95" customHeight="1">
      <c r="A32" s="621"/>
      <c r="B32" s="627"/>
      <c r="C32" s="628"/>
      <c r="D32" s="1297"/>
      <c r="E32" s="1297"/>
      <c r="F32" s="1297"/>
      <c r="G32" s="1297"/>
      <c r="H32" s="1297"/>
      <c r="I32" s="1297"/>
      <c r="J32" s="1297"/>
      <c r="K32" s="1297"/>
      <c r="L32" s="1297"/>
    </row>
    <row r="33" spans="1:12" ht="18.95" customHeight="1">
      <c r="A33" s="621"/>
      <c r="B33" s="1295" t="s">
        <v>139</v>
      </c>
      <c r="C33" s="1295"/>
      <c r="D33" s="1278"/>
      <c r="E33" s="1278"/>
      <c r="F33" s="1278"/>
      <c r="G33" s="1278"/>
      <c r="H33" s="1278"/>
      <c r="I33" s="1278"/>
      <c r="J33" s="1278"/>
      <c r="K33" s="1278"/>
      <c r="L33" s="1278"/>
    </row>
    <row r="34" spans="1:12" ht="18.95" customHeight="1">
      <c r="A34" s="621"/>
      <c r="B34" s="1295" t="s">
        <v>599</v>
      </c>
      <c r="C34" s="1295"/>
      <c r="D34" s="1278"/>
      <c r="E34" s="1278"/>
      <c r="F34" s="1278"/>
      <c r="G34" s="1278"/>
      <c r="H34" s="1278"/>
      <c r="I34" s="1278"/>
      <c r="J34" s="1278"/>
      <c r="K34" s="1278"/>
      <c r="L34" s="1278"/>
    </row>
    <row r="35" spans="1:12" ht="18.95" customHeight="1">
      <c r="A35" s="621"/>
      <c r="B35" s="1295" t="s">
        <v>600</v>
      </c>
      <c r="C35" s="1295"/>
      <c r="D35" s="1278"/>
      <c r="E35" s="1278"/>
      <c r="F35" s="1278"/>
      <c r="G35" s="1278"/>
      <c r="H35" s="1278"/>
      <c r="I35" s="1278"/>
      <c r="J35" s="1278"/>
      <c r="K35" s="1278"/>
      <c r="L35" s="1278"/>
    </row>
    <row r="36" spans="1:12" ht="18.95" customHeight="1">
      <c r="A36" s="621"/>
      <c r="B36" s="1295" t="s">
        <v>601</v>
      </c>
      <c r="C36" s="1295"/>
      <c r="D36" s="1278"/>
      <c r="E36" s="1278"/>
      <c r="F36" s="1278"/>
      <c r="G36" s="1278"/>
      <c r="H36" s="1278"/>
      <c r="I36" s="1278"/>
      <c r="J36" s="1278"/>
      <c r="K36" s="1278"/>
      <c r="L36" s="1278"/>
    </row>
    <row r="37" spans="1:12" ht="8.1" customHeight="1">
      <c r="A37" s="621"/>
      <c r="B37" s="629"/>
      <c r="C37" s="629"/>
      <c r="D37" s="630"/>
      <c r="E37" s="630"/>
      <c r="F37" s="630"/>
      <c r="G37" s="630"/>
      <c r="H37" s="630"/>
      <c r="I37" s="630"/>
      <c r="J37" s="630"/>
      <c r="K37" s="630"/>
      <c r="L37" s="630"/>
    </row>
    <row r="38" spans="1:12" ht="61.5" customHeight="1">
      <c r="A38" s="631" t="s">
        <v>77</v>
      </c>
      <c r="B38" s="1284" t="s">
        <v>602</v>
      </c>
      <c r="C38" s="1284"/>
      <c r="D38" s="1284"/>
      <c r="E38" s="1284"/>
      <c r="F38" s="1284"/>
      <c r="G38" s="1284"/>
      <c r="H38" s="1284"/>
      <c r="I38" s="1284"/>
      <c r="J38" s="1284"/>
      <c r="K38" s="1284"/>
      <c r="L38" s="1284"/>
    </row>
    <row r="39" spans="1:12" ht="33.75" customHeight="1">
      <c r="A39" s="621"/>
      <c r="B39" s="632" t="s">
        <v>321</v>
      </c>
      <c r="C39" s="1294" t="s">
        <v>603</v>
      </c>
      <c r="D39" s="1294"/>
      <c r="E39" s="1294"/>
      <c r="F39" s="1294"/>
      <c r="G39" s="1294" t="s">
        <v>370</v>
      </c>
      <c r="H39" s="1294"/>
      <c r="I39" s="1294" t="s">
        <v>604</v>
      </c>
      <c r="J39" s="1294"/>
      <c r="K39" s="1294"/>
      <c r="L39" s="1294"/>
    </row>
    <row r="40" spans="1:12" ht="38.1" customHeight="1">
      <c r="B40" s="633"/>
      <c r="C40" s="1278"/>
      <c r="D40" s="1278"/>
      <c r="E40" s="1278"/>
      <c r="F40" s="1278"/>
      <c r="G40" s="1279"/>
      <c r="H40" s="1279"/>
      <c r="I40" s="1278"/>
      <c r="J40" s="1278"/>
      <c r="K40" s="1278"/>
      <c r="L40" s="1278"/>
    </row>
    <row r="41" spans="1:12" ht="38.1" customHeight="1">
      <c r="A41" s="621"/>
      <c r="B41" s="633"/>
      <c r="C41" s="1278"/>
      <c r="D41" s="1278"/>
      <c r="E41" s="1278"/>
      <c r="F41" s="1278"/>
      <c r="G41" s="1279"/>
      <c r="H41" s="1279"/>
      <c r="I41" s="1278"/>
      <c r="J41" s="1278"/>
      <c r="K41" s="1278"/>
      <c r="L41" s="1278"/>
    </row>
    <row r="42" spans="1:12" ht="55.5" customHeight="1">
      <c r="A42" s="605" t="s">
        <v>78</v>
      </c>
      <c r="B42" s="1284" t="s">
        <v>605</v>
      </c>
      <c r="C42" s="1284"/>
      <c r="D42" s="1284"/>
      <c r="E42" s="1284"/>
      <c r="F42" s="1284"/>
      <c r="G42" s="1284"/>
      <c r="H42" s="1284"/>
      <c r="I42" s="1284"/>
      <c r="J42" s="1284"/>
      <c r="K42" s="1284"/>
      <c r="L42" s="1284"/>
    </row>
    <row r="43" spans="1:12" ht="57" customHeight="1">
      <c r="A43" s="621"/>
      <c r="B43" s="632" t="s">
        <v>321</v>
      </c>
      <c r="C43" s="1294" t="s">
        <v>606</v>
      </c>
      <c r="D43" s="1294"/>
      <c r="E43" s="1294"/>
      <c r="F43" s="1294"/>
      <c r="G43" s="1294" t="s">
        <v>607</v>
      </c>
      <c r="H43" s="1294"/>
      <c r="I43" s="1294" t="s">
        <v>608</v>
      </c>
      <c r="J43" s="1294"/>
      <c r="K43" s="1294"/>
      <c r="L43" s="1294"/>
    </row>
    <row r="44" spans="1:12" ht="38.1" customHeight="1">
      <c r="A44" s="621"/>
      <c r="B44" s="633"/>
      <c r="C44" s="1278"/>
      <c r="D44" s="1278"/>
      <c r="E44" s="1278"/>
      <c r="F44" s="1278"/>
      <c r="G44" s="1279"/>
      <c r="H44" s="1279"/>
      <c r="I44" s="1278"/>
      <c r="J44" s="1278"/>
      <c r="K44" s="1278"/>
      <c r="L44" s="1278"/>
    </row>
    <row r="45" spans="1:12" ht="38.1" customHeight="1">
      <c r="A45" s="621"/>
      <c r="B45" s="633"/>
      <c r="C45" s="1278"/>
      <c r="D45" s="1278"/>
      <c r="E45" s="1278"/>
      <c r="F45" s="1278"/>
      <c r="G45" s="1279"/>
      <c r="H45" s="1279"/>
      <c r="I45" s="1278"/>
      <c r="J45" s="1278"/>
      <c r="K45" s="1278"/>
      <c r="L45" s="1278"/>
    </row>
    <row r="46" spans="1:12" ht="20.100000000000001" customHeight="1">
      <c r="A46" s="618">
        <v>2</v>
      </c>
      <c r="B46" s="634" t="s">
        <v>609</v>
      </c>
    </row>
    <row r="47" spans="1:12" ht="78.75" customHeight="1">
      <c r="B47" s="1284" t="s">
        <v>610</v>
      </c>
      <c r="C47" s="1284"/>
      <c r="D47" s="1284"/>
      <c r="E47" s="1284"/>
      <c r="F47" s="1284"/>
      <c r="G47" s="1284"/>
      <c r="H47" s="1284"/>
      <c r="I47" s="1284"/>
      <c r="J47" s="1284"/>
      <c r="K47" s="1284"/>
      <c r="L47" s="1284"/>
    </row>
    <row r="48" spans="1:12" s="535" customFormat="1" ht="34.5" customHeight="1">
      <c r="A48" s="592">
        <v>2.1</v>
      </c>
      <c r="B48" s="1284" t="s">
        <v>611</v>
      </c>
      <c r="C48" s="1284"/>
      <c r="D48" s="1284"/>
      <c r="E48" s="1284"/>
      <c r="F48" s="1284"/>
      <c r="G48" s="1284"/>
      <c r="H48" s="1284"/>
      <c r="I48" s="1284"/>
      <c r="J48" s="1284"/>
      <c r="K48" s="1284"/>
      <c r="L48" s="1284"/>
    </row>
    <row r="49" spans="1:12" ht="51" customHeight="1">
      <c r="A49" s="621"/>
      <c r="B49" s="632" t="s">
        <v>612</v>
      </c>
      <c r="C49" s="1294" t="s">
        <v>613</v>
      </c>
      <c r="D49" s="1294"/>
      <c r="E49" s="1294"/>
      <c r="F49" s="1294"/>
      <c r="G49" s="1294" t="s">
        <v>614</v>
      </c>
      <c r="H49" s="1294"/>
      <c r="I49" s="1294" t="s">
        <v>615</v>
      </c>
      <c r="J49" s="1294"/>
      <c r="K49" s="1294" t="s">
        <v>616</v>
      </c>
      <c r="L49" s="1294"/>
    </row>
    <row r="50" spans="1:12" ht="27.95" customHeight="1">
      <c r="A50" s="621"/>
      <c r="B50" s="633">
        <v>1</v>
      </c>
      <c r="C50" s="1278"/>
      <c r="D50" s="1278"/>
      <c r="E50" s="1278"/>
      <c r="F50" s="1278"/>
      <c r="G50" s="1279"/>
      <c r="H50" s="1279"/>
      <c r="I50" s="1279"/>
      <c r="J50" s="1279"/>
      <c r="K50" s="1291"/>
      <c r="L50" s="1291"/>
    </row>
    <row r="51" spans="1:12" ht="27.95" customHeight="1">
      <c r="A51" s="621"/>
      <c r="B51" s="633">
        <v>2</v>
      </c>
      <c r="C51" s="1278"/>
      <c r="D51" s="1278"/>
      <c r="E51" s="1278"/>
      <c r="F51" s="1278"/>
      <c r="G51" s="1279"/>
      <c r="H51" s="1279"/>
      <c r="I51" s="1279"/>
      <c r="J51" s="1279"/>
      <c r="K51" s="1291"/>
      <c r="L51" s="1291"/>
    </row>
    <row r="52" spans="1:12" ht="27.95" customHeight="1">
      <c r="A52" s="621"/>
      <c r="B52" s="633">
        <v>3</v>
      </c>
      <c r="C52" s="1278"/>
      <c r="D52" s="1278"/>
      <c r="E52" s="1278"/>
      <c r="F52" s="1278"/>
      <c r="G52" s="1279"/>
      <c r="H52" s="1279"/>
      <c r="I52" s="1279"/>
      <c r="J52" s="1279"/>
      <c r="K52" s="1291"/>
      <c r="L52" s="1291"/>
    </row>
    <row r="53" spans="1:12" ht="27.95" customHeight="1">
      <c r="A53" s="621"/>
      <c r="B53" s="633">
        <v>4</v>
      </c>
      <c r="C53" s="1278"/>
      <c r="D53" s="1278"/>
      <c r="E53" s="1278"/>
      <c r="F53" s="1278"/>
      <c r="G53" s="1279"/>
      <c r="H53" s="1279"/>
      <c r="I53" s="1279"/>
      <c r="J53" s="1279"/>
      <c r="K53" s="1291"/>
      <c r="L53" s="1291"/>
    </row>
    <row r="54" spans="1:12" ht="27.95" customHeight="1">
      <c r="A54" s="621"/>
      <c r="B54" s="633">
        <v>5</v>
      </c>
      <c r="C54" s="1278"/>
      <c r="D54" s="1278"/>
      <c r="E54" s="1278"/>
      <c r="F54" s="1278"/>
      <c r="G54" s="1279"/>
      <c r="H54" s="1279"/>
      <c r="I54" s="1279"/>
      <c r="J54" s="1279"/>
      <c r="K54" s="1291"/>
      <c r="L54" s="1291"/>
    </row>
    <row r="55" spans="1:12" ht="27.95" customHeight="1">
      <c r="A55" s="621"/>
      <c r="B55" s="635"/>
      <c r="C55" s="636"/>
      <c r="D55" s="636"/>
      <c r="E55" s="636"/>
      <c r="F55" s="636"/>
      <c r="G55" s="635"/>
      <c r="H55" s="635"/>
      <c r="I55" s="635"/>
      <c r="J55" s="635"/>
      <c r="K55" s="637"/>
      <c r="L55" s="637"/>
    </row>
    <row r="56" spans="1:12" ht="27.95" customHeight="1">
      <c r="A56" s="638">
        <v>3</v>
      </c>
      <c r="B56" s="1292" t="s">
        <v>617</v>
      </c>
      <c r="C56" s="1292"/>
      <c r="D56" s="1292"/>
      <c r="E56" s="1292"/>
      <c r="F56" s="1292"/>
      <c r="G56" s="1292"/>
      <c r="H56" s="1292"/>
      <c r="I56" s="1292"/>
      <c r="J56" s="1292"/>
      <c r="K56" s="1292"/>
      <c r="L56" s="1292"/>
    </row>
    <row r="57" spans="1:12" ht="54.75" customHeight="1">
      <c r="A57" s="621"/>
      <c r="B57" s="1293" t="s">
        <v>618</v>
      </c>
      <c r="C57" s="1293"/>
      <c r="D57" s="1293"/>
      <c r="E57" s="1293"/>
      <c r="F57" s="1293"/>
      <c r="G57" s="1293"/>
      <c r="H57" s="1293"/>
      <c r="I57" s="1293"/>
      <c r="J57" s="1293"/>
      <c r="K57" s="1293"/>
      <c r="L57" s="1293"/>
    </row>
    <row r="58" spans="1:12" ht="27.95" customHeight="1">
      <c r="A58" s="638">
        <v>3.1</v>
      </c>
      <c r="B58" s="1289" t="s">
        <v>619</v>
      </c>
      <c r="C58" s="1289"/>
      <c r="D58" s="1289"/>
      <c r="E58" s="1289"/>
      <c r="F58" s="1289"/>
      <c r="G58" s="1289"/>
      <c r="H58" s="1289"/>
      <c r="I58" s="1289"/>
      <c r="J58" s="1289"/>
      <c r="K58" s="1289"/>
      <c r="L58" s="1289"/>
    </row>
    <row r="59" spans="1:12" ht="36.75" customHeight="1">
      <c r="A59" s="621"/>
      <c r="B59" s="639" t="s">
        <v>612</v>
      </c>
      <c r="C59" s="1290" t="s">
        <v>620</v>
      </c>
      <c r="D59" s="1290"/>
      <c r="E59" s="1290"/>
      <c r="F59" s="1290"/>
      <c r="G59" s="1290" t="s">
        <v>621</v>
      </c>
      <c r="H59" s="1290"/>
      <c r="I59" s="1290"/>
      <c r="J59" s="1290"/>
      <c r="K59" s="1290"/>
      <c r="L59" s="1290"/>
    </row>
    <row r="60" spans="1:12" ht="27.95" customHeight="1">
      <c r="A60" s="621"/>
      <c r="B60" s="633"/>
      <c r="C60" s="1286"/>
      <c r="D60" s="1287"/>
      <c r="E60" s="1287"/>
      <c r="F60" s="1288"/>
      <c r="G60" s="1286"/>
      <c r="H60" s="1287"/>
      <c r="I60" s="1287"/>
      <c r="J60" s="1287"/>
      <c r="K60" s="1287"/>
      <c r="L60" s="1288"/>
    </row>
    <row r="61" spans="1:12" ht="27.95" customHeight="1">
      <c r="A61" s="621"/>
      <c r="B61" s="633"/>
      <c r="C61" s="1286"/>
      <c r="D61" s="1287"/>
      <c r="E61" s="1287"/>
      <c r="F61" s="1288"/>
      <c r="G61" s="1286"/>
      <c r="H61" s="1287"/>
      <c r="I61" s="1287"/>
      <c r="J61" s="1287"/>
      <c r="K61" s="1287"/>
      <c r="L61" s="1288"/>
    </row>
    <row r="62" spans="1:12" ht="27.95" customHeight="1">
      <c r="A62" s="621"/>
      <c r="B62" s="633"/>
      <c r="C62" s="1286"/>
      <c r="D62" s="1287"/>
      <c r="E62" s="1287"/>
      <c r="F62" s="1288"/>
      <c r="G62" s="1286"/>
      <c r="H62" s="1287"/>
      <c r="I62" s="1287"/>
      <c r="J62" s="1287"/>
      <c r="K62" s="1287"/>
      <c r="L62" s="1288"/>
    </row>
    <row r="63" spans="1:12" ht="27.95" customHeight="1">
      <c r="A63" s="621"/>
      <c r="B63" s="633"/>
      <c r="C63" s="1286"/>
      <c r="D63" s="1287"/>
      <c r="E63" s="1287"/>
      <c r="F63" s="1288"/>
      <c r="G63" s="1286"/>
      <c r="H63" s="1287"/>
      <c r="I63" s="1287"/>
      <c r="J63" s="1287"/>
      <c r="K63" s="1287"/>
      <c r="L63" s="1288"/>
    </row>
    <row r="64" spans="1:12" ht="27.95" customHeight="1">
      <c r="A64" s="621"/>
      <c r="B64" s="633"/>
      <c r="C64" s="1286"/>
      <c r="D64" s="1287"/>
      <c r="E64" s="1287"/>
      <c r="F64" s="1288"/>
      <c r="G64" s="1286"/>
      <c r="H64" s="1287"/>
      <c r="I64" s="1287"/>
      <c r="J64" s="1287"/>
      <c r="K64" s="1287"/>
      <c r="L64" s="1288"/>
    </row>
    <row r="65" spans="1:12" ht="27.95" customHeight="1">
      <c r="A65" s="621"/>
      <c r="B65" s="633"/>
      <c r="C65" s="1286"/>
      <c r="D65" s="1287"/>
      <c r="E65" s="1287"/>
      <c r="F65" s="1288"/>
      <c r="G65" s="1286"/>
      <c r="H65" s="1287"/>
      <c r="I65" s="1287"/>
      <c r="J65" s="1287"/>
      <c r="K65" s="1287"/>
      <c r="L65" s="1288"/>
    </row>
    <row r="66" spans="1:12" ht="27.95" customHeight="1">
      <c r="A66" s="621"/>
      <c r="B66" s="633"/>
      <c r="C66" s="1286"/>
      <c r="D66" s="1287"/>
      <c r="E66" s="1287"/>
      <c r="F66" s="1288"/>
      <c r="G66" s="1286"/>
      <c r="H66" s="1287"/>
      <c r="I66" s="1287"/>
      <c r="J66" s="1287"/>
      <c r="K66" s="1287"/>
      <c r="L66" s="1288"/>
    </row>
    <row r="67" spans="1:12" ht="27.95" customHeight="1">
      <c r="A67" s="621"/>
      <c r="B67" s="633"/>
      <c r="C67" s="1286"/>
      <c r="D67" s="1287"/>
      <c r="E67" s="1287"/>
      <c r="F67" s="1288"/>
      <c r="G67" s="1286"/>
      <c r="H67" s="1287"/>
      <c r="I67" s="1287"/>
      <c r="J67" s="1287"/>
      <c r="K67" s="1287"/>
      <c r="L67" s="1288"/>
    </row>
    <row r="68" spans="1:12" ht="27.95" customHeight="1">
      <c r="A68" s="621"/>
      <c r="B68" s="633"/>
      <c r="C68" s="1286"/>
      <c r="D68" s="1287"/>
      <c r="E68" s="1287"/>
      <c r="F68" s="1288"/>
      <c r="G68" s="1286"/>
      <c r="H68" s="1287"/>
      <c r="I68" s="1287"/>
      <c r="J68" s="1287"/>
      <c r="K68" s="1287"/>
      <c r="L68" s="1288"/>
    </row>
    <row r="69" spans="1:12" ht="27.95" customHeight="1">
      <c r="A69" s="621"/>
      <c r="B69" s="633"/>
      <c r="C69" s="1286"/>
      <c r="D69" s="1287"/>
      <c r="E69" s="1287"/>
      <c r="F69" s="1288"/>
      <c r="G69" s="1286"/>
      <c r="H69" s="1287"/>
      <c r="I69" s="1287"/>
      <c r="J69" s="1287"/>
      <c r="K69" s="1287"/>
      <c r="L69" s="1288"/>
    </row>
    <row r="70" spans="1:12" ht="27.95" customHeight="1">
      <c r="A70" s="621"/>
      <c r="B70" s="640"/>
      <c r="C70" s="640"/>
      <c r="D70" s="640"/>
      <c r="E70" s="640"/>
      <c r="F70" s="640"/>
      <c r="G70" s="640"/>
      <c r="H70" s="640"/>
      <c r="I70" s="640"/>
      <c r="J70" s="640"/>
      <c r="K70" s="640"/>
      <c r="L70" s="640"/>
    </row>
    <row r="71" spans="1:12" ht="21" customHeight="1">
      <c r="A71" s="618">
        <v>4</v>
      </c>
      <c r="B71" s="634" t="s">
        <v>622</v>
      </c>
      <c r="D71" s="630"/>
      <c r="E71" s="630"/>
      <c r="F71" s="630"/>
    </row>
    <row r="72" spans="1:12" ht="18" customHeight="1">
      <c r="A72" s="641">
        <v>4.0999999999999996</v>
      </c>
      <c r="B72" s="1285" t="s">
        <v>623</v>
      </c>
      <c r="C72" s="1285"/>
      <c r="D72" s="1285"/>
      <c r="E72" s="1285"/>
      <c r="F72" s="630"/>
    </row>
    <row r="73" spans="1:12" ht="67.5" customHeight="1">
      <c r="A73" s="621"/>
      <c r="B73" s="1284" t="s">
        <v>624</v>
      </c>
      <c r="C73" s="1284"/>
      <c r="D73" s="1284"/>
      <c r="E73" s="1284"/>
      <c r="F73" s="1284"/>
      <c r="G73" s="1284"/>
      <c r="H73" s="1284"/>
      <c r="I73" s="1284"/>
      <c r="J73" s="1284"/>
      <c r="K73" s="1284"/>
      <c r="L73" s="1284"/>
    </row>
    <row r="74" spans="1:12" s="535" customFormat="1" ht="35.25" customHeight="1">
      <c r="A74" s="621"/>
      <c r="B74" s="1280" t="s">
        <v>625</v>
      </c>
      <c r="C74" s="1280"/>
      <c r="D74" s="1280"/>
      <c r="E74" s="1281" t="s">
        <v>626</v>
      </c>
      <c r="F74" s="1282"/>
      <c r="G74" s="1282"/>
      <c r="H74" s="1283"/>
      <c r="I74" s="1280" t="s">
        <v>627</v>
      </c>
      <c r="J74" s="1280"/>
      <c r="K74" s="1280"/>
      <c r="L74" s="1280"/>
    </row>
    <row r="75" spans="1:12" ht="20.100000000000001" customHeight="1">
      <c r="A75" s="621"/>
      <c r="B75" s="1278"/>
      <c r="C75" s="1278"/>
      <c r="D75" s="1278"/>
      <c r="E75" s="1279"/>
      <c r="F75" s="1279"/>
      <c r="G75" s="1279"/>
      <c r="H75" s="1279"/>
      <c r="I75" s="1279"/>
      <c r="J75" s="1279"/>
      <c r="K75" s="1279"/>
      <c r="L75" s="1279"/>
    </row>
    <row r="76" spans="1:12" ht="20.100000000000001" customHeight="1">
      <c r="A76" s="621"/>
      <c r="B76" s="1278"/>
      <c r="C76" s="1278"/>
      <c r="D76" s="1278"/>
      <c r="E76" s="1279"/>
      <c r="F76" s="1279"/>
      <c r="G76" s="1279"/>
      <c r="H76" s="1279"/>
      <c r="I76" s="1279"/>
      <c r="J76" s="1279"/>
      <c r="K76" s="1279"/>
      <c r="L76" s="1279"/>
    </row>
    <row r="77" spans="1:12" ht="20.100000000000001" customHeight="1">
      <c r="A77" s="621"/>
      <c r="B77" s="1278"/>
      <c r="C77" s="1278"/>
      <c r="D77" s="1278"/>
      <c r="E77" s="1279"/>
      <c r="F77" s="1279"/>
      <c r="G77" s="1279"/>
      <c r="H77" s="1279"/>
      <c r="I77" s="1279"/>
      <c r="J77" s="1279"/>
      <c r="K77" s="1279"/>
      <c r="L77" s="1279"/>
    </row>
    <row r="78" spans="1:12" ht="20.100000000000001" customHeight="1">
      <c r="A78" s="621"/>
      <c r="B78" s="1278"/>
      <c r="C78" s="1278"/>
      <c r="D78" s="1278"/>
      <c r="E78" s="1279"/>
      <c r="F78" s="1279"/>
      <c r="G78" s="1279"/>
      <c r="H78" s="1279"/>
      <c r="I78" s="1279"/>
      <c r="J78" s="1279"/>
      <c r="K78" s="1279"/>
      <c r="L78" s="1279"/>
    </row>
    <row r="79" spans="1:12" ht="20.100000000000001" customHeight="1">
      <c r="A79" s="621"/>
      <c r="B79" s="1278"/>
      <c r="C79" s="1278"/>
      <c r="D79" s="1278"/>
      <c r="E79" s="1279"/>
      <c r="F79" s="1279"/>
      <c r="G79" s="1279"/>
      <c r="H79" s="1279"/>
      <c r="I79" s="1279"/>
      <c r="J79" s="1279"/>
      <c r="K79" s="1279"/>
      <c r="L79" s="1279"/>
    </row>
    <row r="80" spans="1:12" ht="20.100000000000001" customHeight="1">
      <c r="A80" s="621"/>
      <c r="B80" s="1278"/>
      <c r="C80" s="1278"/>
      <c r="D80" s="1278"/>
      <c r="E80" s="1279"/>
      <c r="F80" s="1279"/>
      <c r="G80" s="1279"/>
      <c r="H80" s="1279"/>
      <c r="I80" s="1279"/>
      <c r="J80" s="1279"/>
      <c r="K80" s="1279"/>
      <c r="L80" s="1279"/>
    </row>
    <row r="81" spans="1:12" s="535" customFormat="1" ht="20.100000000000001" customHeight="1">
      <c r="A81" s="620">
        <v>4.2</v>
      </c>
      <c r="B81" s="616" t="s">
        <v>628</v>
      </c>
      <c r="C81" s="600"/>
      <c r="D81" s="600"/>
      <c r="E81" s="600"/>
      <c r="F81" s="600"/>
    </row>
    <row r="82" spans="1:12" s="535" customFormat="1" ht="20.100000000000001" customHeight="1">
      <c r="A82" s="616"/>
      <c r="B82" s="616"/>
      <c r="C82" s="600"/>
      <c r="D82" s="600"/>
      <c r="E82" s="600"/>
      <c r="F82" s="600"/>
      <c r="K82" s="642" t="s">
        <v>629</v>
      </c>
      <c r="L82" s="643"/>
    </row>
    <row r="83" spans="1:12" s="535" customFormat="1" ht="20.100000000000001" customHeight="1">
      <c r="A83" s="616"/>
      <c r="B83" s="644" t="s">
        <v>608</v>
      </c>
      <c r="C83" s="1280" t="s">
        <v>630</v>
      </c>
      <c r="D83" s="1280"/>
      <c r="E83" s="1280"/>
      <c r="F83" s="1280"/>
      <c r="G83" s="1280"/>
      <c r="H83" s="1281" t="s">
        <v>631</v>
      </c>
      <c r="I83" s="1282"/>
      <c r="J83" s="1282"/>
      <c r="K83" s="1282"/>
      <c r="L83" s="1283"/>
    </row>
    <row r="84" spans="1:12" s="647" customFormat="1" ht="33" customHeight="1">
      <c r="A84" s="594"/>
      <c r="B84" s="645"/>
      <c r="C84" s="646" t="s">
        <v>632</v>
      </c>
      <c r="D84" s="646" t="s">
        <v>633</v>
      </c>
      <c r="E84" s="646" t="s">
        <v>634</v>
      </c>
      <c r="F84" s="646" t="s">
        <v>635</v>
      </c>
      <c r="G84" s="646" t="s">
        <v>636</v>
      </c>
      <c r="H84" s="646" t="s">
        <v>637</v>
      </c>
      <c r="I84" s="646" t="s">
        <v>638</v>
      </c>
      <c r="J84" s="646" t="s">
        <v>639</v>
      </c>
      <c r="K84" s="646" t="s">
        <v>640</v>
      </c>
      <c r="L84" s="646" t="s">
        <v>641</v>
      </c>
    </row>
    <row r="85" spans="1:12" s="535" customFormat="1" ht="33" customHeight="1">
      <c r="A85" s="616"/>
      <c r="B85" s="645" t="s">
        <v>642</v>
      </c>
      <c r="C85" s="648"/>
      <c r="D85" s="648"/>
      <c r="E85" s="648"/>
      <c r="F85" s="648"/>
      <c r="G85" s="648"/>
      <c r="H85" s="648"/>
      <c r="I85" s="648"/>
      <c r="J85" s="648"/>
      <c r="K85" s="648"/>
      <c r="L85" s="648"/>
    </row>
    <row r="86" spans="1:12" s="535" customFormat="1" ht="33" customHeight="1">
      <c r="A86" s="616"/>
      <c r="B86" s="645" t="s">
        <v>643</v>
      </c>
      <c r="C86" s="648"/>
      <c r="D86" s="648"/>
      <c r="E86" s="648"/>
      <c r="F86" s="648"/>
      <c r="G86" s="648"/>
      <c r="H86" s="648"/>
      <c r="I86" s="648"/>
      <c r="J86" s="648"/>
      <c r="K86" s="648"/>
      <c r="L86" s="648"/>
    </row>
    <row r="87" spans="1:12" s="535" customFormat="1" ht="33" customHeight="1">
      <c r="A87" s="616"/>
      <c r="B87" s="645" t="s">
        <v>644</v>
      </c>
      <c r="C87" s="648"/>
      <c r="D87" s="648"/>
      <c r="E87" s="648"/>
      <c r="F87" s="648"/>
      <c r="G87" s="648"/>
      <c r="H87" s="648"/>
      <c r="I87" s="648"/>
      <c r="J87" s="648"/>
      <c r="K87" s="648"/>
      <c r="L87" s="648"/>
    </row>
    <row r="88" spans="1:12" s="535" customFormat="1" ht="33" customHeight="1">
      <c r="A88" s="616"/>
      <c r="B88" s="645" t="s">
        <v>645</v>
      </c>
      <c r="C88" s="648"/>
      <c r="D88" s="648"/>
      <c r="E88" s="648"/>
      <c r="F88" s="648"/>
      <c r="G88" s="648"/>
      <c r="H88" s="648"/>
      <c r="I88" s="648"/>
      <c r="J88" s="648"/>
      <c r="K88" s="648"/>
      <c r="L88" s="648"/>
    </row>
    <row r="89" spans="1:12" s="535" customFormat="1" ht="33" customHeight="1">
      <c r="A89" s="616"/>
      <c r="B89" s="645" t="s">
        <v>646</v>
      </c>
      <c r="C89" s="648"/>
      <c r="D89" s="648"/>
      <c r="E89" s="648"/>
      <c r="F89" s="648"/>
      <c r="G89" s="648"/>
      <c r="H89" s="648"/>
      <c r="I89" s="648"/>
      <c r="J89" s="648"/>
      <c r="K89" s="648"/>
      <c r="L89" s="648"/>
    </row>
    <row r="90" spans="1:12" s="535" customFormat="1" ht="33" customHeight="1">
      <c r="A90" s="616"/>
      <c r="B90" s="645" t="s">
        <v>647</v>
      </c>
      <c r="C90" s="648"/>
      <c r="D90" s="648"/>
      <c r="E90" s="648"/>
      <c r="F90" s="648"/>
      <c r="G90" s="648"/>
      <c r="H90" s="648"/>
      <c r="I90" s="648"/>
      <c r="J90" s="648"/>
      <c r="K90" s="648"/>
      <c r="L90" s="648"/>
    </row>
    <row r="91" spans="1:12" ht="20.100000000000001" customHeight="1">
      <c r="A91" s="649"/>
      <c r="B91" s="649"/>
      <c r="C91" s="612"/>
      <c r="D91" s="612"/>
      <c r="E91" s="612"/>
      <c r="F91" s="612"/>
    </row>
    <row r="92" spans="1:12">
      <c r="A92" s="620"/>
      <c r="B92" s="1284"/>
      <c r="C92" s="1284"/>
      <c r="D92" s="1284"/>
      <c r="E92" s="1284"/>
      <c r="F92" s="1284"/>
      <c r="G92" s="1284"/>
      <c r="H92" s="1284"/>
      <c r="I92" s="1284"/>
      <c r="J92" s="1284"/>
      <c r="K92" s="1284"/>
      <c r="L92" s="1284"/>
    </row>
    <row r="93" spans="1:12" ht="20.100000000000001" customHeight="1">
      <c r="A93" s="649"/>
      <c r="B93" s="649"/>
      <c r="C93" s="612"/>
      <c r="D93" s="612"/>
      <c r="E93" s="612"/>
      <c r="F93" s="612"/>
    </row>
    <row r="94" spans="1:12" ht="24" customHeight="1">
      <c r="A94" s="649"/>
      <c r="B94" s="649"/>
      <c r="C94" s="612"/>
      <c r="D94" s="612"/>
      <c r="E94" s="612"/>
      <c r="F94" s="322"/>
      <c r="G94" s="650"/>
    </row>
    <row r="95" spans="1:12" ht="24" customHeight="1">
      <c r="A95" s="651" t="s">
        <v>64</v>
      </c>
      <c r="B95" s="1274" t="str">
        <f>'Attach 15'!B91</f>
        <v>--</v>
      </c>
      <c r="C95" s="1274"/>
      <c r="D95" s="1274"/>
      <c r="E95" s="322"/>
      <c r="G95" s="650" t="s">
        <v>65</v>
      </c>
      <c r="H95" s="1275" t="str">
        <f>'Attach 15'!E91</f>
        <v/>
      </c>
      <c r="I95" s="1276"/>
      <c r="J95" s="1276"/>
      <c r="K95" s="1276"/>
      <c r="L95" s="1276"/>
    </row>
    <row r="96" spans="1:12" ht="24" customHeight="1">
      <c r="A96" s="651" t="s">
        <v>66</v>
      </c>
      <c r="B96" s="1277" t="str">
        <f>'Attach 15'!B92</f>
        <v/>
      </c>
      <c r="C96" s="1277"/>
      <c r="D96" s="1277"/>
      <c r="E96" s="322"/>
      <c r="G96" s="650" t="s">
        <v>67</v>
      </c>
      <c r="H96" s="1275" t="str">
        <f>'Attach 15'!E92</f>
        <v/>
      </c>
      <c r="I96" s="1276"/>
      <c r="J96" s="1276"/>
      <c r="K96" s="1276"/>
      <c r="L96" s="1276"/>
    </row>
  </sheetData>
  <sheetProtection algorithmName="SHA-512" hashValue="JfgXwynh0IpKThToFyN80VMs6Qmc0zZMV7HCm5KoyvLzI8tyMWkyT378yHREn077+RAqy7bEL0YG1JuhayCeGA==" saltValue="4qJ1KVhHCyf8gG0pWVSsVA==" spinCount="100000" sheet="1" objects="1" scenario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9" zoomScaleSheetLayoutView="100" workbookViewId="0">
      <selection activeCell="A19" sqref="A19"/>
    </sheetView>
  </sheetViews>
  <sheetFormatPr defaultColWidth="9.140625" defaultRowHeight="16.5"/>
  <cols>
    <col min="1" max="1" width="16.28515625" style="235" customWidth="1"/>
    <col min="2" max="2" width="24.42578125" style="235" customWidth="1"/>
    <col min="3" max="3" width="30.140625" style="235" customWidth="1"/>
    <col min="4" max="4" width="18.85546875" style="235" customWidth="1"/>
    <col min="5" max="5" width="21.28515625" style="235" customWidth="1"/>
    <col min="6" max="8" width="9.140625" style="233"/>
    <col min="9" max="16384" width="9.140625" style="234"/>
  </cols>
  <sheetData>
    <row r="1" spans="1:26" ht="15">
      <c r="A1" s="1312" t="str">
        <f>'Attach 3(JV)'!A1</f>
        <v>Specification No.:CC/NT/W-TR/DOM/A06/24/16172</v>
      </c>
      <c r="B1" s="1312"/>
      <c r="C1" s="1312"/>
      <c r="D1" s="1311" t="str">
        <f>"Attachment-17 "&amp;'Attach 3(JV)'!AT1</f>
        <v xml:space="preserve">Attachment-17 </v>
      </c>
      <c r="E1" s="1311"/>
    </row>
    <row r="2" spans="1:26" ht="10.5" customHeight="1">
      <c r="Z2" s="236">
        <f>'[5]Attach 3(JV)'!Z2</f>
        <v>0</v>
      </c>
    </row>
    <row r="3" spans="1:26" ht="77.2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37"/>
      <c r="G3" s="238"/>
      <c r="H3" s="237"/>
    </row>
    <row r="4" spans="1:26" ht="6.75" customHeight="1">
      <c r="A4" s="239"/>
      <c r="H4" s="30"/>
      <c r="I4" s="11"/>
    </row>
    <row r="5" spans="1:26" ht="19.5" customHeight="1">
      <c r="A5" s="1192" t="s">
        <v>648</v>
      </c>
      <c r="B5" s="1192"/>
      <c r="C5" s="1192"/>
      <c r="D5" s="1192"/>
      <c r="E5" s="1192"/>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204" t="str">
        <f>'Attach 3(JV)'!A8</f>
        <v/>
      </c>
      <c r="B8" s="1204"/>
      <c r="C8" s="1204"/>
      <c r="D8" s="12" t="str">
        <f>'[5]Attach 3(JV)'!E8</f>
        <v>Contract Services</v>
      </c>
      <c r="H8" s="30"/>
      <c r="I8" s="11"/>
    </row>
    <row r="9" spans="1:26" ht="19.5" customHeight="1">
      <c r="A9" s="13" t="s">
        <v>56</v>
      </c>
      <c r="B9" s="827">
        <f>'Attach 3(JV)'!B9</f>
        <v>0</v>
      </c>
      <c r="C9" s="827"/>
      <c r="D9" s="12" t="str">
        <f>'[5]Attach 3(JV)'!E9</f>
        <v>Power Grid Corporation of India Ltd.,</v>
      </c>
      <c r="H9" s="30"/>
      <c r="I9" s="11"/>
    </row>
    <row r="10" spans="1:26" ht="19.5" customHeight="1">
      <c r="A10" s="13" t="s">
        <v>58</v>
      </c>
      <c r="B10" s="827">
        <f>'Attach 3(JV)'!B10</f>
        <v>0</v>
      </c>
      <c r="C10" s="827"/>
      <c r="D10" s="12" t="str">
        <f>'[5]Attach 3(JV)'!E10</f>
        <v>"Saudamini", Plot No. 2, Sector 29</v>
      </c>
      <c r="H10" s="30"/>
      <c r="I10" s="11"/>
    </row>
    <row r="11" spans="1:26" ht="19.5" customHeight="1">
      <c r="B11" s="827">
        <f>'Attach 3(JV)'!B11</f>
        <v>0</v>
      </c>
      <c r="C11" s="827"/>
      <c r="D11" s="12" t="str">
        <f>'Attach 3(JV)'!E11</f>
        <v>Gurugram (Haryana) - 122001</v>
      </c>
    </row>
    <row r="12" spans="1:26" ht="14.25" customHeight="1">
      <c r="A12" s="241"/>
      <c r="B12" s="827">
        <f>'Attach 3(JV)'!B12</f>
        <v>0</v>
      </c>
      <c r="C12" s="827"/>
      <c r="D12" s="12"/>
    </row>
    <row r="13" spans="1:26" ht="19.5" customHeight="1">
      <c r="A13" s="235" t="s">
        <v>62</v>
      </c>
    </row>
    <row r="14" spans="1:26" ht="9.9499999999999993" customHeight="1">
      <c r="A14" s="241"/>
    </row>
    <row r="15" spans="1:26" ht="93.75" customHeight="1">
      <c r="A15" s="243">
        <v>1</v>
      </c>
      <c r="B15" s="1314" t="s">
        <v>649</v>
      </c>
      <c r="C15" s="1314"/>
      <c r="D15" s="1314"/>
      <c r="E15" s="1314"/>
      <c r="F15" s="244"/>
      <c r="G15" s="244"/>
      <c r="H15" s="244"/>
    </row>
    <row r="16" spans="1:26" ht="51.75" customHeight="1">
      <c r="A16" s="243">
        <v>2</v>
      </c>
      <c r="B16" s="1314" t="s">
        <v>650</v>
      </c>
      <c r="C16" s="1314"/>
      <c r="D16" s="1314"/>
      <c r="E16" s="1314"/>
      <c r="F16" s="244"/>
      <c r="G16" s="244"/>
      <c r="H16" s="244"/>
    </row>
    <row r="17" spans="1:8" ht="16.5" customHeight="1">
      <c r="A17" s="241"/>
      <c r="B17" s="241"/>
      <c r="C17" s="241"/>
      <c r="D17" s="241"/>
      <c r="E17" s="241"/>
      <c r="F17" s="244"/>
      <c r="G17" s="244"/>
      <c r="H17" s="244"/>
    </row>
    <row r="18" spans="1:8" s="233" customFormat="1" ht="97.5" customHeight="1">
      <c r="A18" s="245" t="s">
        <v>651</v>
      </c>
      <c r="B18" s="246" t="s">
        <v>321</v>
      </c>
      <c r="C18" s="246" t="s">
        <v>652</v>
      </c>
      <c r="D18" s="245" t="s">
        <v>653</v>
      </c>
      <c r="E18" s="245" t="s">
        <v>654</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315" t="s">
        <v>655</v>
      </c>
      <c r="B27" s="1315"/>
      <c r="C27" s="1315"/>
      <c r="D27" s="1315"/>
      <c r="E27" s="1315"/>
      <c r="F27" s="244"/>
      <c r="G27" s="244"/>
      <c r="H27" s="244"/>
    </row>
    <row r="28" spans="1:8">
      <c r="C28" s="256"/>
    </row>
    <row r="29" spans="1:8">
      <c r="A29" s="257" t="s">
        <v>64</v>
      </c>
      <c r="B29" s="258" t="str">
        <f>'Attach 3(JV)'!B24</f>
        <v>--</v>
      </c>
      <c r="C29" s="256" t="s">
        <v>65</v>
      </c>
      <c r="D29" s="259" t="str">
        <f>'Attach 3(JV)'!E24</f>
        <v/>
      </c>
    </row>
    <row r="30" spans="1:8">
      <c r="A30" s="257" t="s">
        <v>66</v>
      </c>
      <c r="B30" s="259" t="str">
        <f>'Attach 3(JV)'!B25</f>
        <v/>
      </c>
      <c r="C30" s="256" t="s">
        <v>67</v>
      </c>
      <c r="D30" s="259" t="str">
        <f>'Attach 3(JV)'!E25</f>
        <v/>
      </c>
    </row>
    <row r="31" spans="1:8">
      <c r="B31" s="260"/>
      <c r="C31" s="256"/>
      <c r="D31" s="256"/>
      <c r="E31" s="260"/>
    </row>
    <row r="32" spans="1:8" hidden="1">
      <c r="A32" s="230" t="str">
        <f>A1</f>
        <v>Specification No.:CC/NT/W-TR/DOM/A06/24/16172</v>
      </c>
      <c r="B32" s="231"/>
      <c r="C32" s="231"/>
      <c r="D32" s="231"/>
      <c r="E32" s="232" t="str">
        <f>D1</f>
        <v xml:space="preserve">Attachment-17 </v>
      </c>
    </row>
    <row r="33" spans="1:8" hidden="1"/>
    <row r="34" spans="1:8" ht="15" hidden="1">
      <c r="A34" s="1316" t="str">
        <f>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4" s="1316"/>
      <c r="C34" s="1316"/>
      <c r="D34" s="1316"/>
      <c r="E34" s="1316"/>
    </row>
    <row r="35" spans="1:8" hidden="1">
      <c r="A35" s="239"/>
    </row>
    <row r="36" spans="1:8" ht="15" hidden="1">
      <c r="A36" s="1318" t="s">
        <v>371</v>
      </c>
      <c r="B36" s="1318"/>
      <c r="C36" s="1318"/>
      <c r="D36" s="1318"/>
      <c r="E36" s="1318"/>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Contract Services</v>
      </c>
      <c r="F39" s="234"/>
      <c r="G39" s="234"/>
      <c r="H39" s="234"/>
    </row>
    <row r="40" spans="1:8" hidden="1">
      <c r="A40" s="13" t="s">
        <v>56</v>
      </c>
      <c r="B40" s="827" t="str">
        <f>'[5]Attach 3(JV)'!B17:D17</f>
        <v xml:space="preserve">…… ……. …….. …… ……. …….. </v>
      </c>
      <c r="C40" s="827"/>
      <c r="D40" s="12" t="str">
        <f>D9</f>
        <v>Power Grid Corporation of India Ltd.,</v>
      </c>
      <c r="F40" s="234"/>
      <c r="G40" s="234"/>
      <c r="H40" s="234"/>
    </row>
    <row r="41" spans="1:8" hidden="1">
      <c r="A41" s="13" t="s">
        <v>58</v>
      </c>
      <c r="B41" s="827" t="str">
        <f>'[5]Attach 3(JV)'!B18:D18</f>
        <v xml:space="preserve">…… ……. …….. …… ……. …….. </v>
      </c>
      <c r="C41" s="827"/>
      <c r="D41" s="12" t="str">
        <f>D10</f>
        <v>"Saudamini", Plot No. 2, Sector 29</v>
      </c>
      <c r="F41" s="234"/>
      <c r="G41" s="234"/>
      <c r="H41" s="234"/>
    </row>
    <row r="42" spans="1:8" hidden="1">
      <c r="B42" s="827" t="str">
        <f>'[5]Attach 3(JV)'!B19:D19</f>
        <v xml:space="preserve">…… ……. …….. …… ……. …….. </v>
      </c>
      <c r="C42" s="827"/>
      <c r="D42" s="12" t="str">
        <f>D11</f>
        <v>Gurugram (Haryana) - 122001</v>
      </c>
      <c r="F42" s="234"/>
      <c r="G42" s="234"/>
      <c r="H42" s="234"/>
    </row>
    <row r="43" spans="1:8" hidden="1">
      <c r="A43" s="241"/>
      <c r="B43" s="827" t="str">
        <f>'[5]Attach 3(JV)'!B20:D20</f>
        <v xml:space="preserve">…… ……. …….. …… ……. …….. </v>
      </c>
      <c r="C43" s="827"/>
      <c r="D43" s="12"/>
      <c r="F43" s="234"/>
      <c r="G43" s="234"/>
      <c r="H43" s="234"/>
    </row>
    <row r="44" spans="1:8" hidden="1">
      <c r="A44" s="235" t="s">
        <v>62</v>
      </c>
      <c r="F44" s="234"/>
      <c r="G44" s="234"/>
      <c r="H44" s="234"/>
    </row>
    <row r="45" spans="1:8" hidden="1">
      <c r="A45" s="241"/>
      <c r="F45" s="234"/>
      <c r="G45" s="234"/>
      <c r="H45" s="234"/>
    </row>
    <row r="46" spans="1:8" hidden="1">
      <c r="A46" s="1317" t="s">
        <v>379</v>
      </c>
      <c r="B46" s="1317"/>
      <c r="C46" s="1317"/>
      <c r="D46" s="1317"/>
      <c r="E46" s="1317"/>
      <c r="F46" s="234"/>
      <c r="G46" s="234"/>
      <c r="H46" s="234"/>
    </row>
    <row r="47" spans="1:8" hidden="1">
      <c r="A47" s="241"/>
      <c r="B47" s="241"/>
      <c r="C47" s="241"/>
      <c r="D47" s="241"/>
      <c r="E47" s="241"/>
      <c r="F47" s="234"/>
      <c r="G47" s="234"/>
      <c r="H47" s="234"/>
    </row>
    <row r="48" spans="1:8" ht="66" hidden="1">
      <c r="A48" s="245" t="s">
        <v>321</v>
      </c>
      <c r="B48" s="1313" t="s">
        <v>373</v>
      </c>
      <c r="C48" s="1313"/>
      <c r="D48" s="245" t="s">
        <v>374</v>
      </c>
      <c r="E48" s="245" t="s">
        <v>380</v>
      </c>
      <c r="F48" s="234"/>
      <c r="G48" s="234"/>
      <c r="H48" s="234"/>
    </row>
    <row r="49" spans="1:8" hidden="1">
      <c r="A49" s="261">
        <v>1</v>
      </c>
      <c r="B49" s="1310"/>
      <c r="C49" s="1310"/>
      <c r="D49" s="262"/>
      <c r="E49" s="262"/>
      <c r="F49" s="234"/>
      <c r="G49" s="234"/>
      <c r="H49" s="234"/>
    </row>
    <row r="50" spans="1:8" hidden="1">
      <c r="A50" s="261">
        <v>2</v>
      </c>
      <c r="B50" s="1310"/>
      <c r="C50" s="1310"/>
      <c r="D50" s="262"/>
      <c r="E50" s="262"/>
      <c r="F50" s="234"/>
      <c r="G50" s="234"/>
      <c r="H50" s="234"/>
    </row>
    <row r="51" spans="1:8" hidden="1">
      <c r="A51" s="261">
        <v>3</v>
      </c>
      <c r="B51" s="1310"/>
      <c r="C51" s="1310"/>
      <c r="D51" s="262"/>
      <c r="E51" s="262"/>
      <c r="F51" s="234"/>
      <c r="G51" s="234"/>
      <c r="H51" s="234"/>
    </row>
    <row r="52" spans="1:8" hidden="1">
      <c r="A52" s="261">
        <v>4</v>
      </c>
      <c r="B52" s="1310"/>
      <c r="C52" s="1310"/>
      <c r="D52" s="262"/>
      <c r="E52" s="262"/>
      <c r="F52" s="234"/>
      <c r="G52" s="234"/>
      <c r="H52" s="234"/>
    </row>
    <row r="53" spans="1:8" hidden="1">
      <c r="A53" s="261">
        <v>5</v>
      </c>
      <c r="B53" s="1310"/>
      <c r="C53" s="1310"/>
      <c r="D53" s="262"/>
      <c r="E53" s="262"/>
      <c r="F53" s="234"/>
      <c r="G53" s="234"/>
      <c r="H53" s="234"/>
    </row>
    <row r="54" spans="1:8" hidden="1">
      <c r="A54" s="261">
        <v>6</v>
      </c>
      <c r="B54" s="1310"/>
      <c r="C54" s="1310"/>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64</v>
      </c>
      <c r="B57" s="258" t="str">
        <f>B29</f>
        <v>--</v>
      </c>
      <c r="C57" s="263" t="s">
        <v>65</v>
      </c>
      <c r="D57" s="263" t="str">
        <f>D29</f>
        <v/>
      </c>
      <c r="E57" s="263"/>
      <c r="F57" s="234"/>
      <c r="G57" s="234"/>
      <c r="H57" s="234"/>
    </row>
    <row r="58" spans="1:8" ht="15" hidden="1">
      <c r="A58" s="263" t="s">
        <v>66</v>
      </c>
      <c r="B58" s="263" t="str">
        <f>B30</f>
        <v/>
      </c>
      <c r="C58" s="263" t="s">
        <v>67</v>
      </c>
      <c r="D58" s="263" t="str">
        <f>D30</f>
        <v/>
      </c>
      <c r="E58" s="263"/>
      <c r="F58" s="234"/>
      <c r="G58" s="234"/>
      <c r="H58" s="234"/>
    </row>
    <row r="59" spans="1:8" ht="15" hidden="1">
      <c r="A59" s="263"/>
      <c r="B59" s="263"/>
      <c r="C59" s="263"/>
      <c r="D59" s="263"/>
      <c r="E59" s="263"/>
      <c r="F59" s="234"/>
      <c r="G59" s="234"/>
      <c r="H59" s="234"/>
    </row>
    <row r="60" spans="1:8" hidden="1">
      <c r="A60" s="230" t="str">
        <f>A32</f>
        <v>Specification No.:CC/NT/W-TR/DOM/A06/24/16172</v>
      </c>
      <c r="B60" s="231"/>
      <c r="C60" s="231"/>
      <c r="D60" s="231"/>
      <c r="E60" s="232" t="str">
        <f>E32</f>
        <v xml:space="preserve">Attachment-17 </v>
      </c>
      <c r="F60" s="234"/>
      <c r="G60" s="234"/>
      <c r="H60" s="234"/>
    </row>
    <row r="61" spans="1:8" hidden="1">
      <c r="F61" s="234"/>
      <c r="G61" s="234"/>
      <c r="H61" s="234"/>
    </row>
    <row r="62" spans="1:8" ht="15" hidden="1">
      <c r="A62" s="1316" t="str">
        <f>A34</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62" s="1316"/>
      <c r="C62" s="1316"/>
      <c r="D62" s="1316"/>
      <c r="E62" s="1316"/>
      <c r="F62" s="234"/>
      <c r="G62" s="234"/>
      <c r="H62" s="234"/>
    </row>
    <row r="63" spans="1:8" hidden="1">
      <c r="A63" s="239"/>
      <c r="F63" s="234"/>
      <c r="G63" s="234"/>
      <c r="H63" s="234"/>
    </row>
    <row r="64" spans="1:8" ht="15" hidden="1">
      <c r="A64" s="1318" t="s">
        <v>371</v>
      </c>
      <c r="B64" s="1318"/>
      <c r="C64" s="1318"/>
      <c r="D64" s="1318"/>
      <c r="E64" s="1318"/>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Contract Services</v>
      </c>
      <c r="F67" s="234"/>
      <c r="G67" s="234"/>
      <c r="H67" s="234"/>
    </row>
    <row r="68" spans="1:8" hidden="1">
      <c r="A68" s="13" t="s">
        <v>56</v>
      </c>
      <c r="B68" s="827" t="str">
        <f>'[5]Attach 3(JV)'!E17</f>
        <v/>
      </c>
      <c r="C68" s="827"/>
      <c r="D68" s="12" t="str">
        <f>D9</f>
        <v>Power Grid Corporation of India Ltd.,</v>
      </c>
      <c r="F68" s="234"/>
      <c r="G68" s="234"/>
      <c r="H68" s="234"/>
    </row>
    <row r="69" spans="1:8" hidden="1">
      <c r="A69" s="13" t="s">
        <v>58</v>
      </c>
      <c r="B69" s="827" t="str">
        <f>'[5]Attach 3(JV)'!E18</f>
        <v/>
      </c>
      <c r="C69" s="827"/>
      <c r="D69" s="12" t="str">
        <f>D10</f>
        <v>"Saudamini", Plot No. 2, Sector 29</v>
      </c>
      <c r="F69" s="234"/>
      <c r="G69" s="234"/>
      <c r="H69" s="234"/>
    </row>
    <row r="70" spans="1:8" hidden="1">
      <c r="B70" s="827" t="str">
        <f>'[5]Attach 3(JV)'!E19</f>
        <v/>
      </c>
      <c r="C70" s="827"/>
      <c r="D70" s="12" t="str">
        <f>D11</f>
        <v>Gurugram (Haryana) - 122001</v>
      </c>
      <c r="F70" s="234"/>
      <c r="G70" s="234"/>
      <c r="H70" s="234"/>
    </row>
    <row r="71" spans="1:8" hidden="1">
      <c r="A71" s="241"/>
      <c r="B71" s="827" t="str">
        <f>'[5]Attach 3(JV)'!E20</f>
        <v/>
      </c>
      <c r="C71" s="827"/>
      <c r="D71" s="12"/>
      <c r="F71" s="234"/>
      <c r="G71" s="234"/>
      <c r="H71" s="234"/>
    </row>
    <row r="72" spans="1:8" hidden="1">
      <c r="A72" s="235" t="s">
        <v>62</v>
      </c>
      <c r="F72" s="234"/>
      <c r="G72" s="234"/>
      <c r="H72" s="234"/>
    </row>
    <row r="73" spans="1:8" hidden="1">
      <c r="A73" s="241"/>
      <c r="F73" s="234"/>
      <c r="G73" s="234"/>
      <c r="H73" s="234"/>
    </row>
    <row r="74" spans="1:8" hidden="1">
      <c r="A74" s="1317" t="s">
        <v>379</v>
      </c>
      <c r="B74" s="1317"/>
      <c r="C74" s="1317"/>
      <c r="D74" s="1317"/>
      <c r="E74" s="1317"/>
      <c r="F74" s="234"/>
      <c r="G74" s="234"/>
      <c r="H74" s="234"/>
    </row>
    <row r="75" spans="1:8" hidden="1">
      <c r="A75" s="241"/>
      <c r="B75" s="241"/>
      <c r="C75" s="241"/>
      <c r="D75" s="241"/>
      <c r="E75" s="241"/>
      <c r="F75" s="234"/>
      <c r="G75" s="234"/>
      <c r="H75" s="234"/>
    </row>
    <row r="76" spans="1:8" ht="66" hidden="1">
      <c r="A76" s="245" t="s">
        <v>321</v>
      </c>
      <c r="B76" s="1313" t="s">
        <v>373</v>
      </c>
      <c r="C76" s="1313"/>
      <c r="D76" s="245" t="s">
        <v>374</v>
      </c>
      <c r="E76" s="245" t="s">
        <v>380</v>
      </c>
      <c r="F76" s="234"/>
      <c r="G76" s="234"/>
      <c r="H76" s="234"/>
    </row>
    <row r="77" spans="1:8" hidden="1">
      <c r="A77" s="261">
        <v>1</v>
      </c>
      <c r="B77" s="1310"/>
      <c r="C77" s="1310"/>
      <c r="D77" s="262"/>
      <c r="E77" s="262"/>
      <c r="F77" s="234"/>
      <c r="G77" s="234"/>
      <c r="H77" s="234"/>
    </row>
    <row r="78" spans="1:8" hidden="1">
      <c r="A78" s="261">
        <v>2</v>
      </c>
      <c r="B78" s="1310"/>
      <c r="C78" s="1310"/>
      <c r="D78" s="262"/>
      <c r="E78" s="262"/>
      <c r="F78" s="234"/>
      <c r="G78" s="234"/>
      <c r="H78" s="234"/>
    </row>
    <row r="79" spans="1:8" hidden="1">
      <c r="A79" s="261">
        <v>3</v>
      </c>
      <c r="B79" s="1310"/>
      <c r="C79" s="1310"/>
      <c r="D79" s="262"/>
      <c r="E79" s="262"/>
      <c r="F79" s="234"/>
      <c r="G79" s="234"/>
      <c r="H79" s="234"/>
    </row>
    <row r="80" spans="1:8" hidden="1">
      <c r="A80" s="261">
        <v>4</v>
      </c>
      <c r="B80" s="1310"/>
      <c r="C80" s="1310"/>
      <c r="D80" s="262"/>
      <c r="E80" s="262"/>
      <c r="F80" s="234"/>
      <c r="G80" s="234"/>
      <c r="H80" s="234"/>
    </row>
    <row r="81" spans="1:8" hidden="1">
      <c r="A81" s="261">
        <v>5</v>
      </c>
      <c r="B81" s="1310"/>
      <c r="C81" s="1310"/>
      <c r="D81" s="262"/>
      <c r="E81" s="262"/>
      <c r="F81" s="234"/>
      <c r="G81" s="234"/>
      <c r="H81" s="234"/>
    </row>
    <row r="82" spans="1:8" hidden="1">
      <c r="A82" s="261">
        <v>6</v>
      </c>
      <c r="B82" s="1310"/>
      <c r="C82" s="1310"/>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64</v>
      </c>
      <c r="B85" s="258" t="str">
        <f>B57</f>
        <v>--</v>
      </c>
      <c r="C85" s="263" t="s">
        <v>65</v>
      </c>
      <c r="D85" s="263" t="str">
        <f>D57</f>
        <v/>
      </c>
      <c r="E85" s="263"/>
      <c r="F85" s="234"/>
      <c r="G85" s="234"/>
      <c r="H85" s="234"/>
    </row>
    <row r="86" spans="1:8" ht="15" hidden="1">
      <c r="A86" s="263" t="s">
        <v>66</v>
      </c>
      <c r="B86" s="263" t="str">
        <f>B58</f>
        <v/>
      </c>
      <c r="C86" s="263" t="s">
        <v>67</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Fva4WuROv1LlgTpMy7kzgC+4Ae1PLerM4EKPQnMOOYA98LO30OWOTOVItVZgNzeo9s3ZZV3TAFA0p9w123drbw==" saltValue="Q3jxKHI0yPPReTIFsIKuUw==" spinCount="100000" sheet="1" objects="1" scenario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5" customFormat="1" ht="14.25">
      <c r="A1" s="1118" t="str">
        <f>'Attach 3(JV)'!A1</f>
        <v>Specification No.:CC/NT/W-TR/DOM/A06/24/16172</v>
      </c>
      <c r="B1" s="1118"/>
      <c r="C1" s="1118"/>
      <c r="D1" s="1118"/>
      <c r="E1" s="529" t="str">
        <f>"Attachment-18 " &amp; 'Attach 3(JV)'!AT1</f>
        <v xml:space="preserve">Attachment-18 </v>
      </c>
      <c r="F1" s="514"/>
      <c r="G1" s="514"/>
      <c r="H1" s="514"/>
    </row>
    <row r="3" spans="1:9" ht="83.2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20.100000000000001" customHeight="1">
      <c r="A5" s="824" t="s">
        <v>656</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20.100000000000001" customHeight="1">
      <c r="A16" s="1213" t="s">
        <v>657</v>
      </c>
      <c r="B16" s="1213"/>
      <c r="C16" s="1213"/>
      <c r="D16" s="1213"/>
      <c r="E16" s="1213"/>
    </row>
    <row r="17" spans="1:5" ht="20.100000000000001" customHeight="1">
      <c r="A17" s="32"/>
    </row>
    <row r="18" spans="1:5" ht="20.100000000000001" customHeight="1">
      <c r="A18" s="32"/>
    </row>
    <row r="19" spans="1:5">
      <c r="A19" s="36" t="s">
        <v>64</v>
      </c>
      <c r="B19" s="62" t="str">
        <f>'Attach 3(JV)'!B24</f>
        <v>--</v>
      </c>
      <c r="C19" s="40"/>
      <c r="D19" s="37" t="s">
        <v>65</v>
      </c>
      <c r="E19" s="198" t="str">
        <f>'Attach 3(JV)'!E24</f>
        <v/>
      </c>
    </row>
    <row r="20" spans="1:5">
      <c r="A20" s="36" t="s">
        <v>66</v>
      </c>
      <c r="B20" s="198" t="str">
        <f>'Attach 3(JV)'!B25</f>
        <v/>
      </c>
      <c r="C20" s="40"/>
      <c r="D20" s="37" t="s">
        <v>67</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0ZC3hxbtKC5VdEaLerZrD9sjtLZcC7+5qAtFzPSV7B/fOT1bhHd6sgjtEfAlv5O31S2mK06Qub0Nz1Xl6zA48A==" saltValue="sRdAEgwykAZn8LrjtmHSIw==" spinCount="100000" sheet="1" objects="1" scenario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1" zoomScaleNormal="100" zoomScaleSheetLayoutView="100" workbookViewId="0">
      <selection activeCell="A48" sqref="A48:I48"/>
    </sheetView>
  </sheetViews>
  <sheetFormatPr defaultColWidth="9.140625" defaultRowHeight="13.5"/>
  <cols>
    <col min="1" max="1" width="10" style="322" customWidth="1"/>
    <col min="2" max="2" width="10.7109375" style="322" customWidth="1"/>
    <col min="3" max="3" width="10.85546875" style="322" customWidth="1"/>
    <col min="4" max="8" width="10.7109375" style="322" customWidth="1"/>
    <col min="9" max="9" width="21.7109375"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320" t="s">
        <v>658</v>
      </c>
      <c r="B1" s="1321"/>
      <c r="C1" s="1321"/>
      <c r="D1" s="1321"/>
      <c r="E1" s="1321"/>
      <c r="F1" s="1321"/>
      <c r="G1" s="1321"/>
      <c r="H1" s="1321"/>
      <c r="I1" s="1322"/>
    </row>
    <row r="2" spans="1:9" ht="31.5" customHeight="1">
      <c r="A2" s="658" t="s">
        <v>421</v>
      </c>
      <c r="B2" s="1323" t="s">
        <v>659</v>
      </c>
      <c r="C2" s="1323"/>
      <c r="D2" s="1323"/>
      <c r="E2" s="1323"/>
      <c r="F2" s="1323"/>
      <c r="G2" s="1323"/>
      <c r="H2" s="1323"/>
      <c r="I2" s="1324"/>
    </row>
    <row r="3" spans="1:9" ht="36" customHeight="1">
      <c r="A3" s="658" t="s">
        <v>423</v>
      </c>
      <c r="B3" s="1323" t="s">
        <v>660</v>
      </c>
      <c r="C3" s="1323"/>
      <c r="D3" s="1323"/>
      <c r="E3" s="1323"/>
      <c r="F3" s="1323"/>
      <c r="G3" s="1323"/>
      <c r="H3" s="1323"/>
      <c r="I3" s="1324"/>
    </row>
    <row r="4" spans="1:9" ht="36" customHeight="1">
      <c r="A4" s="658" t="s">
        <v>425</v>
      </c>
      <c r="B4" s="1323" t="s">
        <v>661</v>
      </c>
      <c r="C4" s="1323"/>
      <c r="D4" s="1323"/>
      <c r="E4" s="1323"/>
      <c r="F4" s="1323"/>
      <c r="G4" s="1323"/>
      <c r="H4" s="1323"/>
      <c r="I4" s="1324"/>
    </row>
    <row r="5" spans="1:9" ht="36" customHeight="1">
      <c r="A5" s="658" t="s">
        <v>427</v>
      </c>
      <c r="B5" s="1323" t="s">
        <v>428</v>
      </c>
      <c r="C5" s="1323"/>
      <c r="D5" s="1323"/>
      <c r="E5" s="1323"/>
      <c r="F5" s="1323"/>
      <c r="G5" s="1323"/>
      <c r="H5" s="1323"/>
      <c r="I5" s="1324"/>
    </row>
    <row r="6" spans="1:9" ht="19.5" customHeight="1">
      <c r="A6" s="659" t="s">
        <v>429</v>
      </c>
      <c r="B6" s="840" t="s">
        <v>662</v>
      </c>
      <c r="C6" s="840"/>
      <c r="D6" s="840"/>
      <c r="E6" s="840"/>
      <c r="F6" s="840"/>
      <c r="G6" s="840"/>
      <c r="H6" s="840"/>
      <c r="I6" s="1325"/>
    </row>
    <row r="7" spans="1:9" ht="15.75">
      <c r="A7" s="278"/>
      <c r="C7" s="278"/>
      <c r="D7" s="278"/>
      <c r="E7" s="278"/>
      <c r="F7" s="278"/>
      <c r="G7" s="278"/>
      <c r="H7" s="278"/>
      <c r="I7" s="278"/>
    </row>
    <row r="27" spans="1:11" ht="15">
      <c r="K27" s="660">
        <v>0</v>
      </c>
    </row>
    <row r="28" spans="1:11">
      <c r="A28" s="661"/>
      <c r="B28" s="661"/>
      <c r="C28" s="661"/>
      <c r="D28" s="661"/>
      <c r="E28" s="661"/>
      <c r="F28" s="661"/>
      <c r="G28" s="661"/>
      <c r="H28" s="661"/>
      <c r="I28" s="661"/>
      <c r="J28" s="661"/>
      <c r="K28" s="662">
        <v>0</v>
      </c>
    </row>
    <row r="29" spans="1:11">
      <c r="A29" s="661"/>
      <c r="B29" s="661"/>
      <c r="C29" s="661"/>
      <c r="D29" s="661"/>
      <c r="E29" s="661"/>
      <c r="F29" s="661"/>
      <c r="G29" s="661"/>
      <c r="H29" s="661"/>
      <c r="I29" s="661"/>
      <c r="J29" s="661"/>
      <c r="K29" s="662">
        <v>0</v>
      </c>
    </row>
    <row r="30" spans="1:11">
      <c r="A30" s="661"/>
      <c r="B30" s="661"/>
      <c r="C30" s="661"/>
      <c r="D30" s="661"/>
      <c r="E30" s="661"/>
      <c r="F30" s="661"/>
      <c r="G30" s="661"/>
      <c r="H30" s="661"/>
      <c r="I30" s="661"/>
      <c r="J30" s="661"/>
      <c r="K30" s="662">
        <v>0</v>
      </c>
    </row>
    <row r="31" spans="1:11">
      <c r="A31" s="661"/>
      <c r="B31" s="661"/>
      <c r="C31" s="661"/>
      <c r="D31" s="661"/>
      <c r="E31" s="661"/>
      <c r="F31" s="661"/>
      <c r="G31" s="661"/>
      <c r="H31" s="661"/>
      <c r="I31" s="661"/>
      <c r="J31" s="661"/>
    </row>
    <row r="32" spans="1:11" ht="18.75">
      <c r="A32" s="1326" t="s">
        <v>663</v>
      </c>
      <c r="B32" s="1326"/>
      <c r="C32" s="1326"/>
      <c r="D32" s="1326"/>
      <c r="E32" s="1326"/>
      <c r="F32" s="1326"/>
      <c r="G32" s="1326"/>
      <c r="H32" s="1326"/>
      <c r="I32" s="1326"/>
      <c r="J32" s="661"/>
    </row>
    <row r="33" spans="1:16" ht="18.75">
      <c r="A33" s="663"/>
      <c r="B33" s="663"/>
      <c r="C33" s="663"/>
      <c r="D33" s="663"/>
      <c r="E33" s="663"/>
      <c r="F33" s="663"/>
      <c r="G33" s="663"/>
      <c r="H33" s="663"/>
      <c r="I33" s="663"/>
      <c r="J33" s="661"/>
    </row>
    <row r="34" spans="1:16" ht="15.75">
      <c r="A34" s="1319" t="s">
        <v>432</v>
      </c>
      <c r="B34" s="1319"/>
      <c r="C34" s="1319"/>
      <c r="D34" s="1319"/>
      <c r="E34" s="1319"/>
      <c r="F34" s="1319"/>
      <c r="G34" s="1319"/>
      <c r="H34" s="1319"/>
      <c r="I34" s="1319"/>
      <c r="J34" s="661"/>
      <c r="K34" s="660" t="e">
        <v>#REF!</v>
      </c>
      <c r="O34" s="662" t="e">
        <v>#REF!</v>
      </c>
    </row>
    <row r="35" spans="1:16" ht="16.5">
      <c r="A35" s="1327" t="s">
        <v>433</v>
      </c>
      <c r="B35" s="1327"/>
      <c r="C35" s="1327"/>
      <c r="D35" s="1327"/>
      <c r="E35" s="1327"/>
      <c r="F35" s="1327"/>
      <c r="G35" s="1327"/>
      <c r="H35" s="1327"/>
      <c r="I35" s="1327"/>
      <c r="J35" s="661"/>
      <c r="K35" s="662" t="e">
        <v>#REF!</v>
      </c>
      <c r="O35" s="662" t="e">
        <v>#REF!</v>
      </c>
    </row>
    <row r="36" spans="1:16" ht="36" customHeight="1">
      <c r="A36" s="1328" t="s">
        <v>664</v>
      </c>
      <c r="B36" s="1328"/>
      <c r="C36" s="1328"/>
      <c r="D36" s="1328"/>
      <c r="E36" s="1328"/>
      <c r="F36" s="1328"/>
      <c r="G36" s="1328"/>
      <c r="H36" s="1328"/>
      <c r="I36" s="1328"/>
      <c r="J36" s="661"/>
      <c r="K36" s="662" t="e">
        <v>#REF!</v>
      </c>
      <c r="O36" s="662" t="e">
        <v>#REF!</v>
      </c>
    </row>
    <row r="37" spans="1:16" ht="16.5">
      <c r="A37" s="1327" t="s">
        <v>665</v>
      </c>
      <c r="B37" s="1327"/>
      <c r="C37" s="1327"/>
      <c r="D37" s="1327"/>
      <c r="E37" s="1327"/>
      <c r="F37" s="1327"/>
      <c r="G37" s="1327"/>
      <c r="H37" s="1327"/>
      <c r="I37" s="1327"/>
      <c r="J37" s="661"/>
      <c r="K37" s="662" t="e">
        <v>#REF!</v>
      </c>
      <c r="O37" s="662" t="e">
        <v>#REF!</v>
      </c>
    </row>
    <row r="38" spans="1:16" ht="15.75">
      <c r="A38" s="1319" t="s">
        <v>436</v>
      </c>
      <c r="B38" s="1319"/>
      <c r="C38" s="1319"/>
      <c r="D38" s="1319"/>
      <c r="E38" s="1319"/>
      <c r="F38" s="1319"/>
      <c r="G38" s="1319"/>
      <c r="H38" s="1319"/>
      <c r="I38" s="1319"/>
      <c r="J38" s="661"/>
    </row>
    <row r="39" spans="1:16" ht="18.75" customHeight="1">
      <c r="A39" s="1327">
        <f>'Names of Bidder'!D10</f>
        <v>0</v>
      </c>
      <c r="B39" s="1327"/>
      <c r="C39" s="1327"/>
      <c r="D39" s="1327"/>
      <c r="E39" s="1327"/>
      <c r="F39" s="1327"/>
      <c r="G39" s="1327"/>
      <c r="H39" s="1327"/>
      <c r="I39" s="1327"/>
      <c r="J39" s="661"/>
      <c r="K39" s="323">
        <v>1</v>
      </c>
      <c r="M39" s="662" t="s">
        <v>666</v>
      </c>
      <c r="P39" s="662" t="s">
        <v>667</v>
      </c>
    </row>
    <row r="40" spans="1:16" ht="17.25" customHeight="1">
      <c r="A40" s="1328" t="str">
        <f xml:space="preserve"> "having its Registered Office at " &amp;'Names of Bidder'!D11 &amp; ","&amp;'Names of Bidder'!D12&amp;","&amp;'Names of Bidder'!D13</f>
        <v>having its Registered Office at ,,</v>
      </c>
      <c r="B40" s="1328"/>
      <c r="C40" s="1328"/>
      <c r="D40" s="1328"/>
      <c r="E40" s="1328"/>
      <c r="F40" s="1328"/>
      <c r="G40" s="1328"/>
      <c r="H40" s="1328"/>
      <c r="I40" s="1328"/>
      <c r="J40" s="661"/>
      <c r="K40" s="323">
        <v>1</v>
      </c>
      <c r="M40" s="662" t="s">
        <v>668</v>
      </c>
    </row>
    <row r="41" spans="1:16" ht="15.75">
      <c r="A41" s="1319" t="s">
        <v>436</v>
      </c>
      <c r="B41" s="1319"/>
      <c r="C41" s="1319"/>
      <c r="D41" s="1319"/>
      <c r="E41" s="1319"/>
      <c r="F41" s="1319"/>
      <c r="G41" s="1319"/>
      <c r="H41" s="1319"/>
      <c r="I41" s="1319"/>
      <c r="J41" s="661"/>
    </row>
    <row r="42" spans="1:16" ht="15.75">
      <c r="A42" s="1319" t="str">
        <f>IF('[23]Names of Bidder'!D6= "Sole Bidder", "", IF('[23]Names of Bidder'!D7=1,'[23]Names of Bidder'!D15,IF('[23]Names of Bidder'!D7=2,'[23]Names of Bidder'!D15&amp;" &amp; "&amp;'[23]Names of Bidder'!D20,"")))</f>
        <v/>
      </c>
      <c r="B42" s="1319"/>
      <c r="C42" s="1319"/>
      <c r="D42" s="1319"/>
      <c r="E42" s="1319"/>
      <c r="F42" s="1319"/>
      <c r="G42" s="1319"/>
      <c r="H42" s="1319"/>
      <c r="I42" s="1319"/>
      <c r="J42" s="661"/>
    </row>
    <row r="43" spans="1:16" ht="18" customHeight="1">
      <c r="A43" s="1328" t="str">
        <f>IF('[23]Names of Bidder'!D6= "Sole Bidder", "", "having its Registered Office at "&amp;IF('[23]Names of Bidder'!D7=1,'[23]Names of Bidder'!D16&amp;" "&amp;'[23]Names of Bidder'!D17&amp;" "&amp;'[23]Names of Bidder'!D18,IF('[23]Names of Bidder'!D7=2,'[23]Names of Bidder'!D16&amp;" &amp; "&amp;'[23]Names of Bidder'!D17&amp;" "&amp;'[23]Names of Bidder'!D18&amp;" and " &amp; '[23]Names of Bidder'!D21&amp;" &amp; "&amp;'[23]Names of Bidder'!D22&amp;" "&amp;'[23]Names of Bidder'!D23 &amp;IF('[23]Names of Bidder'!D7="2 or More"," respectively",""))))</f>
        <v/>
      </c>
      <c r="B43" s="1328"/>
      <c r="C43" s="1328"/>
      <c r="D43" s="1328"/>
      <c r="E43" s="1328"/>
      <c r="F43" s="1328"/>
      <c r="G43" s="1328"/>
      <c r="H43" s="1328"/>
      <c r="I43" s="1328"/>
      <c r="J43" s="661"/>
    </row>
    <row r="44" spans="1:16" ht="15.75">
      <c r="A44" s="1319" t="s">
        <v>437</v>
      </c>
      <c r="B44" s="1319"/>
      <c r="C44" s="1319"/>
      <c r="D44" s="1319"/>
      <c r="E44" s="1319"/>
      <c r="F44" s="1319"/>
      <c r="G44" s="1319"/>
      <c r="H44" s="1319"/>
      <c r="I44" s="1319"/>
      <c r="J44" s="661"/>
    </row>
    <row r="45" spans="1:16" ht="15.75">
      <c r="A45" s="389"/>
      <c r="B45" s="389"/>
      <c r="C45" s="389"/>
      <c r="D45" s="389"/>
      <c r="E45" s="389"/>
      <c r="F45" s="389"/>
      <c r="G45" s="389"/>
      <c r="H45" s="389"/>
      <c r="I45" s="389"/>
      <c r="J45" s="661"/>
    </row>
    <row r="46" spans="1:16" ht="16.5">
      <c r="A46" s="1327" t="s">
        <v>438</v>
      </c>
      <c r="B46" s="1327"/>
      <c r="C46" s="1327"/>
      <c r="D46" s="1327"/>
      <c r="E46" s="1327"/>
      <c r="F46" s="1327"/>
      <c r="G46" s="1327"/>
      <c r="H46" s="1327"/>
      <c r="I46" s="1327"/>
      <c r="J46" s="661"/>
    </row>
    <row r="47" spans="1:16" ht="30.75" customHeight="1">
      <c r="A47" s="1327" t="s">
        <v>439</v>
      </c>
      <c r="B47" s="1327"/>
      <c r="C47" s="1327"/>
      <c r="D47" s="1327"/>
      <c r="E47" s="1327"/>
      <c r="F47" s="1327"/>
      <c r="G47" s="1327"/>
      <c r="H47" s="1327"/>
      <c r="I47" s="1327"/>
      <c r="J47" s="661"/>
    </row>
    <row r="48" spans="1:16" ht="99.75" customHeight="1">
      <c r="A48" s="954" t="str">
        <f>"POWERGRID intends to award, under laid-down organisational procedures, contract(s) for "&amp;Basic!B1&amp;" Specification Number:"&amp;Basic!B3</f>
        <v>POWERGRID intends to award, under laid-down organisational procedures, contract(s) for 400kV Transformer Package-4TR-08-BULK for procurement of 17 x 500 MVA, 400/220/33kV, 3-Ph Transformers; 2 x 500 MVA, 400/230/33kV, 3-Ph Transformers;  1 x 315 MVA, 400/220/33kV, 3-Ph Transformers under Bulk Procurement of 765kV and 400kV class Transformers &amp; Reactors of various Capacities (Lot-4).  Specification Number:CC/NT/W-TR/DOM/A06/24/16172</v>
      </c>
      <c r="B48" s="954"/>
      <c r="C48" s="954"/>
      <c r="D48" s="954"/>
      <c r="E48" s="954"/>
      <c r="F48" s="954"/>
      <c r="G48" s="954"/>
      <c r="H48" s="954"/>
      <c r="I48" s="954"/>
      <c r="J48" s="661"/>
    </row>
    <row r="49" spans="1:10" ht="21" customHeight="1">
      <c r="A49" s="1049" t="s">
        <v>440</v>
      </c>
      <c r="B49" s="1049"/>
      <c r="C49" s="1049"/>
      <c r="D49" s="1049"/>
      <c r="E49" s="1331" t="s">
        <v>440</v>
      </c>
      <c r="F49" s="1331"/>
      <c r="G49" s="1331"/>
      <c r="H49" s="1331"/>
      <c r="I49" s="1331"/>
      <c r="J49" s="661"/>
    </row>
    <row r="50" spans="1:10" ht="33" customHeight="1">
      <c r="A50" s="1329" t="s">
        <v>456</v>
      </c>
      <c r="B50" s="1329"/>
      <c r="C50" s="1329"/>
      <c r="D50" s="1329"/>
      <c r="E50" s="1330" t="s">
        <v>669</v>
      </c>
      <c r="F50" s="1330"/>
      <c r="G50" s="1330"/>
      <c r="H50" s="1330"/>
      <c r="I50" s="1330"/>
      <c r="J50" s="661"/>
    </row>
    <row r="51" spans="1:10" ht="22.5" customHeight="1">
      <c r="A51" s="325" t="s">
        <v>656</v>
      </c>
      <c r="B51" s="326"/>
      <c r="C51" s="326"/>
      <c r="D51" s="326"/>
      <c r="E51" s="664"/>
      <c r="F51" s="326"/>
      <c r="G51" s="326"/>
      <c r="H51" s="326"/>
      <c r="I51" s="665" t="s">
        <v>670</v>
      </c>
      <c r="J51" s="661"/>
    </row>
    <row r="52" spans="1:10" ht="40.5" customHeight="1">
      <c r="A52" s="1332" t="s">
        <v>671</v>
      </c>
      <c r="B52" s="1332"/>
      <c r="C52" s="1332"/>
      <c r="D52" s="1332"/>
      <c r="E52" s="1332"/>
      <c r="F52" s="1332"/>
      <c r="G52" s="1332"/>
      <c r="H52" s="1332"/>
      <c r="I52" s="1332"/>
    </row>
    <row r="53" spans="1:10" ht="40.5" customHeight="1">
      <c r="A53" s="1332" t="s">
        <v>672</v>
      </c>
      <c r="B53" s="1332"/>
      <c r="C53" s="1332"/>
      <c r="D53" s="1332"/>
      <c r="E53" s="1332"/>
      <c r="F53" s="1332"/>
      <c r="G53" s="1332"/>
      <c r="H53" s="1332"/>
      <c r="I53" s="1332"/>
    </row>
    <row r="54" spans="1:10" ht="13.5" customHeight="1">
      <c r="A54" s="666"/>
      <c r="B54" s="278"/>
      <c r="C54" s="278"/>
      <c r="D54" s="278"/>
      <c r="E54" s="278"/>
      <c r="F54" s="278"/>
      <c r="G54" s="278"/>
      <c r="H54" s="278"/>
      <c r="I54" s="278"/>
    </row>
    <row r="55" spans="1:10" ht="15.75">
      <c r="A55" s="1333" t="s">
        <v>445</v>
      </c>
      <c r="B55" s="1333"/>
      <c r="C55" s="1333"/>
      <c r="D55" s="1333"/>
      <c r="E55" s="1333"/>
      <c r="F55" s="1333"/>
      <c r="G55" s="1333"/>
      <c r="H55" s="1333"/>
      <c r="I55" s="1333"/>
    </row>
    <row r="56" spans="1:10" ht="15.75">
      <c r="A56" s="666"/>
      <c r="B56" s="666"/>
      <c r="C56" s="666"/>
      <c r="D56" s="666"/>
      <c r="E56" s="666"/>
      <c r="F56" s="666"/>
      <c r="G56" s="666"/>
      <c r="H56" s="666"/>
      <c r="I56" s="666"/>
    </row>
    <row r="57" spans="1:10" ht="16.5">
      <c r="A57" s="1334" t="s">
        <v>446</v>
      </c>
      <c r="B57" s="1334"/>
      <c r="C57" s="1334"/>
      <c r="D57" s="1334"/>
      <c r="E57" s="1334"/>
      <c r="F57" s="1334"/>
      <c r="G57" s="1334"/>
      <c r="H57" s="1334"/>
      <c r="I57" s="1334"/>
    </row>
    <row r="58" spans="1:10" ht="16.5">
      <c r="A58" s="667"/>
      <c r="B58" s="667"/>
      <c r="C58" s="667"/>
      <c r="D58" s="667"/>
      <c r="E58" s="667"/>
      <c r="F58" s="667"/>
      <c r="G58" s="667"/>
      <c r="H58" s="667"/>
      <c r="I58" s="667"/>
    </row>
    <row r="59" spans="1:10" ht="37.5" customHeight="1">
      <c r="A59" s="954" t="s">
        <v>673</v>
      </c>
      <c r="B59" s="954"/>
      <c r="C59" s="954"/>
      <c r="D59" s="954"/>
      <c r="E59" s="954"/>
      <c r="F59" s="954"/>
      <c r="G59" s="954"/>
      <c r="H59" s="954"/>
      <c r="I59" s="954"/>
    </row>
    <row r="60" spans="1:10" ht="61.5" customHeight="1">
      <c r="A60" s="668" t="s">
        <v>421</v>
      </c>
      <c r="B60" s="954" t="s">
        <v>674</v>
      </c>
      <c r="C60" s="954"/>
      <c r="D60" s="954"/>
      <c r="E60" s="954"/>
      <c r="F60" s="954"/>
      <c r="G60" s="954"/>
      <c r="H60" s="954"/>
      <c r="I60" s="954"/>
    </row>
    <row r="61" spans="1:10" ht="53.25" customHeight="1">
      <c r="A61" s="668" t="s">
        <v>423</v>
      </c>
      <c r="B61" s="954" t="s">
        <v>675</v>
      </c>
      <c r="C61" s="954"/>
      <c r="D61" s="954"/>
      <c r="E61" s="954"/>
      <c r="F61" s="954"/>
      <c r="G61" s="954"/>
      <c r="H61" s="954"/>
      <c r="I61" s="954"/>
    </row>
    <row r="62" spans="1:10" ht="63" customHeight="1">
      <c r="A62" s="668" t="s">
        <v>425</v>
      </c>
      <c r="B62" s="954" t="s">
        <v>676</v>
      </c>
      <c r="C62" s="954"/>
      <c r="D62" s="954"/>
      <c r="E62" s="954"/>
      <c r="F62" s="954"/>
      <c r="G62" s="954"/>
      <c r="H62" s="954"/>
      <c r="I62" s="954"/>
    </row>
    <row r="63" spans="1:10" ht="62.25" customHeight="1">
      <c r="A63" s="668" t="s">
        <v>427</v>
      </c>
      <c r="B63" s="954" t="s">
        <v>677</v>
      </c>
      <c r="C63" s="954"/>
      <c r="D63" s="954"/>
      <c r="E63" s="954"/>
      <c r="F63" s="954"/>
      <c r="G63" s="954"/>
      <c r="H63" s="954"/>
      <c r="I63" s="954"/>
    </row>
    <row r="64" spans="1:10" ht="64.5" customHeight="1">
      <c r="A64" s="668" t="s">
        <v>429</v>
      </c>
      <c r="B64" s="954" t="s">
        <v>678</v>
      </c>
      <c r="C64" s="954"/>
      <c r="D64" s="954"/>
      <c r="E64" s="954"/>
      <c r="F64" s="954"/>
      <c r="G64" s="954"/>
      <c r="H64" s="954"/>
      <c r="I64" s="954"/>
    </row>
    <row r="65" spans="1:10" ht="62.25" customHeight="1">
      <c r="A65" s="668" t="s">
        <v>679</v>
      </c>
      <c r="B65" s="954" t="s">
        <v>680</v>
      </c>
      <c r="C65" s="954"/>
      <c r="D65" s="954"/>
      <c r="E65" s="954"/>
      <c r="F65" s="954"/>
      <c r="G65" s="954"/>
      <c r="H65" s="954"/>
      <c r="I65" s="954"/>
    </row>
    <row r="66" spans="1:10" ht="60.75" customHeight="1">
      <c r="A66" s="668" t="s">
        <v>681</v>
      </c>
      <c r="B66" s="954" t="s">
        <v>682</v>
      </c>
      <c r="C66" s="954"/>
      <c r="D66" s="954"/>
      <c r="E66" s="954"/>
      <c r="F66" s="954"/>
      <c r="G66" s="954"/>
      <c r="H66" s="954"/>
      <c r="I66" s="954"/>
    </row>
    <row r="67" spans="1:10" ht="72" customHeight="1">
      <c r="A67" s="668" t="s">
        <v>683</v>
      </c>
      <c r="B67" s="954" t="s">
        <v>684</v>
      </c>
      <c r="C67" s="954"/>
      <c r="D67" s="954"/>
      <c r="E67" s="954"/>
      <c r="F67" s="954"/>
      <c r="G67" s="954"/>
      <c r="H67" s="954"/>
      <c r="I67" s="954"/>
    </row>
    <row r="68" spans="1:10" ht="60" customHeight="1">
      <c r="A68" s="668" t="s">
        <v>685</v>
      </c>
      <c r="B68" s="954" t="s">
        <v>686</v>
      </c>
      <c r="C68" s="954"/>
      <c r="D68" s="954"/>
      <c r="E68" s="954"/>
      <c r="F68" s="954"/>
      <c r="G68" s="954"/>
      <c r="H68" s="954"/>
      <c r="I68" s="954"/>
    </row>
    <row r="69" spans="1:10" ht="21" customHeight="1">
      <c r="A69" s="954" t="s">
        <v>440</v>
      </c>
      <c r="B69" s="954"/>
      <c r="C69" s="954"/>
      <c r="D69" s="954"/>
      <c r="E69" s="1335" t="s">
        <v>440</v>
      </c>
      <c r="F69" s="1335"/>
      <c r="G69" s="1335"/>
      <c r="H69" s="1335"/>
      <c r="I69" s="1335"/>
      <c r="J69" s="661"/>
    </row>
    <row r="70" spans="1:10" ht="33" customHeight="1">
      <c r="A70" s="1112" t="s">
        <v>456</v>
      </c>
      <c r="B70" s="1112"/>
      <c r="C70" s="1112"/>
      <c r="D70" s="1112"/>
      <c r="E70" s="1336" t="s">
        <v>669</v>
      </c>
      <c r="F70" s="1336"/>
      <c r="G70" s="1336"/>
      <c r="H70" s="1336"/>
      <c r="I70" s="1336"/>
      <c r="J70" s="661"/>
    </row>
    <row r="71" spans="1:10" ht="20.25" customHeight="1">
      <c r="A71" s="325" t="s">
        <v>656</v>
      </c>
      <c r="B71" s="326"/>
      <c r="C71" s="326"/>
      <c r="D71" s="326"/>
      <c r="E71" s="326"/>
      <c r="F71" s="326"/>
      <c r="G71" s="326"/>
      <c r="H71" s="326"/>
      <c r="I71" s="665" t="s">
        <v>687</v>
      </c>
      <c r="J71" s="661"/>
    </row>
    <row r="72" spans="1:10" ht="24" customHeight="1">
      <c r="A72" s="1337"/>
      <c r="B72" s="1337"/>
      <c r="C72" s="1337"/>
      <c r="D72" s="1337"/>
      <c r="E72" s="1337"/>
      <c r="F72" s="1337"/>
      <c r="G72" s="1337"/>
      <c r="H72" s="1337"/>
      <c r="I72" s="1337"/>
      <c r="J72" s="661"/>
    </row>
    <row r="73" spans="1:10" ht="84" customHeight="1">
      <c r="A73" s="668" t="s">
        <v>688</v>
      </c>
      <c r="B73" s="954" t="s">
        <v>689</v>
      </c>
      <c r="C73" s="954"/>
      <c r="D73" s="954"/>
      <c r="E73" s="954"/>
      <c r="F73" s="954"/>
      <c r="G73" s="954"/>
      <c r="H73" s="954"/>
      <c r="I73" s="954"/>
    </row>
    <row r="74" spans="1:10" ht="30" customHeight="1">
      <c r="A74" s="669" t="s">
        <v>690</v>
      </c>
      <c r="B74" s="670"/>
      <c r="C74" s="670"/>
      <c r="D74" s="670"/>
      <c r="E74" s="670"/>
      <c r="F74" s="670"/>
      <c r="G74" s="670"/>
      <c r="H74" s="670"/>
      <c r="I74" s="670"/>
    </row>
    <row r="75" spans="1:10" ht="42" customHeight="1">
      <c r="A75" s="1338" t="s">
        <v>691</v>
      </c>
      <c r="B75" s="1338"/>
      <c r="C75" s="1338"/>
      <c r="D75" s="1338"/>
      <c r="E75" s="1338"/>
      <c r="F75" s="1338"/>
      <c r="G75" s="1338"/>
      <c r="H75" s="1338"/>
      <c r="I75" s="1338"/>
    </row>
    <row r="76" spans="1:10" ht="80.25" customHeight="1">
      <c r="A76" s="668" t="s">
        <v>421</v>
      </c>
      <c r="B76" s="954" t="s">
        <v>692</v>
      </c>
      <c r="C76" s="954"/>
      <c r="D76" s="954"/>
      <c r="E76" s="954"/>
      <c r="F76" s="954"/>
      <c r="G76" s="954"/>
      <c r="H76" s="954"/>
      <c r="I76" s="954"/>
    </row>
    <row r="77" spans="1:10" ht="72" customHeight="1">
      <c r="A77" s="668" t="s">
        <v>423</v>
      </c>
      <c r="B77" s="954" t="s">
        <v>693</v>
      </c>
      <c r="C77" s="954"/>
      <c r="D77" s="954"/>
      <c r="E77" s="954"/>
      <c r="F77" s="954"/>
      <c r="G77" s="954"/>
      <c r="H77" s="954"/>
      <c r="I77" s="954"/>
    </row>
    <row r="78" spans="1:10" ht="55.5" customHeight="1">
      <c r="A78" s="668" t="s">
        <v>425</v>
      </c>
      <c r="B78" s="954" t="s">
        <v>694</v>
      </c>
      <c r="C78" s="954"/>
      <c r="D78" s="954"/>
      <c r="E78" s="954"/>
      <c r="F78" s="954"/>
      <c r="G78" s="954"/>
      <c r="H78" s="954"/>
      <c r="I78" s="954"/>
    </row>
    <row r="79" spans="1:10" ht="69.75" customHeight="1">
      <c r="A79" s="668" t="s">
        <v>427</v>
      </c>
      <c r="B79" s="954" t="s">
        <v>695</v>
      </c>
      <c r="C79" s="954"/>
      <c r="D79" s="954"/>
      <c r="E79" s="954"/>
      <c r="F79" s="954"/>
      <c r="G79" s="954"/>
      <c r="H79" s="954"/>
      <c r="I79" s="954"/>
    </row>
    <row r="80" spans="1:10" ht="56.25" customHeight="1">
      <c r="A80" s="668" t="s">
        <v>429</v>
      </c>
      <c r="B80" s="954" t="s">
        <v>696</v>
      </c>
      <c r="C80" s="954"/>
      <c r="D80" s="954"/>
      <c r="E80" s="954"/>
      <c r="F80" s="954"/>
      <c r="G80" s="954"/>
      <c r="H80" s="954"/>
      <c r="I80" s="954"/>
    </row>
    <row r="81" spans="1:10" ht="70.5" customHeight="1">
      <c r="A81" s="668" t="s">
        <v>679</v>
      </c>
      <c r="B81" s="954" t="s">
        <v>697</v>
      </c>
      <c r="C81" s="954"/>
      <c r="D81" s="954"/>
      <c r="E81" s="954"/>
      <c r="F81" s="954"/>
      <c r="G81" s="954"/>
      <c r="H81" s="954"/>
      <c r="I81" s="954"/>
    </row>
    <row r="82" spans="1:10" ht="86.25" customHeight="1">
      <c r="A82" s="668" t="s">
        <v>681</v>
      </c>
      <c r="B82" s="954" t="s">
        <v>698</v>
      </c>
      <c r="C82" s="954"/>
      <c r="D82" s="954"/>
      <c r="E82" s="954"/>
      <c r="F82" s="954"/>
      <c r="G82" s="954"/>
      <c r="H82" s="954"/>
      <c r="I82" s="954"/>
    </row>
    <row r="83" spans="1:10" ht="72" customHeight="1">
      <c r="A83" s="668" t="s">
        <v>683</v>
      </c>
      <c r="B83" s="954" t="s">
        <v>699</v>
      </c>
      <c r="C83" s="954"/>
      <c r="D83" s="954"/>
      <c r="E83" s="954"/>
      <c r="F83" s="954"/>
      <c r="G83" s="954"/>
      <c r="H83" s="954"/>
      <c r="I83" s="954"/>
    </row>
    <row r="84" spans="1:10" ht="21" customHeight="1">
      <c r="A84" s="954" t="s">
        <v>440</v>
      </c>
      <c r="B84" s="954"/>
      <c r="C84" s="954"/>
      <c r="D84" s="954"/>
      <c r="E84" s="1335" t="s">
        <v>440</v>
      </c>
      <c r="F84" s="1335"/>
      <c r="G84" s="1335"/>
      <c r="H84" s="1335"/>
      <c r="I84" s="1335"/>
      <c r="J84" s="661"/>
    </row>
    <row r="85" spans="1:10" ht="33" customHeight="1">
      <c r="A85" s="1112" t="s">
        <v>456</v>
      </c>
      <c r="B85" s="1112"/>
      <c r="C85" s="1112"/>
      <c r="D85" s="1112"/>
      <c r="E85" s="1336" t="s">
        <v>669</v>
      </c>
      <c r="F85" s="1336"/>
      <c r="G85" s="1336"/>
      <c r="H85" s="1336"/>
      <c r="I85" s="1336"/>
      <c r="J85" s="661"/>
    </row>
    <row r="86" spans="1:10" ht="20.25" customHeight="1">
      <c r="A86" s="325" t="s">
        <v>656</v>
      </c>
      <c r="B86" s="326"/>
      <c r="C86" s="326"/>
      <c r="D86" s="326"/>
      <c r="E86" s="326"/>
      <c r="F86" s="326"/>
      <c r="G86" s="326"/>
      <c r="H86" s="326"/>
      <c r="I86" s="665" t="s">
        <v>700</v>
      </c>
      <c r="J86" s="661"/>
    </row>
    <row r="87" spans="1:10" ht="7.5" customHeight="1">
      <c r="A87" s="1334"/>
      <c r="B87" s="1334"/>
      <c r="C87" s="1334"/>
      <c r="D87" s="1334"/>
      <c r="E87" s="1334"/>
      <c r="F87" s="1334"/>
      <c r="G87" s="1334"/>
      <c r="H87" s="1334"/>
      <c r="I87" s="1334"/>
    </row>
    <row r="88" spans="1:10" ht="89.25" customHeight="1">
      <c r="A88" s="668" t="s">
        <v>685</v>
      </c>
      <c r="B88" s="954" t="s">
        <v>701</v>
      </c>
      <c r="C88" s="954"/>
      <c r="D88" s="954"/>
      <c r="E88" s="954"/>
      <c r="F88" s="954"/>
      <c r="G88" s="954"/>
      <c r="H88" s="954"/>
      <c r="I88" s="954"/>
    </row>
    <row r="89" spans="1:10" ht="75" customHeight="1">
      <c r="A89" s="668" t="s">
        <v>688</v>
      </c>
      <c r="B89" s="954" t="s">
        <v>702</v>
      </c>
      <c r="C89" s="954"/>
      <c r="D89" s="954"/>
      <c r="E89" s="954"/>
      <c r="F89" s="954"/>
      <c r="G89" s="954"/>
      <c r="H89" s="954"/>
      <c r="I89" s="954"/>
    </row>
    <row r="90" spans="1:10" ht="64.5" customHeight="1">
      <c r="A90" s="668" t="s">
        <v>703</v>
      </c>
      <c r="B90" s="954" t="s">
        <v>704</v>
      </c>
      <c r="C90" s="954"/>
      <c r="D90" s="954"/>
      <c r="E90" s="954"/>
      <c r="F90" s="954"/>
      <c r="G90" s="954"/>
      <c r="H90" s="954"/>
      <c r="I90" s="954"/>
    </row>
    <row r="91" spans="1:10" ht="95.25" customHeight="1">
      <c r="A91" s="668" t="s">
        <v>705</v>
      </c>
      <c r="B91" s="954" t="s">
        <v>706</v>
      </c>
      <c r="C91" s="954"/>
      <c r="D91" s="954"/>
      <c r="E91" s="954"/>
      <c r="F91" s="954"/>
      <c r="G91" s="954"/>
      <c r="H91" s="954"/>
      <c r="I91" s="954"/>
    </row>
    <row r="92" spans="1:10" ht="73.5" customHeight="1">
      <c r="A92" s="668" t="s">
        <v>707</v>
      </c>
      <c r="B92" s="954" t="s">
        <v>708</v>
      </c>
      <c r="C92" s="954"/>
      <c r="D92" s="954"/>
      <c r="E92" s="954"/>
      <c r="F92" s="954"/>
      <c r="G92" s="954"/>
      <c r="H92" s="954"/>
      <c r="I92" s="954"/>
    </row>
    <row r="93" spans="1:10" ht="58.5" customHeight="1">
      <c r="A93" s="668" t="s">
        <v>709</v>
      </c>
      <c r="B93" s="954" t="s">
        <v>710</v>
      </c>
      <c r="C93" s="954"/>
      <c r="D93" s="954"/>
      <c r="E93" s="954"/>
      <c r="F93" s="954"/>
      <c r="G93" s="954"/>
      <c r="H93" s="954"/>
      <c r="I93" s="954"/>
    </row>
    <row r="94" spans="1:10" ht="111.75" customHeight="1">
      <c r="A94" s="668" t="s">
        <v>711</v>
      </c>
      <c r="B94" s="954" t="s">
        <v>712</v>
      </c>
      <c r="C94" s="954"/>
      <c r="D94" s="954"/>
      <c r="E94" s="954"/>
      <c r="F94" s="954"/>
      <c r="G94" s="954"/>
      <c r="H94" s="954"/>
      <c r="I94" s="954"/>
    </row>
    <row r="95" spans="1:10" ht="84.75" customHeight="1">
      <c r="A95" s="668" t="s">
        <v>713</v>
      </c>
      <c r="B95" s="954" t="s">
        <v>714</v>
      </c>
      <c r="C95" s="954"/>
      <c r="D95" s="954"/>
      <c r="E95" s="954"/>
      <c r="F95" s="954"/>
      <c r="G95" s="954"/>
      <c r="H95" s="954"/>
      <c r="I95" s="954"/>
    </row>
    <row r="96" spans="1:10" ht="84.75" customHeight="1">
      <c r="A96" s="668" t="s">
        <v>715</v>
      </c>
      <c r="B96" s="954" t="s">
        <v>716</v>
      </c>
      <c r="C96" s="954"/>
      <c r="D96" s="954"/>
      <c r="E96" s="954"/>
      <c r="F96" s="954"/>
      <c r="G96" s="954"/>
      <c r="H96" s="954"/>
      <c r="I96" s="954"/>
    </row>
    <row r="97" spans="1:10" ht="21" customHeight="1">
      <c r="A97" s="954" t="s">
        <v>440</v>
      </c>
      <c r="B97" s="954"/>
      <c r="C97" s="954"/>
      <c r="D97" s="954"/>
      <c r="E97" s="1335" t="s">
        <v>440</v>
      </c>
      <c r="F97" s="1335"/>
      <c r="G97" s="1335"/>
      <c r="H97" s="1335"/>
      <c r="I97" s="1335"/>
      <c r="J97" s="661"/>
    </row>
    <row r="98" spans="1:10" ht="33" customHeight="1">
      <c r="A98" s="1112" t="s">
        <v>456</v>
      </c>
      <c r="B98" s="1112"/>
      <c r="C98" s="1112"/>
      <c r="D98" s="1112"/>
      <c r="E98" s="1336" t="s">
        <v>669</v>
      </c>
      <c r="F98" s="1336"/>
      <c r="G98" s="1336"/>
      <c r="H98" s="1336"/>
      <c r="I98" s="1336"/>
      <c r="J98" s="661"/>
    </row>
    <row r="99" spans="1:10" ht="19.5" customHeight="1">
      <c r="A99" s="325" t="s">
        <v>656</v>
      </c>
      <c r="B99" s="326"/>
      <c r="C99" s="326"/>
      <c r="D99" s="326"/>
      <c r="E99" s="326"/>
      <c r="F99" s="326"/>
      <c r="G99" s="326"/>
      <c r="H99" s="326"/>
      <c r="I99" s="665" t="s">
        <v>717</v>
      </c>
    </row>
    <row r="100" spans="1:10" ht="10.5" customHeight="1">
      <c r="A100" s="671"/>
      <c r="B100" s="672"/>
      <c r="C100" s="672"/>
      <c r="D100" s="672"/>
      <c r="E100" s="672"/>
      <c r="F100" s="672"/>
      <c r="G100" s="672"/>
      <c r="H100" s="672"/>
      <c r="I100" s="672"/>
    </row>
    <row r="101" spans="1:10" ht="79.5" customHeight="1">
      <c r="A101" s="668" t="s">
        <v>718</v>
      </c>
      <c r="B101" s="954" t="s">
        <v>719</v>
      </c>
      <c r="C101" s="954"/>
      <c r="D101" s="954"/>
      <c r="E101" s="954"/>
      <c r="F101" s="954"/>
      <c r="G101" s="954"/>
      <c r="H101" s="954"/>
      <c r="I101" s="954"/>
    </row>
    <row r="102" spans="1:10" ht="72" customHeight="1">
      <c r="A102" s="668" t="s">
        <v>720</v>
      </c>
      <c r="B102" s="954" t="s">
        <v>721</v>
      </c>
      <c r="C102" s="954"/>
      <c r="D102" s="954"/>
      <c r="E102" s="954"/>
      <c r="F102" s="954"/>
      <c r="G102" s="954"/>
      <c r="H102" s="954"/>
      <c r="I102" s="954"/>
    </row>
    <row r="103" spans="1:10" ht="72.75" customHeight="1">
      <c r="A103" s="668" t="s">
        <v>722</v>
      </c>
      <c r="B103" s="954" t="s">
        <v>723</v>
      </c>
      <c r="C103" s="954"/>
      <c r="D103" s="954"/>
      <c r="E103" s="954"/>
      <c r="F103" s="954"/>
      <c r="G103" s="954"/>
      <c r="H103" s="954"/>
      <c r="I103" s="954"/>
    </row>
    <row r="104" spans="1:10" ht="30" customHeight="1">
      <c r="A104" s="669" t="s">
        <v>724</v>
      </c>
      <c r="B104" s="670"/>
      <c r="C104" s="670"/>
      <c r="D104" s="670"/>
      <c r="E104" s="670"/>
      <c r="F104" s="670"/>
      <c r="G104" s="670"/>
      <c r="H104" s="670"/>
      <c r="I104" s="670"/>
    </row>
    <row r="105" spans="1:10" ht="32.25" customHeight="1">
      <c r="A105" s="668" t="s">
        <v>421</v>
      </c>
      <c r="B105" s="954" t="s">
        <v>485</v>
      </c>
      <c r="C105" s="954"/>
      <c r="D105" s="954"/>
      <c r="E105" s="954"/>
      <c r="F105" s="954"/>
      <c r="G105" s="954"/>
      <c r="H105" s="954"/>
      <c r="I105" s="954"/>
    </row>
    <row r="106" spans="1:10" ht="44.25" customHeight="1">
      <c r="A106" s="668" t="s">
        <v>423</v>
      </c>
      <c r="B106" s="954" t="s">
        <v>725</v>
      </c>
      <c r="C106" s="954"/>
      <c r="D106" s="954"/>
      <c r="E106" s="954"/>
      <c r="F106" s="954"/>
      <c r="G106" s="954"/>
      <c r="H106" s="954"/>
      <c r="I106" s="954"/>
    </row>
    <row r="107" spans="1:10" ht="12" customHeight="1">
      <c r="A107" s="668"/>
      <c r="B107" s="673"/>
      <c r="C107" s="673"/>
      <c r="D107" s="673"/>
      <c r="E107" s="673"/>
      <c r="F107" s="673"/>
      <c r="G107" s="673"/>
      <c r="H107" s="673"/>
      <c r="I107" s="673"/>
    </row>
    <row r="108" spans="1:10" ht="30" customHeight="1">
      <c r="A108" s="669" t="s">
        <v>726</v>
      </c>
      <c r="B108" s="670"/>
      <c r="C108" s="670"/>
      <c r="D108" s="670"/>
      <c r="E108" s="670"/>
      <c r="F108" s="670"/>
      <c r="G108" s="670"/>
      <c r="H108" s="670"/>
      <c r="I108" s="670"/>
    </row>
    <row r="109" spans="1:10" ht="40.5" customHeight="1">
      <c r="A109" s="1338" t="s">
        <v>727</v>
      </c>
      <c r="B109" s="1338"/>
      <c r="C109" s="1338"/>
      <c r="D109" s="1338"/>
      <c r="E109" s="1338"/>
      <c r="F109" s="1338"/>
      <c r="G109" s="1338"/>
      <c r="H109" s="1338"/>
      <c r="I109" s="1338"/>
    </row>
    <row r="110" spans="1:10" ht="30" customHeight="1">
      <c r="A110" s="669" t="s">
        <v>728</v>
      </c>
      <c r="B110" s="670"/>
      <c r="C110" s="670"/>
      <c r="D110" s="670"/>
      <c r="E110" s="670"/>
      <c r="F110" s="670"/>
      <c r="G110" s="670"/>
      <c r="H110" s="670"/>
      <c r="I110" s="670"/>
    </row>
    <row r="111" spans="1:10" ht="62.25" customHeight="1">
      <c r="A111" s="668" t="s">
        <v>421</v>
      </c>
      <c r="B111" s="954" t="s">
        <v>729</v>
      </c>
      <c r="C111" s="954"/>
      <c r="D111" s="954"/>
      <c r="E111" s="954"/>
      <c r="F111" s="954"/>
      <c r="G111" s="954"/>
      <c r="H111" s="954"/>
      <c r="I111" s="954"/>
    </row>
    <row r="112" spans="1:10" ht="45" customHeight="1">
      <c r="A112" s="668" t="s">
        <v>423</v>
      </c>
      <c r="B112" s="954" t="s">
        <v>730</v>
      </c>
      <c r="C112" s="954"/>
      <c r="D112" s="954"/>
      <c r="E112" s="954"/>
      <c r="F112" s="954"/>
      <c r="G112" s="954"/>
      <c r="H112" s="954"/>
      <c r="I112" s="954"/>
    </row>
    <row r="113" spans="1:10" ht="55.5" customHeight="1">
      <c r="A113" s="668" t="s">
        <v>425</v>
      </c>
      <c r="B113" s="954" t="s">
        <v>731</v>
      </c>
      <c r="C113" s="954"/>
      <c r="D113" s="954"/>
      <c r="E113" s="954"/>
      <c r="F113" s="954"/>
      <c r="G113" s="954"/>
      <c r="H113" s="954"/>
      <c r="I113" s="954"/>
    </row>
    <row r="114" spans="1:10" ht="58.5" customHeight="1">
      <c r="A114" s="668" t="s">
        <v>427</v>
      </c>
      <c r="B114" s="954" t="s">
        <v>732</v>
      </c>
      <c r="C114" s="954"/>
      <c r="D114" s="954"/>
      <c r="E114" s="954"/>
      <c r="F114" s="954"/>
      <c r="G114" s="954"/>
      <c r="H114" s="954"/>
      <c r="I114" s="954"/>
    </row>
    <row r="115" spans="1:10" ht="54" customHeight="1">
      <c r="A115" s="668" t="s">
        <v>429</v>
      </c>
      <c r="B115" s="954" t="s">
        <v>733</v>
      </c>
      <c r="C115" s="954"/>
      <c r="D115" s="954"/>
      <c r="E115" s="954"/>
      <c r="F115" s="954"/>
      <c r="G115" s="954"/>
      <c r="H115" s="954"/>
      <c r="I115" s="954"/>
    </row>
    <row r="116" spans="1:10" ht="17.45" customHeight="1">
      <c r="A116" s="671"/>
      <c r="B116" s="672"/>
      <c r="C116" s="672"/>
      <c r="D116" s="672"/>
      <c r="E116" s="672"/>
      <c r="F116" s="672"/>
      <c r="G116" s="672"/>
      <c r="H116" s="672"/>
      <c r="I116" s="672"/>
    </row>
    <row r="117" spans="1:10" ht="21" customHeight="1">
      <c r="A117" s="954" t="s">
        <v>440</v>
      </c>
      <c r="B117" s="954"/>
      <c r="C117" s="954"/>
      <c r="D117" s="954"/>
      <c r="E117" s="1335" t="s">
        <v>440</v>
      </c>
      <c r="F117" s="1335"/>
      <c r="G117" s="1335"/>
      <c r="H117" s="1335"/>
      <c r="I117" s="1335"/>
      <c r="J117" s="661"/>
    </row>
    <row r="118" spans="1:10" ht="33" customHeight="1">
      <c r="A118" s="1112" t="s">
        <v>456</v>
      </c>
      <c r="B118" s="1112"/>
      <c r="C118" s="1112"/>
      <c r="D118" s="1112"/>
      <c r="E118" s="1336" t="s">
        <v>669</v>
      </c>
      <c r="F118" s="1336"/>
      <c r="G118" s="1336"/>
      <c r="H118" s="1336"/>
      <c r="I118" s="1336"/>
      <c r="J118" s="661"/>
    </row>
    <row r="119" spans="1:10" ht="22.5" customHeight="1">
      <c r="A119" s="325" t="s">
        <v>656</v>
      </c>
      <c r="B119" s="326"/>
      <c r="C119" s="326"/>
      <c r="D119" s="326"/>
      <c r="E119" s="326"/>
      <c r="F119" s="326"/>
      <c r="G119" s="326"/>
      <c r="H119" s="326"/>
      <c r="I119" s="665" t="s">
        <v>734</v>
      </c>
      <c r="J119" s="661"/>
    </row>
    <row r="120" spans="1:10" ht="30.75" customHeight="1">
      <c r="A120" s="671"/>
      <c r="B120" s="1332"/>
      <c r="C120" s="1332"/>
      <c r="D120" s="1332"/>
      <c r="E120" s="1332"/>
      <c r="F120" s="1332"/>
      <c r="G120" s="1332"/>
      <c r="H120" s="1332"/>
      <c r="I120" s="1332"/>
    </row>
    <row r="121" spans="1:10" ht="21.95" customHeight="1">
      <c r="A121" s="278"/>
      <c r="B121" s="324"/>
      <c r="C121" s="278"/>
      <c r="D121" s="278"/>
      <c r="E121" s="278"/>
      <c r="F121" s="324"/>
      <c r="G121" s="278"/>
      <c r="H121" s="278"/>
      <c r="I121" s="278"/>
    </row>
    <row r="122" spans="1:10" ht="21.95" customHeight="1">
      <c r="A122" s="278"/>
      <c r="B122" s="964" t="s">
        <v>524</v>
      </c>
      <c r="C122" s="964"/>
      <c r="D122" s="300"/>
      <c r="E122" s="300"/>
      <c r="F122" s="964" t="s">
        <v>524</v>
      </c>
      <c r="G122" s="964"/>
      <c r="H122" s="300"/>
      <c r="I122" s="300"/>
    </row>
    <row r="123" spans="1:10" ht="35.25" customHeight="1">
      <c r="A123" s="278"/>
      <c r="B123" s="1339" t="s">
        <v>456</v>
      </c>
      <c r="C123" s="1339"/>
      <c r="D123" s="1339"/>
      <c r="E123" s="1339"/>
      <c r="F123" s="1339" t="s">
        <v>669</v>
      </c>
      <c r="G123" s="1339"/>
      <c r="H123" s="1339"/>
      <c r="I123" s="1339"/>
    </row>
    <row r="124" spans="1:10" ht="21.95" customHeight="1">
      <c r="A124" s="278"/>
      <c r="B124" s="674"/>
      <c r="C124" s="666"/>
      <c r="D124" s="666"/>
      <c r="E124" s="666"/>
      <c r="F124" s="675"/>
      <c r="G124" s="675"/>
      <c r="H124" s="675"/>
      <c r="I124" s="675"/>
    </row>
    <row r="125" spans="1:10" ht="21.95" customHeight="1">
      <c r="A125" s="278"/>
      <c r="B125" s="954" t="s">
        <v>525</v>
      </c>
      <c r="C125" s="954"/>
      <c r="D125" s="954"/>
      <c r="E125" s="954"/>
      <c r="F125" s="954" t="s">
        <v>525</v>
      </c>
      <c r="G125" s="954"/>
      <c r="H125" s="954"/>
      <c r="I125" s="954"/>
    </row>
    <row r="126" spans="1:10" ht="21.95" customHeight="1">
      <c r="A126" s="278"/>
      <c r="B126" s="324"/>
      <c r="C126" s="666"/>
      <c r="D126" s="666"/>
      <c r="E126" s="666"/>
      <c r="F126" s="324"/>
      <c r="G126" s="666"/>
      <c r="H126" s="666"/>
      <c r="I126" s="666"/>
    </row>
    <row r="127" spans="1:10" ht="21.95" customHeight="1">
      <c r="A127" s="278"/>
      <c r="B127" s="324"/>
      <c r="C127" s="666"/>
      <c r="D127" s="666"/>
      <c r="E127" s="666"/>
      <c r="F127" s="324"/>
      <c r="G127" s="666"/>
      <c r="H127" s="666"/>
      <c r="I127" s="666"/>
    </row>
    <row r="128" spans="1:10" ht="21.95" customHeight="1">
      <c r="A128" s="278"/>
      <c r="B128" s="326" t="s">
        <v>526</v>
      </c>
      <c r="C128" s="676"/>
      <c r="D128" s="326"/>
      <c r="E128" s="326"/>
      <c r="F128" s="1337" t="s">
        <v>526</v>
      </c>
      <c r="G128" s="1337"/>
      <c r="H128" s="1337"/>
      <c r="I128" s="1337"/>
    </row>
    <row r="129" spans="1:9" ht="21.95" customHeight="1">
      <c r="A129" s="278"/>
      <c r="B129" s="326" t="s">
        <v>67</v>
      </c>
      <c r="C129" s="676"/>
      <c r="D129" s="326"/>
      <c r="E129" s="326"/>
      <c r="F129" s="326" t="s">
        <v>735</v>
      </c>
      <c r="G129" s="300"/>
      <c r="H129" s="300"/>
      <c r="I129" s="300"/>
    </row>
    <row r="130" spans="1:9" ht="21.95" customHeight="1">
      <c r="A130" s="278"/>
      <c r="B130" s="300"/>
      <c r="C130" s="666"/>
      <c r="D130" s="666"/>
      <c r="E130" s="666"/>
      <c r="F130" s="300"/>
      <c r="G130" s="666"/>
      <c r="H130" s="666"/>
      <c r="I130" s="666"/>
    </row>
    <row r="131" spans="1:9" ht="21.95" customHeight="1">
      <c r="A131" s="278"/>
      <c r="B131" s="954" t="s">
        <v>527</v>
      </c>
      <c r="C131" s="954"/>
      <c r="D131" s="954"/>
      <c r="E131" s="954"/>
      <c r="F131" s="954" t="s">
        <v>527</v>
      </c>
      <c r="G131" s="954"/>
      <c r="H131" s="954"/>
      <c r="I131" s="954"/>
    </row>
    <row r="132" spans="1:9" ht="21.95" customHeight="1">
      <c r="A132" s="278"/>
      <c r="B132" s="326" t="s">
        <v>526</v>
      </c>
      <c r="C132" s="326"/>
      <c r="D132" s="326"/>
      <c r="E132" s="326"/>
      <c r="F132" s="326" t="s">
        <v>526</v>
      </c>
      <c r="G132" s="300"/>
      <c r="H132" s="300"/>
      <c r="I132" s="300"/>
    </row>
    <row r="133" spans="1:9" ht="21.95" customHeight="1">
      <c r="A133" s="278"/>
      <c r="B133" s="326" t="s">
        <v>67</v>
      </c>
      <c r="C133" s="326"/>
      <c r="D133" s="326"/>
      <c r="E133" s="326"/>
      <c r="F133" s="326" t="s">
        <v>67</v>
      </c>
      <c r="G133" s="278"/>
      <c r="H133" s="278"/>
      <c r="I133" s="278"/>
    </row>
    <row r="134" spans="1:9" ht="21.95" customHeight="1">
      <c r="A134" s="278"/>
      <c r="B134" s="278"/>
      <c r="C134" s="278"/>
      <c r="D134" s="278"/>
      <c r="E134" s="278"/>
      <c r="F134" s="278"/>
      <c r="G134" s="278"/>
      <c r="H134" s="278"/>
      <c r="I134" s="278"/>
    </row>
    <row r="135" spans="1:9" ht="21.95" customHeight="1">
      <c r="A135" s="278"/>
      <c r="B135" s="954" t="s">
        <v>528</v>
      </c>
      <c r="C135" s="954"/>
      <c r="D135" s="954"/>
      <c r="E135" s="954"/>
      <c r="F135" s="954" t="s">
        <v>528</v>
      </c>
      <c r="G135" s="954"/>
      <c r="H135" s="954"/>
      <c r="I135" s="954"/>
    </row>
    <row r="136" spans="1:9" ht="21.95" customHeight="1">
      <c r="A136" s="278"/>
      <c r="B136" s="326" t="s">
        <v>526</v>
      </c>
      <c r="C136" s="326"/>
      <c r="D136" s="326"/>
      <c r="E136" s="326"/>
      <c r="F136" s="326" t="s">
        <v>526</v>
      </c>
      <c r="G136" s="300"/>
      <c r="H136" s="300"/>
      <c r="I136" s="300"/>
    </row>
    <row r="137" spans="1:9" ht="21.95" customHeight="1">
      <c r="A137" s="278"/>
      <c r="B137" s="326" t="s">
        <v>67</v>
      </c>
      <c r="C137" s="326"/>
      <c r="D137" s="326"/>
      <c r="E137" s="326"/>
      <c r="F137" s="326" t="s">
        <v>67</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656</v>
      </c>
      <c r="B157" s="326"/>
      <c r="C157" s="326"/>
      <c r="D157" s="326"/>
      <c r="E157" s="326"/>
      <c r="F157" s="326"/>
      <c r="G157" s="326"/>
      <c r="H157" s="326"/>
      <c r="I157" s="665" t="s">
        <v>736</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1"/>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algorithmName="SHA-512" hashValue="OEMwoy97jD/KIzjOkMTMIX34Arj2KA6AUUwxb75NqusLsqFTQ4Qeh+cyTjDuDoad/kfUzmJSCzNAGQJPLDKZ8A==" saltValue="PP3f83epsmPiNud1Krzojw==" spinCount="100000" sheet="1" objects="1" scenario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341" t="str">
        <f>'Attach 3(JV)'!A1</f>
        <v>Specification No.:CC/NT/W-TR/DOM/A06/24/16172</v>
      </c>
      <c r="B1" s="1341"/>
      <c r="C1" s="1341"/>
      <c r="D1" s="1341"/>
      <c r="E1" s="507" t="str">
        <f>"Attachment-19 " &amp; 'Attach 3(JV)'!AT1</f>
        <v xml:space="preserve">Attachment-19 </v>
      </c>
      <c r="F1" s="78"/>
      <c r="G1" s="78"/>
      <c r="H1" s="78"/>
    </row>
    <row r="2" spans="1:9" ht="7.5" customHeight="1"/>
    <row r="3" spans="1:9" ht="91.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20.100000000000001" customHeight="1">
      <c r="A5" s="824" t="s">
        <v>737</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40" t="str">
        <f>'Attach 3(JV)'!A8</f>
        <v/>
      </c>
      <c r="B8" s="1340"/>
      <c r="C8" s="1340"/>
      <c r="D8" s="1340"/>
      <c r="E8" s="107" t="str">
        <f>'Attach 3(JV)'!E8</f>
        <v>Contract Services</v>
      </c>
      <c r="H8" s="30"/>
      <c r="I8" s="11"/>
    </row>
    <row r="9" spans="1:9" ht="20.100000000000001" customHeight="1">
      <c r="A9" s="13" t="s">
        <v>56</v>
      </c>
      <c r="B9" s="826">
        <f>'Attach 3(JV)'!B9</f>
        <v>0</v>
      </c>
      <c r="C9" s="826"/>
      <c r="D9" s="826"/>
      <c r="E9" s="107" t="str">
        <f>'Attach 3(JV)'!E9</f>
        <v>Power Grid Corporation of India Ltd.,</v>
      </c>
      <c r="H9" s="30"/>
      <c r="I9" s="11"/>
    </row>
    <row r="10" spans="1:9" ht="20.100000000000001" customHeight="1">
      <c r="A10" s="13" t="s">
        <v>58</v>
      </c>
      <c r="B10" s="826">
        <f>'Attach 3(JV)'!B10</f>
        <v>0</v>
      </c>
      <c r="C10" s="826"/>
      <c r="D10" s="826"/>
      <c r="E10" s="107" t="str">
        <f>'Attach 3(JV)'!E10</f>
        <v>"Saudamini", Plot No. 2, Sector 29</v>
      </c>
      <c r="H10" s="30"/>
      <c r="I10" s="11"/>
    </row>
    <row r="11" spans="1:9" ht="20.100000000000001" customHeight="1">
      <c r="B11" s="826">
        <f>'Attach 3(JV)'!B11</f>
        <v>0</v>
      </c>
      <c r="C11" s="826"/>
      <c r="D11" s="826"/>
      <c r="E11" s="107" t="str">
        <f>'Attach 3(JV)'!E11</f>
        <v>Gurugram (Haryana) - 122001</v>
      </c>
    </row>
    <row r="12" spans="1:9" ht="18" customHeight="1">
      <c r="A12" s="32"/>
      <c r="B12" s="826">
        <f>'Attach 3(JV)'!B12</f>
        <v>0</v>
      </c>
      <c r="C12" s="826"/>
      <c r="D12" s="826"/>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62</v>
      </c>
    </row>
    <row r="16" spans="1:9" ht="6" customHeight="1">
      <c r="A16" s="32"/>
    </row>
    <row r="17" spans="1:8" ht="78.75" customHeight="1">
      <c r="A17" s="1043" t="s">
        <v>738</v>
      </c>
      <c r="B17" s="1043"/>
      <c r="C17" s="1043"/>
      <c r="D17" s="1043"/>
      <c r="E17" s="1043"/>
    </row>
    <row r="18" spans="1:8" ht="56.25" customHeight="1">
      <c r="A18" s="1010" t="s">
        <v>739</v>
      </c>
      <c r="B18" s="1010"/>
      <c r="C18" s="1010"/>
      <c r="D18" s="1010"/>
      <c r="E18" s="1010"/>
    </row>
    <row r="19" spans="1:8" ht="184.5" customHeight="1">
      <c r="A19" s="1010" t="s">
        <v>740</v>
      </c>
      <c r="B19" s="1010"/>
      <c r="C19" s="1010"/>
      <c r="D19" s="1010"/>
      <c r="E19" s="1010"/>
    </row>
    <row r="20" spans="1:8" ht="8.25" hidden="1" customHeight="1">
      <c r="A20" s="32"/>
    </row>
    <row r="21" spans="1:8" ht="20.100000000000001" hidden="1" customHeight="1">
      <c r="A21" s="32"/>
    </row>
    <row r="22" spans="1:8" ht="20.100000000000001" hidden="1" customHeight="1">
      <c r="A22" s="32"/>
    </row>
    <row r="23" spans="1:8" ht="57.75" hidden="1" customHeight="1">
      <c r="A23" s="1043"/>
      <c r="B23" s="1043"/>
      <c r="C23" s="1043"/>
      <c r="D23" s="1043"/>
      <c r="E23" s="1043"/>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64</v>
      </c>
      <c r="B30" s="62" t="str">
        <f>'Attach 3(JV)'!B24</f>
        <v>--</v>
      </c>
      <c r="C30" s="40"/>
      <c r="D30" s="37" t="s">
        <v>65</v>
      </c>
      <c r="E30" s="198" t="str">
        <f>'Attach 3(JV)'!E24</f>
        <v/>
      </c>
    </row>
    <row r="31" spans="1:8" ht="33" customHeight="1">
      <c r="A31" s="36" t="s">
        <v>66</v>
      </c>
      <c r="B31" s="198" t="str">
        <f>'Attach 3(JV)'!B25</f>
        <v/>
      </c>
      <c r="C31" s="40"/>
      <c r="D31" s="37" t="s">
        <v>67</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pshUKve1crO0NXaq5zr8WR1gL724lfAn9bYWiBEC3l+ImS24+wxMmT/EuGZSyiVeerIzmQFqRB+zIWtYh6UhIw==" saltValue="/pijXGdXubTjyjig+d8Sig==" spinCount="100000" sheet="1" objects="1" scenario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6"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9" t="str">
        <f>'Attach 3(JV)'!A1</f>
        <v>Specification No.:CC/NT/W-TR/DOM/A06/24/16172</v>
      </c>
      <c r="B1" s="508"/>
      <c r="C1" s="508"/>
      <c r="D1" s="508"/>
      <c r="E1" s="520" t="str">
        <f>"Attachment-23 " &amp; 'Attach 3(JV)'!AT1</f>
        <v xml:space="preserve">Attachment-23 </v>
      </c>
      <c r="F1" s="78"/>
      <c r="G1" s="78"/>
      <c r="H1" s="78"/>
    </row>
    <row r="3" spans="1:9" ht="7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20.100000000000001" customHeight="1">
      <c r="A5" s="824" t="s">
        <v>741</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c r="G11" s="78" t="s">
        <v>9</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235.5" customHeight="1">
      <c r="A16" s="1114" t="s">
        <v>998</v>
      </c>
      <c r="B16" s="1117"/>
      <c r="C16" s="1117"/>
      <c r="D16" s="1117"/>
      <c r="E16" s="111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fSbuYMCnYOU8PsgAoy9/UE1CFAWMUwbNn8TVGHCNSeEDHvIhVTV9RKf4ENgw5IG5vQLoMah4uD+bXvXAQnIAPg==" saltValue="z9NiXPpAewwIHrX/8kdabw==" spinCount="100000" sheet="1" objects="1" scenario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3"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9" t="str">
        <f>'Attach 3(JV)'!A1</f>
        <v>Specification No.:CC/NT/W-TR/DOM/A06/24/16172</v>
      </c>
      <c r="B1" s="508"/>
      <c r="C1" s="508"/>
      <c r="D1" s="508"/>
      <c r="E1" s="520" t="s">
        <v>742</v>
      </c>
      <c r="F1" s="78"/>
      <c r="G1" s="78"/>
      <c r="H1" s="78"/>
    </row>
    <row r="3" spans="1:9" ht="7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48" customHeight="1">
      <c r="A5" s="1260" t="s">
        <v>743</v>
      </c>
      <c r="B5" s="1260"/>
      <c r="C5" s="1260"/>
      <c r="D5" s="1260"/>
      <c r="E5" s="126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c r="G11" s="78" t="s">
        <v>9</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383.25" customHeight="1">
      <c r="A16" s="1342" t="s">
        <v>744</v>
      </c>
      <c r="B16" s="1342"/>
      <c r="C16" s="1342"/>
      <c r="D16" s="1342"/>
      <c r="E16" s="1342"/>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3QboJupd0+0Z0D1Q81hv867MnNhCDh1sG49e5W1sXs+cvX9yRP2alHDlh5s6iVMzc6ZM6oYUVTvnS3erCZ1xdA==" saltValue="ntnbfutLrTG+z9IGd9us5Q==" spinCount="100000" sheet="1" objects="1" scenario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F36" sqref="F36"/>
    </sheetView>
  </sheetViews>
  <sheetFormatPr defaultColWidth="9.140625" defaultRowHeight="16.5"/>
  <cols>
    <col min="1" max="1" width="9.140625" style="333" customWidth="1"/>
    <col min="2" max="2" width="33" style="334" customWidth="1"/>
    <col min="3" max="3" width="11.7109375" style="334" customWidth="1"/>
    <col min="4" max="5" width="6.42578125" style="334" customWidth="1"/>
    <col min="6" max="6" width="6.42578125" style="346" customWidth="1"/>
    <col min="7" max="7" width="39" style="346" customWidth="1"/>
    <col min="8" max="8" width="11.85546875" style="346" hidden="1" customWidth="1"/>
    <col min="9" max="9" width="20.28515625" style="346" hidden="1" customWidth="1"/>
    <col min="10" max="13" width="11.85546875" style="346" hidden="1" customWidth="1"/>
    <col min="14" max="14" width="11.85546875" style="346" customWidth="1"/>
    <col min="15" max="15" width="11.85546875" style="346" hidden="1" customWidth="1"/>
    <col min="16" max="25" width="11.85546875" style="346" customWidth="1"/>
    <col min="26" max="26" width="9.140625" style="333" customWidth="1"/>
    <col min="27" max="27" width="15.28515625" style="333" hidden="1" customWidth="1"/>
    <col min="28" max="28" width="0" style="333" hidden="1" customWidth="1"/>
    <col min="29" max="16384" width="9.140625" style="333"/>
  </cols>
  <sheetData>
    <row r="1" spans="2:29" s="330" customFormat="1" ht="96" customHeight="1">
      <c r="B1" s="784"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C1" s="785"/>
      <c r="D1" s="785"/>
      <c r="E1" s="785"/>
      <c r="F1" s="785"/>
      <c r="G1" s="785"/>
      <c r="H1" s="331"/>
      <c r="I1" s="331"/>
      <c r="J1" s="331"/>
      <c r="K1" s="331"/>
      <c r="L1" s="331"/>
      <c r="M1" s="331"/>
      <c r="N1" s="331"/>
      <c r="O1" s="331"/>
      <c r="P1" s="331"/>
      <c r="Q1" s="331"/>
      <c r="R1" s="331"/>
      <c r="S1" s="331"/>
      <c r="T1" s="331"/>
      <c r="U1" s="331"/>
      <c r="V1" s="331"/>
      <c r="W1" s="331"/>
      <c r="X1" s="331"/>
      <c r="Y1" s="331"/>
      <c r="AA1" s="332"/>
      <c r="AB1" s="332"/>
      <c r="AC1" s="332"/>
    </row>
    <row r="2" spans="2:29" ht="15.75" customHeight="1">
      <c r="B2" s="813" t="str">
        <f>Basic!B3</f>
        <v>CC/NT/W-TR/DOM/A06/24/16172</v>
      </c>
      <c r="C2" s="813"/>
      <c r="D2" s="813"/>
      <c r="E2" s="813"/>
      <c r="F2" s="813"/>
      <c r="G2" s="813"/>
      <c r="H2" s="334"/>
      <c r="I2" s="334"/>
      <c r="J2" s="334"/>
      <c r="K2" s="334"/>
      <c r="L2" s="334"/>
      <c r="M2" s="334"/>
      <c r="N2" s="334"/>
      <c r="O2" s="334"/>
      <c r="P2" s="334"/>
      <c r="Q2" s="334"/>
      <c r="R2" s="334"/>
      <c r="S2" s="334"/>
      <c r="T2" s="334"/>
      <c r="U2" s="334"/>
      <c r="V2" s="334"/>
      <c r="W2" s="334"/>
      <c r="X2" s="334"/>
      <c r="Y2" s="334"/>
      <c r="AA2" s="333" t="s">
        <v>28</v>
      </c>
      <c r="AB2" s="335">
        <v>1</v>
      </c>
      <c r="AC2" s="336"/>
    </row>
    <row r="3" spans="2:29" ht="12" customHeight="1">
      <c r="B3" s="337"/>
      <c r="C3" s="337"/>
      <c r="D3" s="337"/>
      <c r="E3" s="337"/>
      <c r="F3" s="334"/>
      <c r="G3" s="334"/>
      <c r="H3" s="334"/>
      <c r="I3" s="334"/>
      <c r="J3" s="334"/>
      <c r="K3" s="334"/>
      <c r="L3" s="334"/>
      <c r="M3" s="338" t="s">
        <v>29</v>
      </c>
      <c r="N3" s="334"/>
      <c r="O3" s="334"/>
      <c r="P3" s="334"/>
      <c r="Q3" s="334"/>
      <c r="R3" s="334"/>
      <c r="S3" s="334"/>
      <c r="T3" s="334"/>
      <c r="U3" s="334"/>
      <c r="V3" s="334"/>
      <c r="W3" s="334"/>
      <c r="X3" s="334"/>
      <c r="Y3" s="334"/>
      <c r="AA3" s="333" t="s">
        <v>30</v>
      </c>
      <c r="AB3" s="335" t="s">
        <v>31</v>
      </c>
      <c r="AC3" s="336"/>
    </row>
    <row r="4" spans="2:29" ht="20.100000000000001" customHeight="1">
      <c r="B4" s="814" t="s">
        <v>32</v>
      </c>
      <c r="C4" s="814"/>
      <c r="D4" s="814"/>
      <c r="E4" s="814"/>
      <c r="F4" s="814"/>
      <c r="G4" s="814"/>
      <c r="H4" s="334"/>
      <c r="I4" s="334"/>
      <c r="J4" s="334"/>
      <c r="K4" s="334"/>
      <c r="L4" s="334"/>
      <c r="M4" s="338" t="s">
        <v>33</v>
      </c>
      <c r="N4" s="334"/>
      <c r="O4" s="334"/>
      <c r="P4" s="334"/>
      <c r="Q4" s="334"/>
      <c r="R4" s="334"/>
      <c r="S4" s="334"/>
      <c r="T4" s="334"/>
      <c r="U4" s="334"/>
      <c r="V4" s="334"/>
      <c r="W4" s="334"/>
      <c r="X4" s="334"/>
      <c r="Y4" s="334"/>
      <c r="AB4" s="335"/>
      <c r="AC4" s="336"/>
    </row>
    <row r="5" spans="2:29" ht="12" customHeight="1">
      <c r="B5" s="339"/>
      <c r="C5" s="339"/>
      <c r="F5" s="334"/>
      <c r="G5" s="334"/>
      <c r="H5" s="334"/>
      <c r="I5" s="334"/>
      <c r="J5" s="334"/>
      <c r="K5" s="334"/>
      <c r="L5" s="334"/>
      <c r="M5" s="334"/>
      <c r="N5" s="334"/>
      <c r="O5" s="334"/>
      <c r="P5" s="334"/>
      <c r="Q5" s="334"/>
      <c r="R5" s="334"/>
      <c r="S5" s="334"/>
      <c r="T5" s="334"/>
      <c r="U5" s="334"/>
      <c r="V5" s="334"/>
      <c r="W5" s="334"/>
      <c r="X5" s="334"/>
      <c r="Y5" s="334"/>
      <c r="AA5" s="336"/>
      <c r="AB5" s="336"/>
      <c r="AC5" s="336"/>
    </row>
    <row r="6" spans="2:29" s="330" customFormat="1" ht="43.5" hidden="1" customHeight="1">
      <c r="B6" s="340" t="s">
        <v>34</v>
      </c>
      <c r="C6" s="341"/>
      <c r="D6" s="815" t="s">
        <v>28</v>
      </c>
      <c r="E6" s="816"/>
      <c r="F6" s="816"/>
      <c r="G6" s="817"/>
      <c r="H6" s="342"/>
      <c r="I6" s="375" t="str">
        <f>D6</f>
        <v>Sole Bidder</v>
      </c>
      <c r="J6" s="376">
        <f>IF(I6="JV (Joint Venture)",1,2)</f>
        <v>2</v>
      </c>
      <c r="K6" s="342"/>
      <c r="L6" s="342"/>
      <c r="M6" s="342"/>
      <c r="N6" s="342"/>
      <c r="O6" s="342"/>
      <c r="P6" s="342"/>
      <c r="Q6" s="342"/>
      <c r="R6" s="342"/>
      <c r="S6" s="342"/>
      <c r="U6" s="342"/>
      <c r="V6" s="342"/>
      <c r="W6" s="342"/>
      <c r="X6" s="342"/>
      <c r="Y6" s="342"/>
      <c r="AA6" s="344">
        <f>IF(D6= "Sole Bidder", 0, D7)</f>
        <v>0</v>
      </c>
      <c r="AB6" s="332"/>
      <c r="AC6" s="332"/>
    </row>
    <row r="7" spans="2:29" ht="50.1" hidden="1" customHeight="1">
      <c r="B7" s="340" t="str">
        <f>IF(D6= "JV (Joint Venture)", "Total Nos. of  Partners in the JV [excluding the Lead Partner]", "")</f>
        <v/>
      </c>
      <c r="C7" s="345"/>
      <c r="D7" s="818">
        <v>1</v>
      </c>
      <c r="E7" s="819"/>
      <c r="F7" s="819"/>
      <c r="G7" s="820"/>
      <c r="I7" s="375"/>
      <c r="J7" s="375"/>
      <c r="AA7" s="336"/>
      <c r="AB7" s="336"/>
      <c r="AC7" s="336"/>
    </row>
    <row r="8" spans="2:29" ht="12" customHeight="1">
      <c r="B8" s="339"/>
      <c r="C8" s="339"/>
      <c r="F8" s="334"/>
      <c r="G8" s="334"/>
      <c r="H8" s="334"/>
      <c r="I8" s="334"/>
      <c r="J8" s="334"/>
      <c r="K8" s="334"/>
      <c r="L8" s="334"/>
      <c r="M8" s="334"/>
      <c r="N8" s="334"/>
      <c r="O8" s="334"/>
      <c r="P8" s="334"/>
      <c r="Q8" s="334"/>
      <c r="R8" s="334"/>
      <c r="S8" s="334"/>
      <c r="T8" s="334"/>
      <c r="U8" s="334"/>
      <c r="V8" s="334"/>
      <c r="W8" s="334"/>
      <c r="X8" s="334"/>
      <c r="Y8" s="334"/>
      <c r="AA8" s="336"/>
      <c r="AB8" s="336"/>
      <c r="AC8" s="336"/>
    </row>
    <row r="9" spans="2:29" ht="12" customHeight="1">
      <c r="B9" s="339"/>
      <c r="C9" s="339"/>
      <c r="F9" s="334"/>
      <c r="G9" s="334"/>
      <c r="H9" s="334"/>
      <c r="I9" s="334"/>
      <c r="J9" s="334"/>
      <c r="K9" s="334"/>
      <c r="L9" s="334"/>
      <c r="M9" s="334"/>
      <c r="N9" s="334"/>
      <c r="O9" s="334"/>
      <c r="P9" s="334"/>
      <c r="Q9" s="334"/>
      <c r="R9" s="334"/>
      <c r="S9" s="334"/>
      <c r="T9" s="334"/>
      <c r="U9" s="334"/>
      <c r="V9" s="334"/>
      <c r="W9" s="334"/>
      <c r="X9" s="334"/>
      <c r="Y9" s="334"/>
      <c r="AA9" s="336"/>
      <c r="AB9" s="336"/>
      <c r="AC9" s="336"/>
    </row>
    <row r="10" spans="2:29" ht="30" customHeight="1">
      <c r="B10" s="328" t="s">
        <v>35</v>
      </c>
      <c r="C10" s="347"/>
      <c r="D10" s="810"/>
      <c r="E10" s="811"/>
      <c r="F10" s="811"/>
      <c r="G10" s="812"/>
      <c r="H10" s="334"/>
      <c r="I10" s="334"/>
      <c r="J10" s="334"/>
      <c r="K10" s="334"/>
      <c r="L10" s="334"/>
      <c r="M10" s="334"/>
      <c r="N10" s="334"/>
      <c r="O10" s="334"/>
      <c r="P10" s="334"/>
      <c r="Q10" s="334"/>
      <c r="R10" s="334"/>
      <c r="S10" s="334"/>
      <c r="T10" s="334"/>
      <c r="U10" s="334"/>
      <c r="V10" s="334"/>
      <c r="W10" s="334"/>
      <c r="X10" s="334"/>
      <c r="Y10" s="334"/>
      <c r="AA10" s="336"/>
      <c r="AB10" s="336"/>
      <c r="AC10" s="336"/>
    </row>
    <row r="11" spans="2:29" ht="29.25" customHeight="1">
      <c r="B11" s="329" t="s">
        <v>36</v>
      </c>
      <c r="C11" s="348"/>
      <c r="D11" s="810"/>
      <c r="E11" s="811"/>
      <c r="F11" s="811"/>
      <c r="G11" s="812"/>
      <c r="H11" s="334"/>
      <c r="I11" s="334"/>
      <c r="J11" s="334"/>
      <c r="K11" s="334"/>
      <c r="L11" s="334"/>
      <c r="M11" s="334"/>
      <c r="N11" s="334"/>
      <c r="O11" s="334"/>
      <c r="P11" s="334"/>
      <c r="Q11" s="334"/>
      <c r="R11" s="334"/>
      <c r="S11" s="334"/>
      <c r="T11" s="334"/>
      <c r="U11" s="334"/>
      <c r="V11" s="334"/>
      <c r="W11" s="334"/>
      <c r="X11" s="334"/>
      <c r="Y11" s="334"/>
      <c r="AA11" s="336"/>
      <c r="AB11" s="336"/>
      <c r="AC11" s="336"/>
    </row>
    <row r="12" spans="2:29" ht="30.75" customHeight="1">
      <c r="B12" s="349"/>
      <c r="C12" s="350"/>
      <c r="D12" s="810"/>
      <c r="E12" s="811"/>
      <c r="F12" s="811"/>
      <c r="G12" s="812"/>
      <c r="H12" s="334"/>
      <c r="I12" s="334"/>
      <c r="J12" s="334"/>
      <c r="K12" s="334"/>
      <c r="L12" s="334"/>
      <c r="M12" s="334"/>
      <c r="N12" s="334"/>
      <c r="O12" s="334"/>
      <c r="P12" s="334"/>
      <c r="Q12" s="334"/>
      <c r="R12" s="334"/>
      <c r="S12" s="334"/>
      <c r="T12" s="334"/>
      <c r="U12" s="334"/>
      <c r="V12" s="334"/>
      <c r="W12" s="334"/>
      <c r="X12" s="334"/>
      <c r="Y12" s="334"/>
      <c r="AA12" s="336"/>
      <c r="AB12" s="336"/>
      <c r="AC12" s="336"/>
    </row>
    <row r="13" spans="2:29" ht="32.25" customHeight="1">
      <c r="B13" s="351"/>
      <c r="C13" s="352"/>
      <c r="D13" s="810"/>
      <c r="E13" s="811"/>
      <c r="F13" s="811"/>
      <c r="G13" s="812"/>
      <c r="H13" s="334"/>
      <c r="I13" s="334"/>
      <c r="J13" s="334"/>
      <c r="K13" s="334"/>
      <c r="L13" s="334"/>
      <c r="M13" s="334"/>
      <c r="N13" s="334"/>
      <c r="O13" s="334"/>
      <c r="P13" s="334"/>
      <c r="Q13" s="334"/>
      <c r="R13" s="334"/>
      <c r="S13" s="334"/>
      <c r="T13" s="334"/>
      <c r="U13" s="334"/>
      <c r="V13" s="334"/>
      <c r="W13" s="334"/>
      <c r="X13" s="334"/>
      <c r="Y13" s="334"/>
      <c r="AA13" s="336"/>
      <c r="AB13" s="336"/>
      <c r="AC13" s="336"/>
    </row>
    <row r="14" spans="2:29" ht="12" customHeight="1">
      <c r="B14" s="339"/>
      <c r="C14" s="339"/>
      <c r="F14" s="334"/>
      <c r="G14" s="334"/>
      <c r="H14" s="334"/>
      <c r="I14" s="334"/>
      <c r="J14" s="334"/>
      <c r="K14" s="334"/>
      <c r="L14" s="334"/>
      <c r="M14" s="334"/>
      <c r="N14" s="334"/>
      <c r="O14" s="334"/>
      <c r="P14" s="334"/>
      <c r="Q14" s="334"/>
      <c r="R14" s="334"/>
      <c r="S14" s="334"/>
      <c r="T14" s="334"/>
      <c r="U14" s="334"/>
      <c r="V14" s="334"/>
      <c r="W14" s="334"/>
      <c r="X14" s="334"/>
      <c r="Y14" s="334"/>
      <c r="AA14" s="336"/>
      <c r="AB14" s="336"/>
      <c r="AC14" s="336"/>
    </row>
    <row r="15" spans="2:29" ht="36" customHeight="1">
      <c r="B15" s="821" t="s">
        <v>37</v>
      </c>
      <c r="C15" s="821"/>
      <c r="D15" s="822"/>
      <c r="E15" s="822"/>
      <c r="F15" s="822"/>
      <c r="G15" s="822"/>
      <c r="I15" s="375">
        <f>D15</f>
        <v>0</v>
      </c>
      <c r="J15" s="376">
        <f>IF(I15="No",1,2)</f>
        <v>2</v>
      </c>
      <c r="K15" s="343">
        <f>IF(J15="No",1,2)</f>
        <v>2</v>
      </c>
      <c r="L15" s="346">
        <f>IF(AND(D6="JV (Joint Venture)",D7=1),1,0)</f>
        <v>0</v>
      </c>
      <c r="O15" s="346">
        <v>2019</v>
      </c>
    </row>
    <row r="16" spans="2:29" ht="30.75" customHeight="1">
      <c r="B16" s="360" t="s">
        <v>38</v>
      </c>
      <c r="C16" s="361"/>
      <c r="D16" s="810"/>
      <c r="E16" s="811"/>
      <c r="F16" s="811"/>
      <c r="G16" s="812"/>
      <c r="I16" s="375"/>
      <c r="J16" s="376"/>
      <c r="K16" s="343"/>
      <c r="O16" s="346">
        <v>2020</v>
      </c>
    </row>
    <row r="17" spans="2:29" ht="12" customHeight="1">
      <c r="B17" s="339"/>
      <c r="C17" s="339"/>
      <c r="F17" s="334"/>
      <c r="G17" s="334"/>
      <c r="H17" s="334"/>
      <c r="I17" s="334"/>
      <c r="J17" s="334"/>
      <c r="K17" s="334"/>
      <c r="L17" s="334"/>
      <c r="M17" s="334"/>
      <c r="N17" s="334"/>
      <c r="O17" s="334"/>
      <c r="P17" s="334"/>
      <c r="Q17" s="334"/>
      <c r="R17" s="334"/>
      <c r="S17" s="334"/>
      <c r="T17" s="334"/>
      <c r="U17" s="334"/>
      <c r="V17" s="334"/>
      <c r="W17" s="334"/>
      <c r="X17" s="334"/>
      <c r="Y17" s="334"/>
      <c r="AA17" s="336"/>
      <c r="AB17" s="336"/>
      <c r="AC17" s="336"/>
    </row>
    <row r="18" spans="2:29" ht="24.75" customHeight="1">
      <c r="B18" s="328" t="s">
        <v>39</v>
      </c>
      <c r="C18" s="347"/>
      <c r="D18" s="810"/>
      <c r="E18" s="811"/>
      <c r="F18" s="811"/>
      <c r="G18" s="812"/>
      <c r="I18" s="375"/>
      <c r="J18" s="375"/>
    </row>
    <row r="19" spans="2:29" ht="21" customHeight="1">
      <c r="B19" s="329" t="s">
        <v>40</v>
      </c>
      <c r="C19" s="348"/>
      <c r="D19" s="810"/>
      <c r="E19" s="811"/>
      <c r="F19" s="811"/>
      <c r="G19" s="812"/>
      <c r="I19" s="375"/>
      <c r="J19" s="375"/>
    </row>
    <row r="20" spans="2:29" ht="21" customHeight="1">
      <c r="B20" s="349" t="s">
        <v>41</v>
      </c>
      <c r="C20" s="350"/>
      <c r="D20" s="810"/>
      <c r="E20" s="811"/>
      <c r="F20" s="811"/>
      <c r="G20" s="812"/>
      <c r="I20" s="375"/>
      <c r="J20" s="375"/>
    </row>
    <row r="21" spans="2:29" ht="21.75" customHeight="1">
      <c r="B21" s="351" t="s">
        <v>42</v>
      </c>
      <c r="C21" s="352"/>
      <c r="D21" s="810"/>
      <c r="E21" s="811"/>
      <c r="F21" s="811"/>
      <c r="G21" s="812"/>
      <c r="I21" s="375" t="s">
        <v>43</v>
      </c>
      <c r="J21" s="375">
        <f>D15</f>
        <v>0</v>
      </c>
    </row>
    <row r="22" spans="2:29" ht="20.100000000000001" customHeight="1"/>
    <row r="23" spans="2:29" ht="20.100000000000001" hidden="1" customHeight="1">
      <c r="B23" s="328" t="str">
        <f>IF(D7=1, "Name of other Partner","Name of other Partner - 1")</f>
        <v>Name of other Partner</v>
      </c>
      <c r="C23" s="347"/>
      <c r="D23" s="810" t="s">
        <v>44</v>
      </c>
      <c r="E23" s="811"/>
      <c r="F23" s="811"/>
      <c r="G23" s="812"/>
    </row>
    <row r="24" spans="2:29" ht="20.100000000000001" hidden="1" customHeight="1">
      <c r="B24" s="329" t="str">
        <f>IF(D7=1, "Address of other Partner","Address of other Partner - 1")</f>
        <v>Address of other Partner</v>
      </c>
      <c r="C24" s="348"/>
      <c r="D24" s="810" t="s">
        <v>45</v>
      </c>
      <c r="E24" s="811"/>
      <c r="F24" s="811"/>
      <c r="G24" s="812"/>
    </row>
    <row r="25" spans="2:29" ht="20.100000000000001" hidden="1" customHeight="1">
      <c r="B25" s="349"/>
      <c r="C25" s="350"/>
      <c r="D25" s="810" t="s">
        <v>46</v>
      </c>
      <c r="E25" s="811"/>
      <c r="F25" s="811"/>
      <c r="G25" s="812"/>
    </row>
    <row r="26" spans="2:29" ht="20.100000000000001" hidden="1" customHeight="1">
      <c r="B26" s="351"/>
      <c r="C26" s="352"/>
      <c r="D26" s="810"/>
      <c r="E26" s="811"/>
      <c r="F26" s="811"/>
      <c r="G26" s="812"/>
    </row>
    <row r="27" spans="2:29" ht="20.100000000000001" customHeight="1"/>
    <row r="28" spans="2:29" ht="20.100000000000001" hidden="1" customHeight="1">
      <c r="B28" s="328" t="s">
        <v>47</v>
      </c>
      <c r="C28" s="347"/>
      <c r="D28" s="810"/>
      <c r="E28" s="811"/>
      <c r="F28" s="811"/>
      <c r="G28" s="812"/>
    </row>
    <row r="29" spans="2:29" ht="20.100000000000001" hidden="1" customHeight="1">
      <c r="B29" s="329" t="s">
        <v>48</v>
      </c>
      <c r="C29" s="348"/>
      <c r="D29" s="810"/>
      <c r="E29" s="811"/>
      <c r="F29" s="811"/>
      <c r="G29" s="812"/>
    </row>
    <row r="30" spans="2:29" ht="20.100000000000001" hidden="1" customHeight="1">
      <c r="B30" s="349"/>
      <c r="C30" s="350"/>
      <c r="D30" s="810"/>
      <c r="E30" s="811"/>
      <c r="F30" s="811"/>
      <c r="G30" s="812"/>
    </row>
    <row r="31" spans="2:29" ht="20.100000000000001" hidden="1" customHeight="1">
      <c r="B31" s="351"/>
      <c r="C31" s="352"/>
      <c r="D31" s="810"/>
      <c r="E31" s="811"/>
      <c r="F31" s="811"/>
      <c r="G31" s="812"/>
    </row>
    <row r="32" spans="2:29" ht="20.100000000000001" customHeight="1"/>
    <row r="33" spans="2:25" ht="21" customHeight="1">
      <c r="B33" s="353" t="s">
        <v>49</v>
      </c>
      <c r="C33" s="354"/>
      <c r="D33" s="810"/>
      <c r="E33" s="811"/>
      <c r="F33" s="811"/>
      <c r="G33" s="812"/>
    </row>
    <row r="34" spans="2:25" ht="21" customHeight="1">
      <c r="B34" s="353" t="s">
        <v>50</v>
      </c>
      <c r="C34" s="354"/>
      <c r="D34" s="810"/>
      <c r="E34" s="811"/>
      <c r="F34" s="811"/>
      <c r="G34" s="812"/>
    </row>
    <row r="35" spans="2:25" ht="21" customHeight="1">
      <c r="B35" s="355"/>
      <c r="C35" s="355"/>
      <c r="D35" s="355"/>
    </row>
    <row r="36" spans="2:25" s="330" customFormat="1" ht="21" customHeight="1">
      <c r="B36" s="353" t="s">
        <v>51</v>
      </c>
      <c r="C36" s="354"/>
      <c r="D36" s="356"/>
      <c r="E36" s="357"/>
      <c r="F36" s="356"/>
      <c r="G36" s="358"/>
      <c r="H36" s="359">
        <f>IF(E36="Feb",29,IF(OR(E36="Apr", E36="Jun", E36="Sep", E36="Nov"),30,31))</f>
        <v>31</v>
      </c>
      <c r="I36" s="334"/>
      <c r="J36" s="334"/>
      <c r="K36" s="334"/>
      <c r="L36" s="334"/>
      <c r="M36" s="334"/>
      <c r="N36" s="334"/>
      <c r="O36" s="334"/>
      <c r="P36" s="334"/>
      <c r="Q36" s="334"/>
      <c r="R36" s="334"/>
      <c r="S36" s="334"/>
      <c r="T36" s="334"/>
      <c r="U36" s="334"/>
      <c r="V36" s="334"/>
      <c r="W36" s="334"/>
      <c r="X36" s="334"/>
      <c r="Y36" s="334"/>
    </row>
    <row r="37" spans="2:25" ht="21" customHeight="1">
      <c r="B37" s="353" t="s">
        <v>52</v>
      </c>
      <c r="C37" s="354"/>
      <c r="D37" s="807"/>
      <c r="E37" s="808"/>
      <c r="F37" s="808"/>
      <c r="G37" s="809"/>
    </row>
    <row r="38" spans="2:25">
      <c r="E38" s="346"/>
    </row>
  </sheetData>
  <sheetProtection algorithmName="SHA-512" hashValue="WNXNSwhnX0ZZfUuSJm2KLg5uNn3PLn7qLBsLoK5bK1TluA9+3lCTNzZzH1MBqNuXLZm874Sxw0SAObfuKyMZMQ==" saltValue="Ro/wmVziKlHivmXd6tV9xw==" spinCount="100000" sheet="1" objects="1" scenario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1" priority="4">
      <formula>$AA$6&lt;1</formula>
    </cfRule>
  </conditionalFormatting>
  <conditionalFormatting sqref="B28:C31">
    <cfRule type="expression" dxfId="90" priority="3">
      <formula>$AA$6&lt;2</formula>
    </cfRule>
  </conditionalFormatting>
  <conditionalFormatting sqref="B7:G7">
    <cfRule type="expression" dxfId="89" priority="5">
      <formula>$D$6="Sole Bidder"</formula>
    </cfRule>
  </conditionalFormatting>
  <conditionalFormatting sqref="D23:G31">
    <cfRule type="expression" dxfId="88" priority="2" stopIfTrue="1">
      <formula>$D$6="Sole Bidder"</formula>
    </cfRule>
  </conditionalFormatting>
  <conditionalFormatting sqref="D28:G31">
    <cfRule type="expression" dxfId="87"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9" t="str">
        <f>'Attach 3(JV)'!A1</f>
        <v>Specification No.:CC/NT/W-TR/DOM/A06/24/16172</v>
      </c>
      <c r="B1" s="508"/>
      <c r="C1" s="508"/>
      <c r="D1" s="508"/>
      <c r="E1" s="520" t="s">
        <v>745</v>
      </c>
      <c r="F1" s="78"/>
      <c r="G1" s="78"/>
      <c r="H1" s="78"/>
    </row>
    <row r="3" spans="1:9" ht="7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48" customHeight="1">
      <c r="A5" s="1260" t="s">
        <v>746</v>
      </c>
      <c r="B5" s="1260"/>
      <c r="C5" s="1260"/>
      <c r="D5" s="1260"/>
      <c r="E5" s="126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c r="G11" s="78" t="s">
        <v>9</v>
      </c>
    </row>
    <row r="12" spans="1:9" ht="20.100000000000001" customHeight="1">
      <c r="A12" s="32"/>
      <c r="B12" s="827">
        <f>'Attach 3(JV)'!B12</f>
        <v>0</v>
      </c>
      <c r="C12" s="827"/>
      <c r="D12" s="827"/>
      <c r="E12" s="12"/>
    </row>
    <row r="13" spans="1:9" ht="20.100000000000001" customHeight="1">
      <c r="A13" s="32"/>
      <c r="B13" s="102"/>
      <c r="C13" s="102"/>
      <c r="D13" s="102"/>
      <c r="E13" s="25"/>
    </row>
    <row r="14" spans="1:9" ht="20.100000000000001" customHeight="1">
      <c r="A14" s="29" t="s">
        <v>62</v>
      </c>
    </row>
    <row r="15" spans="1:9" ht="20.100000000000001" customHeight="1">
      <c r="A15" s="32"/>
    </row>
    <row r="16" spans="1:9" ht="273" customHeight="1">
      <c r="A16" s="1188" t="s">
        <v>999</v>
      </c>
      <c r="B16" s="1188"/>
      <c r="C16" s="1188"/>
      <c r="D16" s="1188"/>
      <c r="E16" s="1188"/>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0Z7JFrwTyZu69qv5cRJolIvbsJfWSDpWDPKdMGmuqMaiFK1Ob6wjnml4vUuNvlZ8uNICUon5eBdrXu9Jx1shLQ==" saltValue="hGW/J0L4FYGTyDARJb+wWg==" spinCount="100000" sheet="1" objects="1" scenario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19" t="str">
        <f>'Attach 3(JV)'!A1</f>
        <v>Specification No.:CC/NT/W-TR/DOM/A06/24/16172</v>
      </c>
      <c r="B1" s="508"/>
      <c r="C1" s="508"/>
      <c r="D1" s="508"/>
      <c r="E1" s="520" t="s">
        <v>747</v>
      </c>
      <c r="F1" s="78"/>
      <c r="G1" s="78"/>
      <c r="H1" s="78"/>
    </row>
    <row r="3" spans="1:9" ht="65.25" customHeight="1">
      <c r="A3" s="1177"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178"/>
      <c r="C3" s="1178"/>
      <c r="D3" s="1178"/>
      <c r="E3" s="1178"/>
      <c r="F3" s="26"/>
      <c r="G3" s="27"/>
      <c r="H3" s="26"/>
    </row>
    <row r="4" spans="1:9" ht="20.100000000000001" customHeight="1">
      <c r="A4" s="28"/>
      <c r="H4" s="30"/>
      <c r="I4" s="11"/>
    </row>
    <row r="5" spans="1:9" ht="32.25" customHeight="1">
      <c r="A5" s="1260" t="s">
        <v>748</v>
      </c>
      <c r="B5" s="1260"/>
      <c r="C5" s="1260"/>
      <c r="D5" s="1260"/>
      <c r="E5" s="1260"/>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2" t="str">
        <f>'Attach 3(JV)'!E8</f>
        <v>Contract Services</v>
      </c>
      <c r="H8" s="30"/>
      <c r="I8" s="11"/>
    </row>
    <row r="9" spans="1:9" ht="20.100000000000001" customHeight="1">
      <c r="A9" s="13" t="s">
        <v>56</v>
      </c>
      <c r="B9" s="827">
        <f>'Attach 3(JV)'!B9</f>
        <v>0</v>
      </c>
      <c r="C9" s="827"/>
      <c r="D9" s="827"/>
      <c r="E9" s="12" t="str">
        <f>'Attach 3(JV)'!E9</f>
        <v>Power Grid Corporation of India Ltd.,</v>
      </c>
      <c r="H9" s="30"/>
      <c r="I9" s="11"/>
    </row>
    <row r="10" spans="1:9" ht="20.100000000000001" customHeight="1">
      <c r="A10" s="13" t="s">
        <v>58</v>
      </c>
      <c r="B10" s="827">
        <f>'Attach 3(JV)'!B10</f>
        <v>0</v>
      </c>
      <c r="C10" s="827"/>
      <c r="D10" s="827"/>
      <c r="E10" s="12" t="str">
        <f>'Attach 3(JV)'!E10</f>
        <v>"Saudamini", Plot No. 2, Sector 29</v>
      </c>
      <c r="H10" s="30"/>
      <c r="I10" s="11"/>
    </row>
    <row r="11" spans="1:9" ht="20.100000000000001" customHeight="1">
      <c r="B11" s="827">
        <f>'Attach 3(JV)'!B11</f>
        <v>0</v>
      </c>
      <c r="C11" s="827"/>
      <c r="D11" s="827"/>
      <c r="E11" s="12" t="str">
        <f>'Attach 3(JV)'!E11</f>
        <v>Gurugram (Haryana) - 122001</v>
      </c>
      <c r="G11" s="78" t="s">
        <v>9</v>
      </c>
    </row>
    <row r="12" spans="1:9" ht="20.100000000000001" customHeight="1">
      <c r="A12" s="32"/>
      <c r="B12" s="827">
        <f>'Attach 3(JV)'!B12</f>
        <v>0</v>
      </c>
      <c r="C12" s="827"/>
      <c r="D12" s="827"/>
      <c r="E12" s="12"/>
    </row>
    <row r="13" spans="1:9" ht="16.5" customHeight="1">
      <c r="A13" s="32"/>
      <c r="B13" s="102"/>
      <c r="C13" s="102"/>
      <c r="D13" s="102"/>
      <c r="E13" s="25"/>
    </row>
    <row r="14" spans="1:9" ht="20.100000000000001" customHeight="1">
      <c r="A14" s="29" t="s">
        <v>62</v>
      </c>
    </row>
    <row r="15" spans="1:9" ht="20.100000000000001" customHeight="1">
      <c r="A15" s="32"/>
    </row>
    <row r="16" spans="1:9" ht="225.75" customHeight="1">
      <c r="A16" s="1188" t="s">
        <v>1000</v>
      </c>
      <c r="B16" s="1188"/>
      <c r="C16" s="1188"/>
      <c r="D16" s="1188"/>
      <c r="E16" s="1188"/>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64</v>
      </c>
      <c r="B24" s="62" t="str">
        <f>'Attach 3(JV)'!B24</f>
        <v>--</v>
      </c>
      <c r="C24" s="40"/>
      <c r="D24" s="37" t="s">
        <v>65</v>
      </c>
      <c r="E24" s="198" t="str">
        <f>'Attach 3(JV)'!E24</f>
        <v/>
      </c>
    </row>
    <row r="25" spans="1:5" ht="33" customHeight="1">
      <c r="A25" s="36" t="s">
        <v>66</v>
      </c>
      <c r="B25" s="198" t="str">
        <f>'Attach 3(JV)'!B25</f>
        <v/>
      </c>
      <c r="C25" s="40"/>
      <c r="D25" s="37" t="s">
        <v>67</v>
      </c>
      <c r="E25" s="198" t="str">
        <f>'Attach 3(JV)'!E25</f>
        <v/>
      </c>
    </row>
    <row r="26" spans="1:5" ht="33" customHeight="1">
      <c r="A26" s="1343" t="s">
        <v>749</v>
      </c>
      <c r="B26" s="1343"/>
      <c r="C26" s="1343"/>
      <c r="D26" s="1343"/>
      <c r="E26" s="1343"/>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hnfEcsTCDuKDBUhmOBOsahVupVskaqpmIK9xJvhxZ27hIL9yrU3YHeFjtdNhAnV6hc3PejIUDofQgET+Cl8WTw==" saltValue="qNOccBfoRZBl1u+lk0Urqg==" spinCount="100000" sheet="1" objects="1" scenario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4"/>
  <sheetViews>
    <sheetView showGridLines="0" tabSelected="1" view="pageBreakPreview" zoomScaleSheetLayoutView="100" workbookViewId="0">
      <selection activeCell="B17" sqref="B17:F17"/>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8" customWidth="1"/>
    <col min="32" max="32" width="9.140625" style="156" customWidth="1"/>
    <col min="33" max="33" width="10" style="156" customWidth="1"/>
    <col min="34" max="34" width="14.85546875" style="156" customWidth="1"/>
    <col min="35" max="35" width="9.140625" style="156" customWidth="1"/>
    <col min="36" max="42" width="9.140625" style="156"/>
    <col min="43" max="16384" width="9.140625" style="25"/>
  </cols>
  <sheetData>
    <row r="1" spans="1:52" ht="27.75" customHeight="1">
      <c r="A1" s="891" t="str">
        <f>'Attach 3(JV)'!A1</f>
        <v>Specification No.:CC/NT/W-TR/DOM/A06/24/16172</v>
      </c>
      <c r="B1" s="891"/>
      <c r="C1" s="891"/>
      <c r="D1" s="891"/>
      <c r="E1" s="891"/>
      <c r="F1" s="269" t="s">
        <v>750</v>
      </c>
      <c r="G1" s="52"/>
      <c r="H1" s="52"/>
      <c r="I1" s="78"/>
      <c r="J1" s="78"/>
      <c r="K1" s="78"/>
      <c r="L1" s="78"/>
      <c r="M1" s="78"/>
      <c r="N1" s="78"/>
      <c r="O1" s="78"/>
      <c r="P1" s="78"/>
      <c r="Q1" s="78"/>
      <c r="R1" s="78"/>
      <c r="S1" s="78"/>
      <c r="T1" s="78"/>
      <c r="U1" s="78"/>
      <c r="V1" s="78"/>
      <c r="W1" s="78"/>
      <c r="X1" s="78"/>
      <c r="Y1" s="78"/>
      <c r="Z1" s="78"/>
      <c r="AA1" s="78"/>
      <c r="AD1" s="747"/>
      <c r="AE1" s="748">
        <v>1</v>
      </c>
      <c r="AF1" s="77" t="s">
        <v>751</v>
      </c>
      <c r="AG1" s="749">
        <v>1</v>
      </c>
      <c r="AH1" s="749" t="s">
        <v>752</v>
      </c>
      <c r="AI1" s="750"/>
      <c r="AJ1" s="750"/>
      <c r="AK1" s="749">
        <v>1</v>
      </c>
      <c r="AL1" s="750" t="s">
        <v>753</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47"/>
      <c r="AE2" s="748">
        <v>2</v>
      </c>
      <c r="AF2" s="77" t="s">
        <v>754</v>
      </c>
      <c r="AG2" s="749">
        <v>2</v>
      </c>
      <c r="AH2" s="749" t="s">
        <v>755</v>
      </c>
      <c r="AI2" s="750"/>
      <c r="AJ2" s="750"/>
      <c r="AK2" s="749">
        <v>2</v>
      </c>
      <c r="AL2" s="750" t="s">
        <v>756</v>
      </c>
      <c r="AM2" s="77"/>
      <c r="AN2" s="77"/>
      <c r="AO2" s="77"/>
      <c r="AP2" s="77"/>
      <c r="AQ2" s="114"/>
      <c r="AR2" s="114"/>
      <c r="AS2" s="114"/>
      <c r="AT2" s="114"/>
      <c r="AU2" s="114"/>
      <c r="AV2" s="114"/>
      <c r="AW2" s="114"/>
      <c r="AX2" s="114"/>
      <c r="AY2" s="114"/>
      <c r="AZ2" s="114"/>
    </row>
    <row r="3" spans="1:52" ht="20.100000000000001" customHeight="1">
      <c r="A3" s="824" t="s">
        <v>757</v>
      </c>
      <c r="B3" s="824"/>
      <c r="C3" s="824"/>
      <c r="D3" s="824"/>
      <c r="E3" s="824"/>
      <c r="F3" s="824"/>
      <c r="G3" s="28"/>
      <c r="H3" s="28"/>
      <c r="I3" s="49"/>
      <c r="J3" s="78"/>
      <c r="K3" s="78"/>
      <c r="L3" s="78"/>
      <c r="M3" s="78"/>
      <c r="N3" s="78"/>
      <c r="O3" s="78"/>
      <c r="P3" s="78"/>
      <c r="Q3" s="78"/>
      <c r="R3" s="78"/>
      <c r="S3" s="78"/>
      <c r="T3" s="78"/>
      <c r="U3" s="78"/>
      <c r="V3" s="78"/>
      <c r="W3" s="78"/>
      <c r="X3" s="78"/>
      <c r="Y3" s="78"/>
      <c r="Z3" s="78"/>
      <c r="AA3" s="78"/>
      <c r="AB3" s="179"/>
      <c r="AC3" s="180"/>
      <c r="AD3" s="747"/>
      <c r="AE3" s="748">
        <v>3</v>
      </c>
      <c r="AF3" s="77" t="s">
        <v>758</v>
      </c>
      <c r="AG3" s="749">
        <v>3</v>
      </c>
      <c r="AH3" s="749" t="s">
        <v>759</v>
      </c>
      <c r="AI3" s="750"/>
      <c r="AJ3" s="750"/>
      <c r="AK3" s="749">
        <v>3</v>
      </c>
      <c r="AL3" s="750" t="s">
        <v>760</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47"/>
      <c r="AE4" s="748">
        <v>4</v>
      </c>
      <c r="AF4" s="77" t="s">
        <v>761</v>
      </c>
      <c r="AG4" s="749">
        <v>4</v>
      </c>
      <c r="AH4" s="749" t="s">
        <v>762</v>
      </c>
      <c r="AI4" s="750"/>
      <c r="AJ4" s="750"/>
      <c r="AK4" s="749">
        <v>4</v>
      </c>
      <c r="AL4" s="750" t="s">
        <v>763</v>
      </c>
      <c r="AM4" s="77"/>
      <c r="AN4" s="77"/>
      <c r="AO4" s="77"/>
      <c r="AP4" s="77"/>
      <c r="AQ4" s="114"/>
      <c r="AR4" s="114"/>
      <c r="AS4" s="114"/>
      <c r="AT4" s="114"/>
      <c r="AU4" s="114"/>
      <c r="AV4" s="114"/>
      <c r="AW4" s="114"/>
      <c r="AX4" s="114"/>
      <c r="AY4" s="114"/>
      <c r="AZ4" s="114"/>
    </row>
    <row r="5" spans="1:52" ht="20.100000000000001" customHeight="1">
      <c r="A5" s="38" t="s">
        <v>764</v>
      </c>
      <c r="B5" s="38"/>
      <c r="C5" s="1347"/>
      <c r="D5" s="1347"/>
      <c r="E5" s="1347"/>
      <c r="F5" s="1347"/>
      <c r="G5" s="38"/>
      <c r="H5" s="38"/>
      <c r="I5" s="78"/>
      <c r="J5" s="78"/>
      <c r="K5" s="78"/>
      <c r="L5" s="78"/>
      <c r="M5" s="78"/>
      <c r="N5" s="78"/>
      <c r="O5" s="78"/>
      <c r="P5" s="78"/>
      <c r="Q5" s="78"/>
      <c r="R5" s="78"/>
      <c r="S5" s="78"/>
      <c r="T5" s="78"/>
      <c r="U5" s="78"/>
      <c r="V5" s="78"/>
      <c r="W5" s="78"/>
      <c r="X5" s="78"/>
      <c r="Y5" s="78"/>
      <c r="Z5" s="78"/>
      <c r="AA5" s="78"/>
      <c r="AB5" s="179"/>
      <c r="AC5" s="180"/>
      <c r="AD5" s="747"/>
      <c r="AE5" s="748">
        <v>5</v>
      </c>
      <c r="AF5" s="77" t="s">
        <v>765</v>
      </c>
      <c r="AG5" s="749">
        <v>5</v>
      </c>
      <c r="AH5" s="749" t="s">
        <v>762</v>
      </c>
      <c r="AI5" s="750"/>
      <c r="AJ5" s="750"/>
      <c r="AK5" s="749">
        <v>5</v>
      </c>
      <c r="AL5" s="750" t="s">
        <v>766</v>
      </c>
      <c r="AM5" s="77"/>
      <c r="AN5" s="77"/>
      <c r="AO5" s="77"/>
      <c r="AP5" s="77"/>
      <c r="AQ5" s="114"/>
      <c r="AR5" s="114"/>
      <c r="AS5" s="114"/>
      <c r="AT5" s="114"/>
      <c r="AU5" s="114"/>
      <c r="AV5" s="114"/>
      <c r="AW5" s="114"/>
      <c r="AX5" s="114"/>
      <c r="AY5" s="114"/>
      <c r="AZ5" s="114"/>
    </row>
    <row r="6" spans="1:52" ht="20.100000000000001" customHeight="1">
      <c r="A6" s="38" t="s">
        <v>64</v>
      </c>
      <c r="B6" s="1347" t="str">
        <f>'Attach 3(JV)'!B24</f>
        <v>--</v>
      </c>
      <c r="C6" s="1347"/>
      <c r="I6" s="78"/>
      <c r="J6" s="78"/>
      <c r="K6" s="78"/>
      <c r="L6" s="78"/>
      <c r="M6" s="78"/>
      <c r="N6" s="78"/>
      <c r="O6" s="78"/>
      <c r="P6" s="78"/>
      <c r="Q6" s="78"/>
      <c r="R6" s="78"/>
      <c r="S6" s="78"/>
      <c r="T6" s="78"/>
      <c r="U6" s="78"/>
      <c r="V6" s="78"/>
      <c r="W6" s="78"/>
      <c r="X6" s="78"/>
      <c r="Y6" s="78"/>
      <c r="Z6" s="78"/>
      <c r="AA6" s="78"/>
      <c r="AB6" s="179"/>
      <c r="AC6" s="180"/>
      <c r="AD6" s="747"/>
      <c r="AE6" s="748">
        <v>6</v>
      </c>
      <c r="AF6" s="77" t="s">
        <v>767</v>
      </c>
      <c r="AG6" s="749">
        <v>6</v>
      </c>
      <c r="AH6" s="749" t="s">
        <v>762</v>
      </c>
      <c r="AI6" s="751" t="e">
        <f>DAY(B6)</f>
        <v>#VALUE!</v>
      </c>
      <c r="AJ6" s="750"/>
      <c r="AK6" s="749">
        <v>6</v>
      </c>
      <c r="AL6" s="750" t="s">
        <v>768</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47"/>
      <c r="AE7" s="748">
        <v>7</v>
      </c>
      <c r="AF7" s="77" t="s">
        <v>769</v>
      </c>
      <c r="AG7" s="749">
        <v>7</v>
      </c>
      <c r="AH7" s="749" t="s">
        <v>762</v>
      </c>
      <c r="AI7" s="751" t="e">
        <f>MONTH(B6)</f>
        <v>#VALUE!</v>
      </c>
      <c r="AJ7" s="750"/>
      <c r="AK7" s="749">
        <v>7</v>
      </c>
      <c r="AL7" s="750" t="s">
        <v>770</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47"/>
      <c r="AE8" s="748">
        <v>8</v>
      </c>
      <c r="AF8" s="77" t="s">
        <v>771</v>
      </c>
      <c r="AG8" s="749">
        <v>8</v>
      </c>
      <c r="AH8" s="749" t="s">
        <v>762</v>
      </c>
      <c r="AI8" s="751" t="e">
        <f>LOOKUP(AI7,AK1:AK12,AL1:AL12)</f>
        <v>#VALUE!</v>
      </c>
      <c r="AJ8" s="750"/>
      <c r="AK8" s="749">
        <v>8</v>
      </c>
      <c r="AL8" s="750" t="s">
        <v>772</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9"/>
      <c r="AC9" s="180"/>
      <c r="AD9" s="747"/>
      <c r="AE9" s="748">
        <v>9</v>
      </c>
      <c r="AF9" s="77" t="s">
        <v>773</v>
      </c>
      <c r="AG9" s="749">
        <v>9</v>
      </c>
      <c r="AH9" s="749" t="s">
        <v>762</v>
      </c>
      <c r="AI9" s="751" t="e">
        <f>YEAR(B6)</f>
        <v>#VALUE!</v>
      </c>
      <c r="AJ9" s="750"/>
      <c r="AK9" s="749">
        <v>9</v>
      </c>
      <c r="AL9" s="750" t="s">
        <v>774</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47"/>
      <c r="AE10" s="748">
        <v>10</v>
      </c>
      <c r="AF10" s="77" t="s">
        <v>775</v>
      </c>
      <c r="AG10" s="749">
        <v>10</v>
      </c>
      <c r="AH10" s="749" t="s">
        <v>762</v>
      </c>
      <c r="AI10" s="750"/>
      <c r="AJ10" s="750"/>
      <c r="AK10" s="749">
        <v>10</v>
      </c>
      <c r="AL10" s="750" t="s">
        <v>776</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47"/>
      <c r="AE11" s="748">
        <v>11</v>
      </c>
      <c r="AF11" s="77" t="s">
        <v>777</v>
      </c>
      <c r="AG11" s="749">
        <v>11</v>
      </c>
      <c r="AH11" s="749" t="s">
        <v>762</v>
      </c>
      <c r="AI11" s="750"/>
      <c r="AJ11" s="750"/>
      <c r="AK11" s="749">
        <v>11</v>
      </c>
      <c r="AL11" s="750" t="s">
        <v>778</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47"/>
      <c r="AE12" s="748">
        <v>12</v>
      </c>
      <c r="AF12" s="77" t="s">
        <v>779</v>
      </c>
      <c r="AG12" s="749">
        <v>12</v>
      </c>
      <c r="AH12" s="749" t="s">
        <v>762</v>
      </c>
      <c r="AI12" s="750"/>
      <c r="AJ12" s="750"/>
      <c r="AK12" s="749">
        <v>12</v>
      </c>
      <c r="AL12" s="750" t="s">
        <v>780</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47"/>
      <c r="AE13" s="748">
        <v>13</v>
      </c>
      <c r="AF13" s="77" t="s">
        <v>781</v>
      </c>
      <c r="AG13" s="749">
        <v>13</v>
      </c>
      <c r="AH13" s="749" t="s">
        <v>762</v>
      </c>
      <c r="AI13" s="750"/>
      <c r="AJ13" s="750"/>
      <c r="AK13" s="750"/>
      <c r="AL13" s="750"/>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47"/>
      <c r="AE14" s="748">
        <v>14</v>
      </c>
      <c r="AF14" s="77" t="s">
        <v>782</v>
      </c>
      <c r="AG14" s="749">
        <v>14</v>
      </c>
      <c r="AH14" s="749" t="s">
        <v>762</v>
      </c>
      <c r="AI14" s="750"/>
      <c r="AJ14" s="750"/>
      <c r="AK14" s="750"/>
      <c r="AL14" s="750"/>
      <c r="AM14" s="77"/>
      <c r="AN14" s="77"/>
      <c r="AO14" s="77"/>
      <c r="AP14" s="77"/>
      <c r="AQ14" s="114"/>
      <c r="AR14" s="114"/>
      <c r="AS14" s="114"/>
      <c r="AT14" s="114"/>
      <c r="AU14" s="114"/>
      <c r="AV14" s="114"/>
      <c r="AW14" s="114"/>
      <c r="AX14" s="114"/>
      <c r="AY14" s="114"/>
      <c r="AZ14" s="114"/>
    </row>
    <row r="15" spans="1:52" ht="60" customHeight="1">
      <c r="A15" s="265" t="s">
        <v>783</v>
      </c>
      <c r="B15" s="1350"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C15" s="1350"/>
      <c r="D15" s="1350"/>
      <c r="E15" s="1350"/>
      <c r="F15" s="1350"/>
      <c r="G15" s="32"/>
      <c r="H15" s="32"/>
      <c r="I15" s="78"/>
      <c r="J15" s="78"/>
      <c r="K15" s="78"/>
      <c r="L15" s="78"/>
      <c r="M15" s="78"/>
      <c r="N15" s="78"/>
      <c r="O15" s="78"/>
      <c r="P15" s="78"/>
      <c r="Q15" s="78"/>
      <c r="R15" s="78"/>
      <c r="S15" s="78"/>
      <c r="T15" s="78"/>
      <c r="U15" s="78"/>
      <c r="V15" s="78"/>
      <c r="W15" s="78"/>
      <c r="X15" s="78"/>
      <c r="Y15" s="78"/>
      <c r="Z15" s="78"/>
      <c r="AA15" s="78"/>
      <c r="AB15" s="179"/>
      <c r="AC15" s="180"/>
      <c r="AD15" s="747"/>
      <c r="AE15" s="748">
        <v>15</v>
      </c>
      <c r="AF15" s="77" t="s">
        <v>784</v>
      </c>
      <c r="AG15" s="749">
        <v>15</v>
      </c>
      <c r="AH15" s="749" t="s">
        <v>762</v>
      </c>
      <c r="AI15" s="750"/>
      <c r="AJ15" s="750"/>
      <c r="AK15" s="750"/>
      <c r="AL15" s="750"/>
      <c r="AM15" s="77"/>
      <c r="AN15" s="77"/>
      <c r="AO15" s="77"/>
      <c r="AP15" s="77"/>
      <c r="AQ15" s="114"/>
      <c r="AR15" s="114"/>
      <c r="AS15" s="114"/>
      <c r="AT15" s="114"/>
      <c r="AU15" s="114"/>
      <c r="AV15" s="114"/>
      <c r="AW15" s="114"/>
      <c r="AX15" s="114"/>
      <c r="AY15" s="114"/>
      <c r="AZ15" s="114"/>
    </row>
    <row r="16" spans="1:52" ht="30.75" customHeight="1">
      <c r="A16" s="29" t="s">
        <v>785</v>
      </c>
      <c r="C16" s="32"/>
      <c r="D16" s="32"/>
      <c r="E16" s="32"/>
      <c r="F16" s="32"/>
      <c r="G16" s="1352" t="s">
        <v>786</v>
      </c>
      <c r="H16" s="1352"/>
      <c r="I16" s="78"/>
      <c r="J16" s="78"/>
      <c r="K16" s="78"/>
      <c r="L16" s="78"/>
      <c r="M16" s="78"/>
      <c r="N16" s="78"/>
      <c r="O16" s="78"/>
      <c r="P16" s="78"/>
      <c r="Q16" s="78"/>
      <c r="R16" s="78"/>
      <c r="S16" s="78"/>
      <c r="T16" s="78"/>
      <c r="U16" s="78"/>
      <c r="V16" s="78"/>
      <c r="W16" s="78"/>
      <c r="X16" s="78"/>
      <c r="Y16" s="78"/>
      <c r="Z16" s="78"/>
      <c r="AA16" s="78"/>
      <c r="AB16" s="179"/>
      <c r="AC16" s="180"/>
      <c r="AD16" s="747"/>
      <c r="AE16" s="748">
        <v>16</v>
      </c>
      <c r="AF16" s="77" t="s">
        <v>787</v>
      </c>
      <c r="AG16" s="749">
        <v>16</v>
      </c>
      <c r="AH16" s="749" t="s">
        <v>762</v>
      </c>
      <c r="AI16" s="750"/>
      <c r="AJ16" s="750"/>
      <c r="AK16" s="750"/>
      <c r="AL16" s="750"/>
      <c r="AM16" s="77"/>
      <c r="AN16" s="77"/>
      <c r="AO16" s="77"/>
      <c r="AP16" s="77"/>
      <c r="AQ16" s="114"/>
      <c r="AR16" s="114"/>
      <c r="AS16" s="114"/>
      <c r="AT16" s="114"/>
      <c r="AU16" s="114"/>
      <c r="AV16" s="114"/>
      <c r="AW16" s="114"/>
      <c r="AX16" s="114"/>
      <c r="AY16" s="114"/>
      <c r="AZ16" s="114"/>
    </row>
    <row r="17" spans="1:52" s="24" customFormat="1" ht="141" customHeight="1">
      <c r="A17" s="69">
        <v>1</v>
      </c>
      <c r="B17" s="1345"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345"/>
      <c r="D17" s="1345"/>
      <c r="E17" s="1345"/>
      <c r="F17" s="1345"/>
      <c r="G17" s="266"/>
      <c r="H17" s="267" t="s">
        <v>788</v>
      </c>
      <c r="I17" s="154"/>
      <c r="J17" s="78"/>
      <c r="K17" s="78"/>
      <c r="L17" s="78"/>
      <c r="M17" s="78"/>
      <c r="N17" s="78"/>
      <c r="O17" s="78"/>
      <c r="P17" s="78"/>
      <c r="Q17" s="78"/>
      <c r="R17" s="78"/>
      <c r="S17" s="78"/>
      <c r="T17" s="78"/>
      <c r="U17" s="78"/>
      <c r="V17" s="78"/>
      <c r="W17" s="78"/>
      <c r="X17" s="78"/>
      <c r="Y17" s="78"/>
      <c r="Z17" s="58"/>
      <c r="AA17" s="58"/>
      <c r="AB17" s="181" t="s">
        <v>789</v>
      </c>
      <c r="AC17" s="56"/>
      <c r="AD17" s="182"/>
      <c r="AE17" s="748">
        <v>17</v>
      </c>
      <c r="AF17" s="78" t="s">
        <v>790</v>
      </c>
      <c r="AG17" s="749">
        <v>17</v>
      </c>
      <c r="AH17" s="749" t="s">
        <v>762</v>
      </c>
      <c r="AI17" s="750"/>
      <c r="AJ17" s="750"/>
      <c r="AK17" s="750"/>
      <c r="AL17" s="750"/>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361" t="s">
        <v>791</v>
      </c>
      <c r="C18" s="1361"/>
      <c r="D18" s="1361"/>
      <c r="E18" s="1361"/>
      <c r="F18" s="1361"/>
      <c r="G18" s="78"/>
      <c r="H18" s="78"/>
      <c r="I18" s="154"/>
      <c r="J18" s="78"/>
      <c r="K18" s="78"/>
      <c r="L18" s="78"/>
      <c r="M18" s="78"/>
      <c r="N18" s="78"/>
      <c r="O18" s="78"/>
      <c r="P18" s="78"/>
      <c r="Q18" s="78"/>
      <c r="R18" s="78"/>
      <c r="S18" s="78"/>
      <c r="T18" s="78"/>
      <c r="U18" s="78"/>
      <c r="V18" s="78"/>
      <c r="W18" s="78"/>
      <c r="X18" s="78"/>
      <c r="Y18" s="78"/>
      <c r="Z18" s="58"/>
      <c r="AA18" s="58"/>
      <c r="AB18" s="181"/>
      <c r="AC18" s="56"/>
      <c r="AD18" s="182"/>
      <c r="AE18" s="748"/>
      <c r="AF18" s="78"/>
      <c r="AG18" s="749"/>
      <c r="AH18" s="749"/>
      <c r="AI18" s="750"/>
      <c r="AJ18" s="750"/>
      <c r="AK18" s="750"/>
      <c r="AL18" s="750"/>
      <c r="AM18" s="78"/>
      <c r="AN18" s="78"/>
      <c r="AO18" s="78"/>
      <c r="AP18" s="78"/>
      <c r="AQ18" s="112"/>
      <c r="AR18" s="112"/>
      <c r="AS18" s="112"/>
      <c r="AT18" s="112"/>
      <c r="AU18" s="112"/>
      <c r="AV18" s="112"/>
      <c r="AW18" s="112"/>
      <c r="AX18" s="112"/>
      <c r="AY18" s="112"/>
      <c r="AZ18" s="112"/>
    </row>
    <row r="19" spans="1:52" ht="21" customHeight="1">
      <c r="A19" s="69">
        <v>2</v>
      </c>
      <c r="B19" s="70" t="s">
        <v>792</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793</v>
      </c>
      <c r="AD19" s="747"/>
      <c r="AE19" s="748">
        <v>18</v>
      </c>
      <c r="AF19" s="77" t="s">
        <v>794</v>
      </c>
      <c r="AG19" s="749">
        <v>18</v>
      </c>
      <c r="AH19" s="749" t="s">
        <v>762</v>
      </c>
      <c r="AI19" s="750"/>
      <c r="AJ19" s="750"/>
      <c r="AK19" s="750"/>
      <c r="AL19" s="750"/>
      <c r="AM19" s="77"/>
      <c r="AN19" s="77"/>
      <c r="AO19" s="77"/>
      <c r="AP19" s="77"/>
      <c r="AQ19" s="114"/>
      <c r="AR19" s="114"/>
      <c r="AS19" s="114"/>
      <c r="AT19" s="114"/>
      <c r="AU19" s="114"/>
      <c r="AV19" s="114"/>
      <c r="AW19" s="114"/>
      <c r="AX19" s="114"/>
      <c r="AY19" s="114"/>
      <c r="AZ19" s="114"/>
    </row>
    <row r="20" spans="1:52" s="24" customFormat="1" ht="41.25" customHeight="1">
      <c r="A20" s="29"/>
      <c r="B20" s="1043" t="s">
        <v>795</v>
      </c>
      <c r="C20" s="1043"/>
      <c r="D20" s="1043"/>
      <c r="E20" s="1043"/>
      <c r="F20" s="1043"/>
      <c r="G20" s="1354"/>
      <c r="H20" s="1354"/>
      <c r="I20" s="1354"/>
      <c r="J20" s="1354"/>
      <c r="K20" s="78"/>
      <c r="L20" s="78"/>
      <c r="M20" s="78"/>
      <c r="N20" s="78"/>
      <c r="O20" s="78"/>
      <c r="P20" s="78"/>
      <c r="Q20" s="78"/>
      <c r="R20" s="78"/>
      <c r="S20" s="78"/>
      <c r="T20" s="78"/>
      <c r="U20" s="78"/>
      <c r="V20" s="78"/>
      <c r="W20" s="78"/>
      <c r="X20" s="78"/>
      <c r="Y20" s="78"/>
      <c r="Z20" s="78"/>
      <c r="AA20" s="78"/>
      <c r="AB20" s="179"/>
      <c r="AC20" s="180" t="s">
        <v>796</v>
      </c>
      <c r="AD20" s="748"/>
      <c r="AE20" s="748">
        <v>19</v>
      </c>
      <c r="AF20" s="78" t="s">
        <v>797</v>
      </c>
      <c r="AG20" s="749">
        <v>19</v>
      </c>
      <c r="AH20" s="749" t="s">
        <v>762</v>
      </c>
      <c r="AI20" s="752"/>
      <c r="AJ20" s="752"/>
      <c r="AK20" s="752"/>
      <c r="AL20" s="752"/>
      <c r="AM20" s="78"/>
      <c r="AN20" s="78"/>
      <c r="AO20" s="78"/>
      <c r="AP20" s="78"/>
      <c r="AQ20" s="112"/>
      <c r="AR20" s="112"/>
      <c r="AS20" s="112"/>
      <c r="AT20" s="112"/>
      <c r="AU20" s="112"/>
      <c r="AV20" s="112"/>
      <c r="AW20" s="112"/>
      <c r="AX20" s="112"/>
      <c r="AY20" s="112"/>
      <c r="AZ20" s="112"/>
    </row>
    <row r="21" spans="1:52" s="24" customFormat="1" ht="42" customHeight="1">
      <c r="A21" s="29"/>
      <c r="B21" s="914" t="str">
        <f>"(a) Attachment 1(" &amp; Basic!$B$2 &amp; ") :"</f>
        <v>(a) Attachment 1(4TR-08-BULK) :</v>
      </c>
      <c r="C21" s="914"/>
      <c r="D21" s="1355" t="s">
        <v>798</v>
      </c>
      <c r="E21" s="1355"/>
      <c r="F21" s="1355"/>
      <c r="G21" s="725"/>
      <c r="H21" s="726"/>
      <c r="I21" s="726"/>
      <c r="J21" s="726"/>
      <c r="K21" s="748"/>
      <c r="L21" s="748"/>
      <c r="M21" s="753"/>
      <c r="N21" s="748"/>
      <c r="O21" s="748"/>
      <c r="P21" s="748"/>
      <c r="Q21" s="748"/>
      <c r="R21" s="748"/>
      <c r="S21" s="748"/>
      <c r="T21" s="748"/>
      <c r="U21" s="748"/>
      <c r="V21" s="748"/>
      <c r="W21" s="748"/>
      <c r="X21" s="748"/>
      <c r="Y21" s="748"/>
      <c r="Z21" s="78"/>
      <c r="AA21" s="78"/>
      <c r="AB21" s="179"/>
      <c r="AC21" s="180" t="s">
        <v>799</v>
      </c>
      <c r="AD21" s="748" t="str">
        <f>IF(ISERROR(LOOKUP(J21,AE1:AE21,AF1:AF21)), "Zero", LOOKUP(J21,AE1:AE21,AF1:AF21))</f>
        <v>Zero</v>
      </c>
      <c r="AE21" s="748">
        <v>20</v>
      </c>
      <c r="AF21" s="78" t="s">
        <v>800</v>
      </c>
      <c r="AG21" s="749">
        <v>20</v>
      </c>
      <c r="AH21" s="749" t="s">
        <v>762</v>
      </c>
      <c r="AI21" s="750"/>
      <c r="AJ21" s="750"/>
      <c r="AK21" s="750"/>
      <c r="AL21" s="750"/>
      <c r="AM21" s="78"/>
      <c r="AN21" s="78"/>
      <c r="AO21" s="78"/>
      <c r="AP21" s="78"/>
      <c r="AQ21" s="112"/>
      <c r="AR21" s="112"/>
      <c r="AS21" s="112"/>
      <c r="AT21" s="112"/>
      <c r="AU21" s="112"/>
      <c r="AV21" s="112"/>
      <c r="AW21" s="112"/>
      <c r="AX21" s="112"/>
      <c r="AY21" s="112"/>
      <c r="AZ21" s="112"/>
    </row>
    <row r="22" spans="1:52" s="24" customFormat="1" ht="99" hidden="1" customHeight="1">
      <c r="A22" s="29"/>
      <c r="B22" s="493"/>
      <c r="C22" s="493"/>
      <c r="D22" s="1357"/>
      <c r="E22" s="1357"/>
      <c r="F22" s="1358"/>
      <c r="G22" s="493"/>
      <c r="H22" s="493"/>
      <c r="I22" s="493"/>
      <c r="J22" s="493"/>
      <c r="K22" s="748"/>
      <c r="L22" s="748"/>
      <c r="M22" s="753"/>
      <c r="N22" s="748"/>
      <c r="O22" s="748"/>
      <c r="P22" s="748"/>
      <c r="Q22" s="748"/>
      <c r="R22" s="748"/>
      <c r="S22" s="748"/>
      <c r="T22" s="748"/>
      <c r="U22" s="748"/>
      <c r="V22" s="748"/>
      <c r="W22" s="748"/>
      <c r="X22" s="748"/>
      <c r="Y22" s="748"/>
      <c r="Z22" s="78"/>
      <c r="AA22" s="78"/>
      <c r="AB22" s="179"/>
      <c r="AC22" s="180"/>
      <c r="AD22" s="748"/>
      <c r="AE22" s="748"/>
      <c r="AF22" s="78"/>
      <c r="AG22" s="749"/>
      <c r="AH22" s="749"/>
      <c r="AI22" s="750"/>
      <c r="AJ22" s="750"/>
      <c r="AK22" s="750"/>
      <c r="AL22" s="750"/>
      <c r="AM22" s="78"/>
      <c r="AN22" s="78"/>
      <c r="AO22" s="78"/>
      <c r="AP22" s="78"/>
      <c r="AQ22" s="112"/>
      <c r="AR22" s="112"/>
      <c r="AS22" s="112"/>
      <c r="AT22" s="112"/>
      <c r="AU22" s="112"/>
      <c r="AV22" s="112"/>
      <c r="AW22" s="112"/>
      <c r="AX22" s="112"/>
      <c r="AY22" s="112"/>
      <c r="AZ22" s="112"/>
    </row>
    <row r="23" spans="1:52" s="24" customFormat="1" hidden="1">
      <c r="A23" s="29"/>
      <c r="B23" s="493"/>
      <c r="C23" s="493"/>
      <c r="D23" s="1356" t="s">
        <v>801</v>
      </c>
      <c r="E23" s="1356"/>
      <c r="F23" s="1356"/>
      <c r="G23" s="1353"/>
      <c r="H23" s="1353"/>
      <c r="I23" s="1353"/>
      <c r="J23" s="1353"/>
      <c r="K23" s="748"/>
      <c r="L23" s="748"/>
      <c r="M23" s="753"/>
      <c r="N23" s="748"/>
      <c r="O23" s="748"/>
      <c r="P23" s="748"/>
      <c r="Q23" s="748"/>
      <c r="R23" s="748"/>
      <c r="S23" s="748"/>
      <c r="T23" s="748"/>
      <c r="U23" s="748"/>
      <c r="V23" s="748"/>
      <c r="W23" s="748"/>
      <c r="X23" s="748"/>
      <c r="Y23" s="748"/>
      <c r="Z23" s="78"/>
      <c r="AA23" s="78"/>
      <c r="AB23" s="179"/>
      <c r="AC23" s="180"/>
      <c r="AD23" s="748"/>
      <c r="AE23" s="748"/>
      <c r="AF23" s="78"/>
      <c r="AG23" s="749"/>
      <c r="AH23" s="749"/>
      <c r="AI23" s="750"/>
      <c r="AJ23" s="750"/>
      <c r="AK23" s="750"/>
      <c r="AL23" s="750"/>
      <c r="AM23" s="78"/>
      <c r="AN23" s="78"/>
      <c r="AO23" s="78"/>
      <c r="AP23" s="78"/>
      <c r="AQ23" s="112"/>
      <c r="AR23" s="112"/>
      <c r="AS23" s="112"/>
      <c r="AT23" s="112"/>
      <c r="AU23" s="112"/>
      <c r="AV23" s="112"/>
      <c r="AW23" s="112"/>
      <c r="AX23" s="112"/>
      <c r="AY23" s="112"/>
      <c r="AZ23" s="112"/>
    </row>
    <row r="24" spans="1:52" s="24" customFormat="1" ht="80.25" hidden="1" customHeight="1">
      <c r="A24" s="29"/>
      <c r="B24" s="493"/>
      <c r="C24" s="493"/>
      <c r="D24" s="1359" t="s">
        <v>802</v>
      </c>
      <c r="E24" s="1359"/>
      <c r="F24" s="1359"/>
      <c r="G24" s="690"/>
      <c r="H24" s="690"/>
      <c r="I24" s="690"/>
      <c r="J24" s="690"/>
      <c r="K24" s="748"/>
      <c r="L24" s="748"/>
      <c r="M24" s="753"/>
      <c r="N24" s="748"/>
      <c r="O24" s="748"/>
      <c r="P24" s="748"/>
      <c r="Q24" s="748"/>
      <c r="R24" s="748"/>
      <c r="S24" s="748"/>
      <c r="T24" s="748"/>
      <c r="U24" s="748"/>
      <c r="V24" s="748"/>
      <c r="W24" s="748"/>
      <c r="X24" s="748"/>
      <c r="Y24" s="748"/>
      <c r="Z24" s="78"/>
      <c r="AA24" s="78"/>
      <c r="AB24" s="179"/>
      <c r="AC24" s="180"/>
      <c r="AD24" s="748"/>
      <c r="AE24" s="748"/>
      <c r="AF24" s="78"/>
      <c r="AG24" s="749"/>
      <c r="AH24" s="749"/>
      <c r="AI24" s="750"/>
      <c r="AJ24" s="750"/>
      <c r="AK24" s="750"/>
      <c r="AL24" s="750"/>
      <c r="AM24" s="78"/>
      <c r="AN24" s="78"/>
      <c r="AO24" s="78"/>
      <c r="AP24" s="78"/>
      <c r="AQ24" s="112"/>
      <c r="AR24" s="112"/>
      <c r="AS24" s="112"/>
      <c r="AT24" s="112"/>
      <c r="AU24" s="112"/>
      <c r="AV24" s="112"/>
      <c r="AW24" s="112"/>
      <c r="AX24" s="112"/>
      <c r="AY24" s="112"/>
      <c r="AZ24" s="112"/>
    </row>
    <row r="25" spans="1:52" s="24" customFormat="1" ht="69.75" hidden="1" customHeight="1">
      <c r="A25" s="29"/>
      <c r="B25" s="493"/>
      <c r="C25" s="493"/>
      <c r="D25" s="1360" t="s">
        <v>803</v>
      </c>
      <c r="E25" s="1360"/>
      <c r="F25" s="1360"/>
      <c r="G25" s="690"/>
      <c r="H25" s="690"/>
      <c r="I25" s="690"/>
      <c r="J25" s="690"/>
      <c r="K25" s="748"/>
      <c r="L25" s="748"/>
      <c r="M25" s="753"/>
      <c r="N25" s="748"/>
      <c r="O25" s="748"/>
      <c r="P25" s="748"/>
      <c r="Q25" s="748"/>
      <c r="R25" s="748"/>
      <c r="S25" s="748"/>
      <c r="T25" s="748"/>
      <c r="U25" s="748"/>
      <c r="V25" s="748"/>
      <c r="W25" s="748"/>
      <c r="X25" s="748"/>
      <c r="Y25" s="748"/>
      <c r="Z25" s="78"/>
      <c r="AA25" s="78"/>
      <c r="AB25" s="179"/>
      <c r="AC25" s="180"/>
      <c r="AD25" s="748"/>
      <c r="AE25" s="748"/>
      <c r="AF25" s="78"/>
      <c r="AG25" s="749"/>
      <c r="AH25" s="749"/>
      <c r="AI25" s="750"/>
      <c r="AJ25" s="750"/>
      <c r="AK25" s="750"/>
      <c r="AL25" s="750"/>
      <c r="AM25" s="78"/>
      <c r="AN25" s="78"/>
      <c r="AO25" s="78"/>
      <c r="AP25" s="78"/>
      <c r="AQ25" s="112"/>
      <c r="AR25" s="112"/>
      <c r="AS25" s="112"/>
      <c r="AT25" s="112"/>
      <c r="AU25" s="112"/>
      <c r="AV25" s="112"/>
      <c r="AW25" s="112"/>
      <c r="AX25" s="112"/>
      <c r="AY25" s="112"/>
      <c r="AZ25" s="112"/>
    </row>
    <row r="26" spans="1:52" s="24" customFormat="1" ht="74.25" customHeight="1">
      <c r="A26" s="29"/>
      <c r="B26" s="914" t="str">
        <f>"(b) Attachment 2(" &amp; Basic!$B$2 &amp; ") :"</f>
        <v>(b) Attachment 2(4TR-08-BULK) :</v>
      </c>
      <c r="C26" s="914"/>
      <c r="D26" s="1346" t="s">
        <v>804</v>
      </c>
      <c r="E26" s="1346"/>
      <c r="F26" s="1346"/>
      <c r="K26" s="78"/>
      <c r="L26" s="78"/>
      <c r="M26" s="78"/>
      <c r="N26" s="78"/>
      <c r="O26" s="78"/>
      <c r="P26" s="78"/>
      <c r="Q26" s="78"/>
      <c r="R26" s="78"/>
      <c r="S26" s="78"/>
      <c r="T26" s="78"/>
      <c r="U26" s="78"/>
      <c r="V26" s="78"/>
      <c r="W26" s="78"/>
      <c r="X26" s="78"/>
      <c r="Y26" s="78"/>
      <c r="Z26" s="78"/>
      <c r="AA26" s="78"/>
      <c r="AB26" s="179"/>
      <c r="AC26" s="180" t="s">
        <v>805</v>
      </c>
      <c r="AD26" s="748" t="str">
        <f>IF(J21 &gt; 9, "("&amp;J21&amp;")", "(0"&amp;J21&amp;")")</f>
        <v>(0)</v>
      </c>
      <c r="AE26" s="748"/>
      <c r="AF26" s="78"/>
      <c r="AG26" s="749">
        <v>21</v>
      </c>
      <c r="AH26" s="749" t="s">
        <v>752</v>
      </c>
      <c r="AI26" s="750"/>
      <c r="AJ26" s="750"/>
      <c r="AK26" s="750"/>
      <c r="AL26" s="750"/>
      <c r="AM26" s="78"/>
      <c r="AN26" s="78"/>
      <c r="AO26" s="78"/>
      <c r="AP26" s="78"/>
      <c r="AQ26" s="112"/>
      <c r="AR26" s="112"/>
      <c r="AS26" s="112"/>
      <c r="AT26" s="112"/>
      <c r="AU26" s="112"/>
      <c r="AV26" s="112"/>
      <c r="AW26" s="112"/>
      <c r="AX26" s="112"/>
      <c r="AY26" s="112"/>
      <c r="AZ26" s="112"/>
    </row>
    <row r="27" spans="1:52" s="24" customFormat="1" ht="60" customHeight="1">
      <c r="A27" s="29"/>
      <c r="B27" s="493"/>
      <c r="C27" s="493"/>
      <c r="D27" s="1348" t="s">
        <v>806</v>
      </c>
      <c r="E27" s="1348"/>
      <c r="F27" s="1348"/>
      <c r="K27" s="78"/>
      <c r="L27" s="78"/>
      <c r="M27" s="78"/>
      <c r="N27" s="78"/>
      <c r="O27" s="78"/>
      <c r="P27" s="78"/>
      <c r="Q27" s="78"/>
      <c r="R27" s="78"/>
      <c r="S27" s="78"/>
      <c r="T27" s="78"/>
      <c r="U27" s="78"/>
      <c r="V27" s="78"/>
      <c r="W27" s="78"/>
      <c r="X27" s="78"/>
      <c r="Y27" s="78"/>
      <c r="Z27" s="78"/>
      <c r="AA27" s="78"/>
      <c r="AB27" s="179"/>
      <c r="AC27" s="180"/>
      <c r="AD27" s="748"/>
      <c r="AE27" s="748"/>
      <c r="AF27" s="78"/>
      <c r="AG27" s="749"/>
      <c r="AH27" s="749"/>
      <c r="AI27" s="750"/>
      <c r="AJ27" s="750"/>
      <c r="AK27" s="750"/>
      <c r="AL27" s="750"/>
      <c r="AM27" s="78"/>
      <c r="AN27" s="78"/>
      <c r="AO27" s="78"/>
      <c r="AP27" s="78"/>
      <c r="AQ27" s="112"/>
      <c r="AR27" s="112"/>
      <c r="AS27" s="112"/>
      <c r="AT27" s="112"/>
      <c r="AU27" s="112"/>
      <c r="AV27" s="112"/>
      <c r="AW27" s="112"/>
      <c r="AX27" s="112"/>
      <c r="AY27" s="112"/>
      <c r="AZ27" s="112"/>
    </row>
    <row r="28" spans="1:52" s="24" customFormat="1" ht="24" customHeight="1">
      <c r="A28" s="29"/>
      <c r="B28" s="493"/>
      <c r="C28" s="493"/>
      <c r="D28" s="1349" t="s">
        <v>807</v>
      </c>
      <c r="E28" s="1349"/>
      <c r="F28" s="1349"/>
      <c r="K28" s="78"/>
      <c r="L28" s="78"/>
      <c r="M28" s="78"/>
      <c r="N28" s="78"/>
      <c r="O28" s="78"/>
      <c r="P28" s="78"/>
      <c r="Q28" s="78"/>
      <c r="R28" s="78"/>
      <c r="S28" s="78"/>
      <c r="T28" s="78"/>
      <c r="U28" s="78"/>
      <c r="V28" s="78"/>
      <c r="W28" s="78"/>
      <c r="X28" s="78"/>
      <c r="Y28" s="78"/>
      <c r="Z28" s="78"/>
      <c r="AA28" s="78"/>
      <c r="AB28" s="179"/>
      <c r="AC28" s="180"/>
      <c r="AD28" s="748"/>
      <c r="AE28" s="748"/>
      <c r="AF28" s="78"/>
      <c r="AG28" s="749"/>
      <c r="AH28" s="749"/>
      <c r="AI28" s="750"/>
      <c r="AJ28" s="750"/>
      <c r="AK28" s="750"/>
      <c r="AL28" s="750"/>
      <c r="AM28" s="78"/>
      <c r="AN28" s="78"/>
      <c r="AO28" s="78"/>
      <c r="AP28" s="78"/>
      <c r="AQ28" s="112"/>
      <c r="AR28" s="112"/>
      <c r="AS28" s="112"/>
      <c r="AT28" s="112"/>
      <c r="AU28" s="112"/>
      <c r="AV28" s="112"/>
      <c r="AW28" s="112"/>
      <c r="AX28" s="112"/>
      <c r="AY28" s="112"/>
      <c r="AZ28" s="112"/>
    </row>
    <row r="29" spans="1:52" s="24" customFormat="1" ht="80.25" customHeight="1">
      <c r="A29" s="29"/>
      <c r="B29" s="914" t="str">
        <f>"(c) Attachment 3(" &amp; Basic!$B$2 &amp; ") :"</f>
        <v>(c) Attachment 3(4TR-08-BULK) :</v>
      </c>
      <c r="C29" s="914"/>
      <c r="D29" s="1346" t="s">
        <v>808</v>
      </c>
      <c r="E29" s="1346"/>
      <c r="F29" s="1346"/>
      <c r="G29" s="71"/>
      <c r="H29" s="71"/>
      <c r="I29" s="78"/>
      <c r="J29" s="78"/>
      <c r="K29" s="78"/>
      <c r="L29" s="78"/>
      <c r="M29" s="78"/>
      <c r="N29" s="78"/>
      <c r="O29" s="78"/>
      <c r="P29" s="78"/>
      <c r="Q29" s="78"/>
      <c r="R29" s="78"/>
      <c r="S29" s="78"/>
      <c r="T29" s="78"/>
      <c r="U29" s="78"/>
      <c r="V29" s="78"/>
      <c r="W29" s="78"/>
      <c r="X29" s="78"/>
      <c r="Y29" s="78"/>
      <c r="Z29" s="78"/>
      <c r="AA29" s="34"/>
      <c r="AB29" s="179"/>
      <c r="AC29" s="180"/>
      <c r="AD29" s="748"/>
      <c r="AE29" s="748"/>
      <c r="AF29" s="78"/>
      <c r="AG29" s="749">
        <v>22</v>
      </c>
      <c r="AH29" s="749" t="s">
        <v>762</v>
      </c>
      <c r="AI29" s="750"/>
      <c r="AJ29" s="750"/>
      <c r="AK29" s="750"/>
      <c r="AL29" s="750"/>
      <c r="AM29" s="78"/>
      <c r="AN29" s="78"/>
      <c r="AO29" s="78"/>
      <c r="AP29" s="78"/>
      <c r="AQ29" s="112"/>
      <c r="AR29" s="112"/>
      <c r="AS29" s="112"/>
      <c r="AT29" s="112"/>
      <c r="AU29" s="112"/>
      <c r="AV29" s="112"/>
      <c r="AW29" s="112"/>
      <c r="AX29" s="112"/>
      <c r="AY29" s="112"/>
      <c r="AZ29" s="112"/>
    </row>
    <row r="30" spans="1:52" s="24" customFormat="1" ht="49.5" hidden="1" customHeight="1">
      <c r="A30" s="29"/>
      <c r="B30" s="270"/>
      <c r="C30" s="270"/>
      <c r="D30" s="1351" t="s">
        <v>809</v>
      </c>
      <c r="E30" s="1351"/>
      <c r="F30" s="1351"/>
      <c r="G30" s="147"/>
      <c r="H30" s="215" t="e">
        <f>#REF!</f>
        <v>#REF!</v>
      </c>
      <c r="I30" s="78"/>
      <c r="J30" s="754"/>
      <c r="K30" s="754"/>
      <c r="L30" s="754"/>
      <c r="M30" s="754"/>
      <c r="N30" s="754"/>
      <c r="O30" s="754"/>
      <c r="P30" s="754"/>
      <c r="Q30" s="754"/>
      <c r="R30" s="754"/>
      <c r="S30" s="754"/>
      <c r="T30" s="754"/>
      <c r="U30" s="754"/>
      <c r="V30" s="754"/>
      <c r="W30" s="754"/>
      <c r="X30" s="754"/>
      <c r="Y30" s="754"/>
      <c r="Z30" s="78"/>
      <c r="AA30" s="78"/>
      <c r="AB30" s="179"/>
      <c r="AC30" s="180" t="s">
        <v>810</v>
      </c>
      <c r="AD30" s="748"/>
      <c r="AE30" s="748"/>
      <c r="AF30" s="78"/>
      <c r="AG30" s="749">
        <v>23</v>
      </c>
      <c r="AH30" s="749" t="s">
        <v>762</v>
      </c>
      <c r="AI30" s="750"/>
      <c r="AJ30" s="750"/>
      <c r="AK30" s="750"/>
      <c r="AL30" s="750"/>
      <c r="AM30" s="78"/>
      <c r="AN30" s="78"/>
      <c r="AO30" s="78"/>
      <c r="AP30" s="78"/>
      <c r="AQ30" s="112"/>
      <c r="AR30" s="112"/>
      <c r="AS30" s="112"/>
      <c r="AT30" s="112"/>
      <c r="AU30" s="112"/>
      <c r="AV30" s="112"/>
      <c r="AW30" s="112"/>
      <c r="AX30" s="112"/>
      <c r="AY30" s="112"/>
      <c r="AZ30" s="112"/>
    </row>
    <row r="31" spans="1:52" s="24" customFormat="1" ht="48" hidden="1" customHeight="1">
      <c r="A31" s="29"/>
      <c r="B31" s="270"/>
      <c r="C31" s="270"/>
      <c r="D31" s="1351" t="s">
        <v>811</v>
      </c>
      <c r="E31" s="1351"/>
      <c r="F31" s="1351"/>
      <c r="G31" s="147">
        <v>0</v>
      </c>
      <c r="H31" s="215" t="e">
        <f>#REF!</f>
        <v>#REF!</v>
      </c>
      <c r="I31" s="78"/>
      <c r="J31" s="155"/>
      <c r="K31" s="155"/>
      <c r="L31" s="155"/>
      <c r="M31" s="155"/>
      <c r="N31" s="155"/>
      <c r="O31" s="155"/>
      <c r="P31" s="155"/>
      <c r="Q31" s="155"/>
      <c r="R31" s="155"/>
      <c r="S31" s="155"/>
      <c r="T31" s="155"/>
      <c r="U31" s="155"/>
      <c r="V31" s="155"/>
      <c r="W31" s="155"/>
      <c r="X31" s="155"/>
      <c r="Y31" s="155"/>
      <c r="Z31" s="155"/>
      <c r="AA31" s="155"/>
      <c r="AB31" s="179"/>
      <c r="AC31" s="180" t="s">
        <v>798</v>
      </c>
      <c r="AD31" s="748"/>
      <c r="AE31" s="748"/>
      <c r="AF31" s="78"/>
      <c r="AG31" s="749">
        <v>24</v>
      </c>
      <c r="AH31" s="749" t="s">
        <v>762</v>
      </c>
      <c r="AI31" s="750"/>
      <c r="AJ31" s="750"/>
      <c r="AK31" s="750"/>
      <c r="AL31" s="750"/>
      <c r="AM31" s="78"/>
      <c r="AN31" s="78"/>
      <c r="AO31" s="78"/>
      <c r="AP31" s="78"/>
      <c r="AQ31" s="112"/>
      <c r="AR31" s="112"/>
      <c r="AS31" s="112"/>
      <c r="AT31" s="112"/>
      <c r="AU31" s="112"/>
      <c r="AV31" s="112"/>
      <c r="AW31" s="112"/>
      <c r="AX31" s="112"/>
      <c r="AY31" s="112"/>
      <c r="AZ31" s="112"/>
    </row>
    <row r="32" spans="1:52" ht="186.75" customHeight="1">
      <c r="B32" s="914" t="str">
        <f>"(d) Attachment 4(" &amp; Basic!$B$2 &amp; ") :"</f>
        <v>(d) Attachment 4(4TR-08-BULK) :</v>
      </c>
      <c r="C32" s="914"/>
      <c r="D32" s="1346" t="s">
        <v>812</v>
      </c>
      <c r="E32" s="1346"/>
      <c r="F32" s="1346"/>
      <c r="G32" s="133"/>
      <c r="H32" s="71"/>
      <c r="I32" s="78"/>
      <c r="J32" s="78"/>
      <c r="K32" s="78"/>
      <c r="L32" s="78"/>
      <c r="M32" s="78"/>
      <c r="N32" s="78"/>
      <c r="O32" s="78"/>
      <c r="P32" s="78"/>
      <c r="Q32" s="78"/>
      <c r="R32" s="78"/>
      <c r="S32" s="78"/>
      <c r="T32" s="78"/>
      <c r="U32" s="78"/>
      <c r="V32" s="78"/>
      <c r="W32" s="78"/>
      <c r="X32" s="78"/>
      <c r="Y32" s="78"/>
      <c r="Z32" s="78"/>
      <c r="AA32" s="78"/>
      <c r="AB32" s="179"/>
      <c r="AC32" s="180"/>
      <c r="AD32" s="747"/>
      <c r="AE32" s="747"/>
      <c r="AF32" s="77"/>
      <c r="AG32" s="749">
        <v>25</v>
      </c>
      <c r="AH32" s="749" t="s">
        <v>762</v>
      </c>
      <c r="AI32" s="750"/>
      <c r="AJ32" s="750"/>
      <c r="AK32" s="750"/>
      <c r="AL32" s="750"/>
      <c r="AM32" s="77"/>
      <c r="AN32" s="77"/>
      <c r="AO32" s="77"/>
      <c r="AP32" s="77"/>
      <c r="AQ32" s="114"/>
      <c r="AR32" s="114"/>
      <c r="AS32" s="114"/>
      <c r="AT32" s="114"/>
      <c r="AU32" s="114"/>
      <c r="AV32" s="114"/>
      <c r="AW32" s="114"/>
      <c r="AX32" s="114"/>
      <c r="AY32" s="114"/>
      <c r="AZ32" s="114"/>
    </row>
    <row r="33" spans="1:52" ht="69" customHeight="1">
      <c r="B33" s="914" t="str">
        <f>"(e) Attachment 5(" &amp; Basic!$B$2 &amp; ") :"</f>
        <v>(e) Attachment 5(4TR-08-BULK) :</v>
      </c>
      <c r="C33" s="914"/>
      <c r="D33" s="1346" t="s">
        <v>813</v>
      </c>
      <c r="E33" s="1346"/>
      <c r="F33" s="1346"/>
      <c r="G33" s="71"/>
      <c r="H33" s="71"/>
      <c r="I33" s="78"/>
      <c r="J33" s="78"/>
      <c r="K33" s="78"/>
      <c r="L33" s="78"/>
      <c r="M33" s="78"/>
      <c r="N33" s="78"/>
      <c r="O33" s="78"/>
      <c r="P33" s="78"/>
      <c r="Q33" s="78"/>
      <c r="R33" s="78"/>
      <c r="S33" s="78"/>
      <c r="T33" s="78"/>
      <c r="U33" s="78"/>
      <c r="V33" s="78"/>
      <c r="W33" s="78"/>
      <c r="X33" s="78"/>
      <c r="Y33" s="78"/>
      <c r="Z33" s="78"/>
      <c r="AA33" s="78"/>
      <c r="AB33" s="179"/>
      <c r="AC33" s="180"/>
      <c r="AD33" s="747"/>
      <c r="AE33" s="747"/>
      <c r="AF33" s="77"/>
      <c r="AG33" s="749">
        <v>26</v>
      </c>
      <c r="AH33" s="749" t="s">
        <v>762</v>
      </c>
      <c r="AI33" s="750"/>
      <c r="AJ33" s="750"/>
      <c r="AK33" s="750"/>
      <c r="AL33" s="750"/>
      <c r="AM33" s="77"/>
      <c r="AN33" s="77"/>
      <c r="AO33" s="77"/>
      <c r="AP33" s="77"/>
      <c r="AQ33" s="114"/>
      <c r="AR33" s="114"/>
      <c r="AS33" s="114"/>
      <c r="AT33" s="114"/>
      <c r="AU33" s="114"/>
      <c r="AV33" s="114"/>
      <c r="AW33" s="114"/>
      <c r="AX33" s="114"/>
      <c r="AY33" s="114"/>
      <c r="AZ33" s="114"/>
    </row>
    <row r="34" spans="1:52" ht="42" customHeight="1">
      <c r="B34" s="914" t="str">
        <f>"(f) Attachment 5A(" &amp; Basic!$B$2 &amp; ") :"</f>
        <v>(f) Attachment 5A(4TR-08-BULK) :</v>
      </c>
      <c r="C34" s="914"/>
      <c r="D34" s="1346" t="s">
        <v>814</v>
      </c>
      <c r="E34" s="1346"/>
      <c r="F34" s="1346"/>
      <c r="G34" s="71"/>
      <c r="H34" s="71"/>
      <c r="I34" s="78"/>
      <c r="J34" s="78"/>
      <c r="K34" s="78"/>
      <c r="L34" s="78"/>
      <c r="M34" s="78"/>
      <c r="N34" s="78"/>
      <c r="O34" s="78"/>
      <c r="P34" s="78"/>
      <c r="Q34" s="78"/>
      <c r="R34" s="78"/>
      <c r="S34" s="78"/>
      <c r="T34" s="78"/>
      <c r="U34" s="78"/>
      <c r="V34" s="78"/>
      <c r="W34" s="78"/>
      <c r="X34" s="78"/>
      <c r="Y34" s="78"/>
      <c r="Z34" s="78"/>
      <c r="AA34" s="78"/>
      <c r="AB34" s="179"/>
      <c r="AC34" s="180"/>
      <c r="AD34" s="747"/>
      <c r="AE34" s="747"/>
      <c r="AF34" s="77"/>
      <c r="AG34" s="749">
        <v>26</v>
      </c>
      <c r="AH34" s="749" t="s">
        <v>762</v>
      </c>
      <c r="AI34" s="750"/>
      <c r="AJ34" s="750"/>
      <c r="AK34" s="750"/>
      <c r="AL34" s="750"/>
      <c r="AM34" s="77"/>
      <c r="AN34" s="77"/>
      <c r="AO34" s="77"/>
      <c r="AP34" s="77"/>
      <c r="AQ34" s="114"/>
      <c r="AR34" s="114"/>
      <c r="AS34" s="114"/>
      <c r="AT34" s="114"/>
      <c r="AU34" s="114"/>
      <c r="AV34" s="114"/>
      <c r="AW34" s="114"/>
      <c r="AX34" s="114"/>
      <c r="AY34" s="114"/>
      <c r="AZ34" s="114"/>
    </row>
    <row r="35" spans="1:52" s="24" customFormat="1" ht="97.5" customHeight="1">
      <c r="A35" s="29"/>
      <c r="B35" s="914" t="str">
        <f>"(g) Attachment 6(" &amp; Basic!$B$2 &amp; ") :"</f>
        <v>(g) Attachment 6(4TR-08-BULK) :</v>
      </c>
      <c r="C35" s="914"/>
      <c r="D35" s="1346" t="s">
        <v>815</v>
      </c>
      <c r="E35" s="1346"/>
      <c r="F35" s="1346"/>
      <c r="G35" s="71"/>
      <c r="H35" s="71"/>
      <c r="I35" s="78"/>
      <c r="J35" s="78"/>
      <c r="K35" s="78"/>
      <c r="L35" s="78"/>
      <c r="M35" s="78"/>
      <c r="N35" s="78"/>
      <c r="O35" s="78"/>
      <c r="P35" s="78"/>
      <c r="Q35" s="78"/>
      <c r="R35" s="78"/>
      <c r="S35" s="78"/>
      <c r="T35" s="78"/>
      <c r="U35" s="78"/>
      <c r="V35" s="78"/>
      <c r="W35" s="78"/>
      <c r="X35" s="78"/>
      <c r="Y35" s="78"/>
      <c r="Z35" s="78"/>
      <c r="AA35" s="78"/>
      <c r="AB35" s="179"/>
      <c r="AC35" s="180"/>
      <c r="AD35" s="748"/>
      <c r="AE35" s="748"/>
      <c r="AF35" s="78"/>
      <c r="AG35" s="749">
        <v>27</v>
      </c>
      <c r="AH35" s="749" t="s">
        <v>762</v>
      </c>
      <c r="AI35" s="750"/>
      <c r="AJ35" s="750"/>
      <c r="AK35" s="750"/>
      <c r="AL35" s="750"/>
      <c r="AM35" s="78"/>
      <c r="AN35" s="78"/>
      <c r="AO35" s="78"/>
      <c r="AP35" s="78"/>
      <c r="AQ35" s="112"/>
      <c r="AR35" s="112"/>
      <c r="AS35" s="112"/>
      <c r="AT35" s="112"/>
      <c r="AU35" s="112"/>
      <c r="AV35" s="112"/>
      <c r="AW35" s="112"/>
      <c r="AX35" s="112"/>
      <c r="AY35" s="112"/>
      <c r="AZ35" s="112"/>
    </row>
    <row r="36" spans="1:52" s="24" customFormat="1" ht="57" customHeight="1">
      <c r="A36" s="29"/>
      <c r="B36" s="914" t="str">
        <f>"(h) Attachment 7(" &amp; Basic!$B$2 &amp; ") :"</f>
        <v>(h) Attachment 7(4TR-08-BULK) :</v>
      </c>
      <c r="C36" s="914"/>
      <c r="D36" s="1346" t="s">
        <v>816</v>
      </c>
      <c r="E36" s="1346"/>
      <c r="F36" s="1346"/>
      <c r="G36" s="72"/>
      <c r="H36" s="72"/>
      <c r="I36" s="78"/>
      <c r="J36" s="78"/>
      <c r="K36" s="78"/>
      <c r="L36" s="78"/>
      <c r="M36" s="78"/>
      <c r="N36" s="78"/>
      <c r="O36" s="78"/>
      <c r="P36" s="78"/>
      <c r="Q36" s="78"/>
      <c r="R36" s="78"/>
      <c r="S36" s="78"/>
      <c r="T36" s="78"/>
      <c r="U36" s="78"/>
      <c r="V36" s="78"/>
      <c r="W36" s="78"/>
      <c r="X36" s="78"/>
      <c r="Y36" s="78"/>
      <c r="Z36" s="78"/>
      <c r="AA36" s="78"/>
      <c r="AB36" s="179"/>
      <c r="AC36" s="180"/>
      <c r="AD36" s="748"/>
      <c r="AE36" s="748"/>
      <c r="AF36" s="78"/>
      <c r="AG36" s="749">
        <v>28</v>
      </c>
      <c r="AH36" s="749" t="s">
        <v>762</v>
      </c>
      <c r="AI36" s="750"/>
      <c r="AJ36" s="750"/>
      <c r="AK36" s="750"/>
      <c r="AL36" s="750"/>
      <c r="AM36" s="78"/>
      <c r="AN36" s="78"/>
      <c r="AO36" s="78"/>
      <c r="AP36" s="78"/>
      <c r="AQ36" s="112"/>
      <c r="AR36" s="112"/>
      <c r="AS36" s="112"/>
      <c r="AT36" s="112"/>
      <c r="AU36" s="112"/>
      <c r="AV36" s="112"/>
      <c r="AW36" s="112"/>
      <c r="AX36" s="112"/>
      <c r="AY36" s="112"/>
      <c r="AZ36" s="112"/>
    </row>
    <row r="37" spans="1:52" s="24" customFormat="1" ht="31.5" customHeight="1">
      <c r="A37" s="29"/>
      <c r="B37" s="914" t="str">
        <f>"(i) Attachment 8(" &amp; Basic!$B$2 &amp; ") :"</f>
        <v>(i) Attachment 8(4TR-08-BULK) :</v>
      </c>
      <c r="C37" s="914"/>
      <c r="D37" s="1346" t="s">
        <v>817</v>
      </c>
      <c r="E37" s="1346"/>
      <c r="F37" s="1346"/>
      <c r="G37" s="71"/>
      <c r="H37" s="71"/>
      <c r="I37" s="78"/>
      <c r="J37" s="78"/>
      <c r="K37" s="78"/>
      <c r="L37" s="78"/>
      <c r="M37" s="78"/>
      <c r="N37" s="78"/>
      <c r="O37" s="78"/>
      <c r="P37" s="78"/>
      <c r="Q37" s="78"/>
      <c r="R37" s="78"/>
      <c r="S37" s="78"/>
      <c r="T37" s="78"/>
      <c r="U37" s="78"/>
      <c r="V37" s="78"/>
      <c r="W37" s="78"/>
      <c r="X37" s="78"/>
      <c r="Y37" s="78"/>
      <c r="Z37" s="78"/>
      <c r="AA37" s="78"/>
      <c r="AB37" s="179"/>
      <c r="AC37" s="180"/>
      <c r="AD37" s="748"/>
      <c r="AE37" s="748"/>
      <c r="AF37" s="78"/>
      <c r="AG37" s="749">
        <v>29</v>
      </c>
      <c r="AH37" s="749" t="s">
        <v>762</v>
      </c>
      <c r="AI37" s="750"/>
      <c r="AJ37" s="750"/>
      <c r="AK37" s="750"/>
      <c r="AL37" s="750"/>
      <c r="AM37" s="78"/>
      <c r="AN37" s="78"/>
      <c r="AO37" s="78"/>
      <c r="AP37" s="78"/>
      <c r="AQ37" s="112"/>
      <c r="AR37" s="112"/>
      <c r="AS37" s="112"/>
      <c r="AT37" s="112"/>
      <c r="AU37" s="112"/>
      <c r="AV37" s="112"/>
      <c r="AW37" s="112"/>
      <c r="AX37" s="112"/>
      <c r="AY37" s="112"/>
      <c r="AZ37" s="112"/>
    </row>
    <row r="38" spans="1:52" s="24" customFormat="1" ht="31.5" customHeight="1">
      <c r="A38" s="29"/>
      <c r="B38" s="914" t="str">
        <f>"(j) Attachment 9(" &amp; Basic!$B$2 &amp; ") :"</f>
        <v>(j) Attachment 9(4TR-08-BULK) :</v>
      </c>
      <c r="C38" s="914"/>
      <c r="D38" s="1346" t="s">
        <v>818</v>
      </c>
      <c r="E38" s="1346"/>
      <c r="F38" s="1346"/>
      <c r="G38" s="71"/>
      <c r="H38" s="71"/>
      <c r="I38" s="78"/>
      <c r="J38" s="78"/>
      <c r="K38" s="78"/>
      <c r="L38" s="78"/>
      <c r="M38" s="78"/>
      <c r="N38" s="78"/>
      <c r="O38" s="78"/>
      <c r="P38" s="78"/>
      <c r="Q38" s="78"/>
      <c r="R38" s="78"/>
      <c r="S38" s="78"/>
      <c r="T38" s="78"/>
      <c r="U38" s="78"/>
      <c r="V38" s="78"/>
      <c r="W38" s="78"/>
      <c r="X38" s="78"/>
      <c r="Y38" s="78"/>
      <c r="Z38" s="78"/>
      <c r="AA38" s="78"/>
      <c r="AB38" s="179"/>
      <c r="AC38" s="180"/>
      <c r="AD38" s="748"/>
      <c r="AE38" s="748"/>
      <c r="AF38" s="78"/>
      <c r="AG38" s="749">
        <v>30</v>
      </c>
      <c r="AH38" s="749" t="s">
        <v>762</v>
      </c>
      <c r="AI38" s="750"/>
      <c r="AJ38" s="750"/>
      <c r="AK38" s="750"/>
      <c r="AL38" s="750"/>
      <c r="AM38" s="78"/>
      <c r="AN38" s="78"/>
      <c r="AO38" s="78"/>
      <c r="AP38" s="78"/>
      <c r="AQ38" s="112"/>
      <c r="AR38" s="112"/>
      <c r="AS38" s="112"/>
      <c r="AT38" s="112"/>
      <c r="AU38" s="112"/>
      <c r="AV38" s="112"/>
      <c r="AW38" s="112"/>
      <c r="AX38" s="112"/>
      <c r="AY38" s="112"/>
      <c r="AZ38" s="112"/>
    </row>
    <row r="39" spans="1:52" s="24" customFormat="1" ht="31.5" customHeight="1">
      <c r="A39" s="29"/>
      <c r="B39" s="914" t="str">
        <f>"(k) Attachment 10(" &amp; Basic!$B$2 &amp; ") :"</f>
        <v>(k) Attachment 10(4TR-08-BULK) :</v>
      </c>
      <c r="C39" s="914"/>
      <c r="D39" s="1346" t="s">
        <v>819</v>
      </c>
      <c r="E39" s="1346"/>
      <c r="F39" s="1346"/>
      <c r="G39" s="71"/>
      <c r="H39" s="71"/>
      <c r="I39" s="78"/>
      <c r="J39" s="78"/>
      <c r="K39" s="78"/>
      <c r="L39" s="78"/>
      <c r="M39" s="78"/>
      <c r="N39" s="78"/>
      <c r="O39" s="78"/>
      <c r="P39" s="78"/>
      <c r="Q39" s="78"/>
      <c r="R39" s="78"/>
      <c r="S39" s="78"/>
      <c r="T39" s="78"/>
      <c r="U39" s="78"/>
      <c r="V39" s="78"/>
      <c r="W39" s="78"/>
      <c r="X39" s="78"/>
      <c r="Y39" s="78"/>
      <c r="Z39" s="78"/>
      <c r="AA39" s="78"/>
      <c r="AB39" s="179"/>
      <c r="AC39" s="180"/>
      <c r="AD39" s="748"/>
      <c r="AE39" s="748"/>
      <c r="AF39" s="78"/>
      <c r="AG39" s="749">
        <v>31</v>
      </c>
      <c r="AH39" s="749" t="s">
        <v>752</v>
      </c>
      <c r="AI39" s="750"/>
      <c r="AJ39" s="750"/>
      <c r="AK39" s="750"/>
      <c r="AL39" s="750"/>
      <c r="AM39" s="78"/>
      <c r="AN39" s="78"/>
      <c r="AO39" s="78"/>
      <c r="AP39" s="78"/>
      <c r="AQ39" s="112"/>
      <c r="AR39" s="112"/>
      <c r="AS39" s="112"/>
      <c r="AT39" s="112"/>
      <c r="AU39" s="112"/>
      <c r="AV39" s="112"/>
      <c r="AW39" s="112"/>
      <c r="AX39" s="112"/>
      <c r="AY39" s="112"/>
      <c r="AZ39" s="112"/>
    </row>
    <row r="40" spans="1:52" s="24" customFormat="1" ht="31.5" customHeight="1">
      <c r="A40" s="29"/>
      <c r="B40" s="914" t="str">
        <f>"(l) Attachment 11(" &amp; Basic!$B$2 &amp; ") :"</f>
        <v>(l) Attachment 11(4TR-08-BULK) :</v>
      </c>
      <c r="C40" s="914"/>
      <c r="D40" s="1346" t="s">
        <v>820</v>
      </c>
      <c r="E40" s="1346"/>
      <c r="F40" s="1346"/>
      <c r="G40" s="71"/>
      <c r="H40" s="71"/>
      <c r="I40" s="78"/>
      <c r="J40" s="78"/>
      <c r="K40" s="78"/>
      <c r="L40" s="78"/>
      <c r="M40" s="78"/>
      <c r="N40" s="78"/>
      <c r="O40" s="78"/>
      <c r="P40" s="78"/>
      <c r="Q40" s="78"/>
      <c r="R40" s="78"/>
      <c r="S40" s="78"/>
      <c r="T40" s="78"/>
      <c r="U40" s="78"/>
      <c r="V40" s="78"/>
      <c r="W40" s="78"/>
      <c r="X40" s="78"/>
      <c r="Y40" s="78"/>
      <c r="Z40" s="78"/>
      <c r="AA40" s="78"/>
      <c r="AB40" s="179"/>
      <c r="AC40" s="180"/>
      <c r="AD40" s="748"/>
      <c r="AE40" s="748"/>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914" t="str">
        <f>"(m) Attachment 12(" &amp; Basic!$B$2 &amp; ") :"</f>
        <v>(m) Attachment 12(4TR-08-BULK) :</v>
      </c>
      <c r="C41" s="914"/>
      <c r="D41" s="1346" t="s">
        <v>821</v>
      </c>
      <c r="E41" s="1346"/>
      <c r="F41" s="1346"/>
      <c r="G41" s="71"/>
      <c r="H41" s="71"/>
      <c r="I41" s="78"/>
      <c r="J41" s="78"/>
      <c r="K41" s="78"/>
      <c r="L41" s="78"/>
      <c r="M41" s="78"/>
      <c r="N41" s="78"/>
      <c r="O41" s="78"/>
      <c r="P41" s="78"/>
      <c r="Q41" s="78"/>
      <c r="R41" s="78"/>
      <c r="S41" s="78"/>
      <c r="T41" s="78"/>
      <c r="U41" s="78"/>
      <c r="V41" s="78"/>
      <c r="W41" s="78"/>
      <c r="X41" s="78"/>
      <c r="Y41" s="78"/>
      <c r="Z41" s="78"/>
      <c r="AA41" s="78"/>
      <c r="AB41" s="179"/>
      <c r="AC41" s="180"/>
      <c r="AD41" s="748"/>
      <c r="AE41" s="748"/>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914" t="str">
        <f>"(n) Attachment 13(" &amp; Basic!$B$2 &amp; ") :"</f>
        <v>(n) Attachment 13(4TR-08-BULK) :</v>
      </c>
      <c r="C42" s="914"/>
      <c r="D42" s="1346" t="s">
        <v>822</v>
      </c>
      <c r="E42" s="1346"/>
      <c r="F42" s="1346"/>
      <c r="G42" s="71"/>
      <c r="H42" s="71"/>
      <c r="I42" s="78"/>
      <c r="J42" s="78"/>
      <c r="K42" s="78"/>
      <c r="L42" s="78"/>
      <c r="M42" s="78"/>
      <c r="N42" s="78"/>
      <c r="O42" s="78"/>
      <c r="P42" s="78"/>
      <c r="Q42" s="78"/>
      <c r="R42" s="78"/>
      <c r="S42" s="78"/>
      <c r="T42" s="78"/>
      <c r="U42" s="78"/>
      <c r="V42" s="78"/>
      <c r="W42" s="78"/>
      <c r="X42" s="78"/>
      <c r="Y42" s="78"/>
      <c r="Z42" s="78"/>
      <c r="AA42" s="78"/>
      <c r="AB42" s="179"/>
      <c r="AC42" s="180"/>
      <c r="AD42" s="748"/>
      <c r="AE42" s="748"/>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914" t="str">
        <f>"(o) Attachment 14(" &amp; Basic!$B$2 &amp; ") :"</f>
        <v>(o) Attachment 14(4TR-08-BULK) :</v>
      </c>
      <c r="C43" s="914"/>
      <c r="D43" s="1346" t="s">
        <v>823</v>
      </c>
      <c r="E43" s="1346"/>
      <c r="F43" s="1346"/>
      <c r="G43" s="71"/>
      <c r="H43" s="71"/>
      <c r="I43" s="78"/>
      <c r="J43" s="78"/>
      <c r="K43" s="78"/>
      <c r="L43" s="78"/>
      <c r="M43" s="78"/>
      <c r="N43" s="78"/>
      <c r="O43" s="78"/>
      <c r="P43" s="78"/>
      <c r="Q43" s="78"/>
      <c r="R43" s="78"/>
      <c r="S43" s="78"/>
      <c r="T43" s="78"/>
      <c r="U43" s="78"/>
      <c r="V43" s="78"/>
      <c r="W43" s="78"/>
      <c r="X43" s="78"/>
      <c r="Y43" s="78"/>
      <c r="Z43" s="78"/>
      <c r="AA43" s="78"/>
      <c r="AB43" s="179"/>
      <c r="AC43" s="180"/>
      <c r="AD43" s="748"/>
      <c r="AE43" s="748"/>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914" t="str">
        <f>"(p) Attachment 15(" &amp; Basic!$B$2 &amp; ") :"</f>
        <v>(p) Attachment 15(4TR-08-BULK) :</v>
      </c>
      <c r="C44" s="914"/>
      <c r="D44" s="1346" t="s">
        <v>530</v>
      </c>
      <c r="E44" s="1346"/>
      <c r="F44" s="1346"/>
      <c r="G44" s="71"/>
      <c r="H44" s="71"/>
      <c r="I44" s="78"/>
      <c r="J44" s="78"/>
      <c r="K44" s="78"/>
      <c r="L44" s="78"/>
      <c r="M44" s="78"/>
      <c r="N44" s="78"/>
      <c r="O44" s="78"/>
      <c r="P44" s="78"/>
      <c r="Q44" s="78"/>
      <c r="R44" s="78"/>
      <c r="S44" s="78"/>
      <c r="T44" s="78"/>
      <c r="U44" s="78"/>
      <c r="V44" s="78"/>
      <c r="W44" s="78"/>
      <c r="X44" s="78"/>
      <c r="Y44" s="78"/>
      <c r="Z44" s="78"/>
      <c r="AA44" s="78"/>
      <c r="AB44" s="179"/>
      <c r="AC44" s="180"/>
      <c r="AD44" s="748"/>
      <c r="AE44" s="748"/>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914" t="str">
        <f>"(q) Attachment 16(" &amp; Basic!$B$2 &amp; ") :"</f>
        <v>(q) Attachment 16(4TR-08-BULK) :</v>
      </c>
      <c r="C45" s="914"/>
      <c r="D45" s="1346" t="s">
        <v>824</v>
      </c>
      <c r="E45" s="1346"/>
      <c r="F45" s="1346"/>
      <c r="G45" s="71"/>
      <c r="H45" s="71"/>
      <c r="I45" s="78"/>
      <c r="J45" s="78"/>
      <c r="K45" s="78"/>
      <c r="L45" s="78"/>
      <c r="M45" s="78"/>
      <c r="N45" s="78"/>
      <c r="O45" s="78"/>
      <c r="P45" s="78"/>
      <c r="Q45" s="78"/>
      <c r="R45" s="78"/>
      <c r="S45" s="78"/>
      <c r="T45" s="78"/>
      <c r="U45" s="78"/>
      <c r="V45" s="78"/>
      <c r="W45" s="78"/>
      <c r="X45" s="78"/>
      <c r="Y45" s="78"/>
      <c r="Z45" s="78"/>
      <c r="AA45" s="78"/>
      <c r="AB45" s="179"/>
      <c r="AC45" s="180"/>
      <c r="AD45" s="748"/>
      <c r="AE45" s="748"/>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914" t="str">
        <f>"(r) Attachment 17(" &amp; Basic!$B$2 &amp; ") :"</f>
        <v>(r) Attachment 17(4TR-08-BULK) :</v>
      </c>
      <c r="C46" s="914"/>
      <c r="D46" s="1346" t="s">
        <v>825</v>
      </c>
      <c r="E46" s="1346"/>
      <c r="F46" s="1346"/>
      <c r="G46" s="71"/>
      <c r="H46" s="71"/>
      <c r="I46" s="78"/>
      <c r="J46" s="78"/>
      <c r="K46" s="78"/>
      <c r="L46" s="78"/>
      <c r="M46" s="78"/>
      <c r="N46" s="78"/>
      <c r="O46" s="78"/>
      <c r="P46" s="78"/>
      <c r="Q46" s="78"/>
      <c r="R46" s="78"/>
      <c r="S46" s="78"/>
      <c r="T46" s="78"/>
      <c r="U46" s="78"/>
      <c r="V46" s="78"/>
      <c r="W46" s="78"/>
      <c r="X46" s="78"/>
      <c r="Y46" s="78"/>
      <c r="Z46" s="78"/>
      <c r="AA46" s="78"/>
      <c r="AB46" s="179"/>
      <c r="AC46" s="180"/>
      <c r="AD46" s="747"/>
      <c r="AE46" s="747"/>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914" t="str">
        <f>"(s) Attachment 18(" &amp; Basic!$B$2 &amp; ") :"</f>
        <v>(s) Attachment 18(4TR-08-BULK) :</v>
      </c>
      <c r="C47" s="914"/>
      <c r="D47" s="71" t="s">
        <v>656</v>
      </c>
      <c r="E47" s="71"/>
      <c r="F47" s="71"/>
      <c r="G47" s="71"/>
      <c r="H47" s="71"/>
      <c r="I47" s="78"/>
      <c r="J47" s="78"/>
      <c r="K47" s="78"/>
      <c r="L47" s="78"/>
      <c r="M47" s="78"/>
      <c r="N47" s="78"/>
      <c r="O47" s="78"/>
      <c r="P47" s="78"/>
      <c r="Q47" s="78"/>
      <c r="R47" s="78"/>
      <c r="S47" s="78"/>
      <c r="T47" s="78"/>
      <c r="U47" s="78"/>
      <c r="V47" s="78"/>
      <c r="W47" s="78"/>
      <c r="X47" s="78"/>
      <c r="Y47" s="78"/>
      <c r="Z47" s="78"/>
      <c r="AA47" s="78"/>
      <c r="AB47" s="179"/>
      <c r="AC47" s="180"/>
      <c r="AD47" s="747"/>
      <c r="AE47" s="747"/>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914" t="str">
        <f>"(t) Attachment 19(" &amp; Basic!$B$2 &amp; ") :"</f>
        <v>(t) Attachment 19(4TR-08-BULK) :</v>
      </c>
      <c r="C48" s="914"/>
      <c r="D48" s="1346" t="s">
        <v>826</v>
      </c>
      <c r="E48" s="1346"/>
      <c r="F48" s="1346"/>
      <c r="G48" s="71"/>
      <c r="H48" s="71"/>
      <c r="I48" s="78"/>
      <c r="J48" s="78"/>
      <c r="K48" s="78"/>
      <c r="L48" s="78"/>
      <c r="M48" s="78"/>
      <c r="N48" s="78"/>
      <c r="O48" s="78"/>
      <c r="P48" s="78"/>
      <c r="Q48" s="78"/>
      <c r="R48" s="78"/>
      <c r="S48" s="78"/>
      <c r="T48" s="78"/>
      <c r="U48" s="78"/>
      <c r="V48" s="78"/>
      <c r="W48" s="78"/>
      <c r="X48" s="78"/>
      <c r="Y48" s="78"/>
      <c r="Z48" s="78"/>
      <c r="AA48" s="78"/>
      <c r="AB48" s="179"/>
      <c r="AC48" s="180"/>
      <c r="AD48" s="747"/>
      <c r="AE48" s="747"/>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914" t="str">
        <f>"(u) Attachment 20(" &amp; Basic!$B$2 &amp; ") :"</f>
        <v>(u) Attachment 20(4TR-08-BULK) :</v>
      </c>
      <c r="C49" s="914"/>
      <c r="D49" s="914" t="s">
        <v>827</v>
      </c>
      <c r="E49" s="914"/>
      <c r="F49" s="914"/>
      <c r="G49" s="71"/>
      <c r="H49" s="71"/>
      <c r="I49" s="78"/>
      <c r="J49" s="78"/>
      <c r="K49" s="78"/>
      <c r="L49" s="78"/>
      <c r="M49" s="78"/>
      <c r="N49" s="78"/>
      <c r="O49" s="78"/>
      <c r="P49" s="78"/>
      <c r="Q49" s="78"/>
      <c r="R49" s="78"/>
      <c r="S49" s="78"/>
      <c r="T49" s="78"/>
      <c r="U49" s="78"/>
      <c r="V49" s="78"/>
      <c r="W49" s="78"/>
      <c r="X49" s="78"/>
      <c r="Y49" s="78"/>
      <c r="Z49" s="78"/>
      <c r="AA49" s="78"/>
      <c r="AB49" s="179"/>
      <c r="AC49" s="180"/>
      <c r="AD49" s="747"/>
      <c r="AE49" s="747"/>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914" t="str">
        <f>"(v) Attachment 21(" &amp; Basic!$B$2 &amp; ") :"</f>
        <v>(v) Attachment 21(4TR-08-BULK) :</v>
      </c>
      <c r="C50" s="914"/>
      <c r="D50" s="914" t="s">
        <v>828</v>
      </c>
      <c r="E50" s="914"/>
      <c r="F50" s="914"/>
      <c r="G50" s="71"/>
      <c r="H50" s="71"/>
      <c r="I50" s="78"/>
      <c r="J50" s="78"/>
      <c r="K50" s="78"/>
      <c r="L50" s="78"/>
      <c r="M50" s="78"/>
      <c r="N50" s="78"/>
      <c r="O50" s="78"/>
      <c r="P50" s="78"/>
      <c r="Q50" s="78"/>
      <c r="R50" s="78"/>
      <c r="S50" s="78"/>
      <c r="T50" s="78"/>
      <c r="U50" s="78"/>
      <c r="V50" s="78"/>
      <c r="W50" s="78"/>
      <c r="X50" s="78"/>
      <c r="Y50" s="78"/>
      <c r="Z50" s="78"/>
      <c r="AA50" s="78"/>
      <c r="AB50" s="179"/>
      <c r="AC50" s="180"/>
      <c r="AD50" s="747"/>
      <c r="AE50" s="747"/>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914" t="str">
        <f>"(w) Attachment 22(" &amp; Basic!$B$2 &amp; ") :"</f>
        <v>(w) Attachment 22(4TR-08-BULK) :</v>
      </c>
      <c r="C51" s="914"/>
      <c r="D51" s="914" t="s">
        <v>829</v>
      </c>
      <c r="E51" s="914"/>
      <c r="F51" s="914"/>
      <c r="G51" s="71"/>
      <c r="H51" s="71"/>
      <c r="I51" s="78"/>
      <c r="J51" s="78"/>
      <c r="K51" s="78"/>
      <c r="L51" s="78"/>
      <c r="M51" s="78"/>
      <c r="N51" s="78"/>
      <c r="O51" s="78"/>
      <c r="P51" s="78"/>
      <c r="Q51" s="78"/>
      <c r="R51" s="78"/>
      <c r="S51" s="78"/>
      <c r="T51" s="78"/>
      <c r="U51" s="78"/>
      <c r="V51" s="78"/>
      <c r="W51" s="78"/>
      <c r="X51" s="78"/>
      <c r="Y51" s="78"/>
      <c r="Z51" s="78"/>
      <c r="AA51" s="78"/>
      <c r="AB51" s="179"/>
      <c r="AC51" s="180"/>
      <c r="AD51" s="747"/>
      <c r="AE51" s="747"/>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ht="44.25" customHeight="1">
      <c r="B52" s="914" t="str">
        <f>"(x) Attachment 23(" &amp; Basic!$B$2 &amp; ") :"</f>
        <v>(x) Attachment 23(4TR-08-BULK) :</v>
      </c>
      <c r="C52" s="914"/>
      <c r="D52" s="1010" t="s">
        <v>830</v>
      </c>
      <c r="E52" s="1010"/>
      <c r="F52" s="1010"/>
      <c r="G52" s="71"/>
      <c r="H52" s="71"/>
      <c r="I52" s="78"/>
      <c r="J52" s="78"/>
      <c r="K52" s="78"/>
      <c r="L52" s="78"/>
      <c r="M52" s="78"/>
      <c r="N52" s="78"/>
      <c r="O52" s="78"/>
      <c r="P52" s="78"/>
      <c r="Q52" s="78"/>
      <c r="R52" s="78"/>
      <c r="S52" s="78"/>
      <c r="T52" s="78"/>
      <c r="U52" s="78"/>
      <c r="V52" s="78"/>
      <c r="W52" s="78"/>
      <c r="X52" s="78"/>
      <c r="Y52" s="78"/>
      <c r="Z52" s="78"/>
      <c r="AA52" s="78"/>
      <c r="AB52" s="179"/>
      <c r="AC52" s="180"/>
      <c r="AD52" s="747"/>
      <c r="AE52" s="747"/>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914" t="str">
        <f>"(y) Attachment 24(" &amp; Basic!$B$2 &amp; ") :"</f>
        <v>(y) Attachment 24(4TR-08-BULK) :</v>
      </c>
      <c r="C53" s="914"/>
      <c r="D53" s="914" t="s">
        <v>831</v>
      </c>
      <c r="E53" s="914"/>
      <c r="F53" s="914"/>
      <c r="G53" s="71"/>
      <c r="H53" s="71"/>
      <c r="I53" s="78"/>
      <c r="J53" s="78"/>
      <c r="K53" s="78"/>
      <c r="L53" s="78"/>
      <c r="M53" s="78"/>
      <c r="N53" s="78"/>
      <c r="O53" s="78"/>
      <c r="P53" s="78"/>
      <c r="Q53" s="78"/>
      <c r="R53" s="78"/>
      <c r="S53" s="78"/>
      <c r="T53" s="78"/>
      <c r="U53" s="78"/>
      <c r="V53" s="78"/>
      <c r="W53" s="78"/>
      <c r="X53" s="78"/>
      <c r="Y53" s="78"/>
      <c r="Z53" s="78"/>
      <c r="AA53" s="78"/>
      <c r="AB53" s="179"/>
      <c r="AC53" s="180"/>
      <c r="AD53" s="747"/>
      <c r="AE53" s="747"/>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914" t="str">
        <f>"(z) Attachment 25(" &amp; Basic!$B$2 &amp; ") :"</f>
        <v>(z) Attachment 25(4TR-08-BULK) :</v>
      </c>
      <c r="C54" s="914"/>
      <c r="D54" s="914" t="s">
        <v>832</v>
      </c>
      <c r="E54" s="914"/>
      <c r="F54" s="914"/>
      <c r="G54" s="71"/>
      <c r="H54" s="71"/>
      <c r="I54" s="78"/>
      <c r="J54" s="78"/>
      <c r="K54" s="78"/>
      <c r="L54" s="78"/>
      <c r="M54" s="78"/>
      <c r="N54" s="78"/>
      <c r="O54" s="78"/>
      <c r="P54" s="78"/>
      <c r="Q54" s="78"/>
      <c r="R54" s="78"/>
      <c r="S54" s="78"/>
      <c r="T54" s="78"/>
      <c r="U54" s="78"/>
      <c r="V54" s="78"/>
      <c r="W54" s="78"/>
      <c r="X54" s="78"/>
      <c r="Y54" s="78"/>
      <c r="Z54" s="78"/>
      <c r="AA54" s="78"/>
      <c r="AB54" s="179"/>
      <c r="AC54" s="180"/>
      <c r="AD54" s="747"/>
      <c r="AE54" s="747"/>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914" t="str">
        <f>"(aa) Attachment 26(" &amp; Basic!$B$2 &amp; ") :"</f>
        <v>(aa) Attachment 26(4TR-08-BULK) :</v>
      </c>
      <c r="C55" s="914"/>
      <c r="D55" s="914" t="s">
        <v>833</v>
      </c>
      <c r="E55" s="914"/>
      <c r="F55" s="914"/>
      <c r="G55" s="71"/>
      <c r="H55" s="71"/>
      <c r="I55" s="78"/>
      <c r="J55" s="78"/>
      <c r="K55" s="78"/>
      <c r="L55" s="78"/>
      <c r="M55" s="78"/>
      <c r="N55" s="78"/>
      <c r="O55" s="78"/>
      <c r="P55" s="78"/>
      <c r="Q55" s="78"/>
      <c r="R55" s="78"/>
      <c r="S55" s="78"/>
      <c r="T55" s="78"/>
      <c r="U55" s="78"/>
      <c r="V55" s="78"/>
      <c r="W55" s="78"/>
      <c r="X55" s="78"/>
      <c r="Y55" s="78"/>
      <c r="Z55" s="78"/>
      <c r="AA55" s="78"/>
      <c r="AB55" s="179"/>
      <c r="AC55" s="180"/>
      <c r="AD55" s="747"/>
      <c r="AE55" s="747"/>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914" t="str">
        <f>"(bb) Attachment 27(" &amp; Basic!$B$2 &amp; ") :"</f>
        <v>(bb) Attachment 27(4TR-08-BULK) :</v>
      </c>
      <c r="C56" s="914"/>
      <c r="D56" s="914" t="s">
        <v>834</v>
      </c>
      <c r="E56" s="914"/>
      <c r="F56" s="914"/>
      <c r="G56" s="71"/>
      <c r="H56" s="71"/>
      <c r="I56" s="78"/>
      <c r="J56" s="78"/>
      <c r="K56" s="78"/>
      <c r="L56" s="78"/>
      <c r="M56" s="78"/>
      <c r="N56" s="78"/>
      <c r="O56" s="78"/>
      <c r="P56" s="78"/>
      <c r="Q56" s="78"/>
      <c r="R56" s="78"/>
      <c r="S56" s="78"/>
      <c r="T56" s="78"/>
      <c r="U56" s="78"/>
      <c r="V56" s="78"/>
      <c r="W56" s="78"/>
      <c r="X56" s="78"/>
      <c r="Y56" s="78"/>
      <c r="Z56" s="78"/>
      <c r="AA56" s="78"/>
      <c r="AB56" s="179"/>
      <c r="AC56" s="180"/>
      <c r="AD56" s="747"/>
      <c r="AE56" s="747"/>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914" t="str">
        <f>"(cc) Attachment 28(" &amp; Basic!$B$2 &amp; ") :"</f>
        <v>(cc) Attachment 28(4TR-08-BULK) :</v>
      </c>
      <c r="C57" s="914"/>
      <c r="D57" s="914" t="s">
        <v>748</v>
      </c>
      <c r="E57" s="914"/>
      <c r="F57" s="914"/>
      <c r="G57" s="71"/>
      <c r="H57" s="71"/>
      <c r="I57" s="78"/>
      <c r="J57" s="78"/>
      <c r="K57" s="78"/>
      <c r="L57" s="78"/>
      <c r="M57" s="78"/>
      <c r="N57" s="78"/>
      <c r="O57" s="78"/>
      <c r="P57" s="78"/>
      <c r="Q57" s="78"/>
      <c r="R57" s="78"/>
      <c r="S57" s="78"/>
      <c r="T57" s="78"/>
      <c r="U57" s="78"/>
      <c r="V57" s="78"/>
      <c r="W57" s="78"/>
      <c r="X57" s="78"/>
      <c r="Y57" s="78"/>
      <c r="Z57" s="78"/>
      <c r="AA57" s="78"/>
      <c r="AB57" s="179"/>
      <c r="AC57" s="180"/>
      <c r="AD57" s="747"/>
      <c r="AE57" s="747"/>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914" t="str">
        <f>"(dd) Attachment 29(" &amp; Basic!$B$2 &amp; ") :"</f>
        <v>(dd) Attachment 29(4TR-08-BULK) :</v>
      </c>
      <c r="C58" s="914"/>
      <c r="D58" s="914" t="s">
        <v>1020</v>
      </c>
      <c r="E58" s="914"/>
      <c r="F58" s="914"/>
      <c r="G58" s="71"/>
      <c r="H58" s="71"/>
      <c r="I58" s="78"/>
      <c r="J58" s="78"/>
      <c r="K58" s="78"/>
      <c r="L58" s="78"/>
      <c r="M58" s="78"/>
      <c r="N58" s="78"/>
      <c r="O58" s="78"/>
      <c r="P58" s="78"/>
      <c r="Q58" s="78"/>
      <c r="R58" s="78"/>
      <c r="S58" s="78"/>
      <c r="T58" s="78"/>
      <c r="U58" s="78"/>
      <c r="V58" s="78"/>
      <c r="W58" s="78"/>
      <c r="X58" s="78"/>
      <c r="Y58" s="78"/>
      <c r="Z58" s="78"/>
      <c r="AA58" s="78"/>
      <c r="AB58" s="179"/>
      <c r="AC58" s="180"/>
      <c r="AD58" s="747"/>
      <c r="AE58" s="747"/>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s="50" customFormat="1" ht="33" customHeight="1">
      <c r="A59" s="33"/>
      <c r="B59" s="917" t="str">
        <f>"(ee) Attachment 30(" &amp; Basic!$B$2 &amp; ") :"</f>
        <v>(ee) Attachment 30(4TR-08-BULK) :</v>
      </c>
      <c r="C59" s="917"/>
      <c r="D59" s="917" t="s">
        <v>1058</v>
      </c>
      <c r="E59" s="917"/>
      <c r="F59" s="917"/>
      <c r="G59" s="769"/>
      <c r="H59" s="769"/>
      <c r="I59" s="49"/>
      <c r="J59" s="49"/>
      <c r="K59" s="49"/>
      <c r="L59" s="49"/>
      <c r="M59" s="49"/>
      <c r="N59" s="49"/>
      <c r="O59" s="49"/>
      <c r="P59" s="49"/>
      <c r="Q59" s="49"/>
      <c r="R59" s="49"/>
      <c r="S59" s="49"/>
      <c r="T59" s="49"/>
      <c r="U59" s="49"/>
      <c r="V59" s="49"/>
      <c r="W59" s="49"/>
      <c r="X59" s="49"/>
      <c r="Y59" s="49"/>
      <c r="Z59" s="49"/>
      <c r="AA59" s="49"/>
      <c r="AB59" s="770"/>
      <c r="AC59" s="771"/>
      <c r="AD59" s="772"/>
      <c r="AE59" s="772"/>
      <c r="AQ59" s="773"/>
      <c r="AR59" s="773"/>
      <c r="AS59" s="773"/>
      <c r="AT59" s="773"/>
      <c r="AU59" s="773"/>
      <c r="AV59" s="773"/>
      <c r="AW59" s="773"/>
      <c r="AX59" s="773"/>
      <c r="AY59" s="773"/>
      <c r="AZ59" s="773"/>
    </row>
    <row r="60" spans="1:52" ht="33" customHeight="1">
      <c r="B60" s="914"/>
      <c r="C60" s="914"/>
      <c r="G60" s="71"/>
      <c r="H60" s="71"/>
      <c r="I60" s="78"/>
      <c r="J60" s="78"/>
      <c r="K60" s="78"/>
      <c r="L60" s="78"/>
      <c r="M60" s="78"/>
      <c r="N60" s="78"/>
      <c r="O60" s="78"/>
      <c r="P60" s="78"/>
      <c r="Q60" s="78"/>
      <c r="R60" s="78"/>
      <c r="S60" s="78"/>
      <c r="T60" s="78"/>
      <c r="U60" s="78"/>
      <c r="V60" s="78"/>
      <c r="W60" s="78"/>
      <c r="X60" s="78"/>
      <c r="Y60" s="78"/>
      <c r="Z60" s="78"/>
      <c r="AA60" s="78"/>
      <c r="AB60" s="179"/>
      <c r="AC60" s="180"/>
      <c r="AD60" s="747"/>
      <c r="AE60" s="747"/>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3" customHeight="1">
      <c r="A61" s="69">
        <v>3</v>
      </c>
      <c r="B61" s="1345" t="s">
        <v>835</v>
      </c>
      <c r="C61" s="1345"/>
      <c r="D61" s="1345"/>
      <c r="E61" s="1345"/>
      <c r="F61" s="1345"/>
      <c r="G61" s="73"/>
      <c r="H61" s="73"/>
      <c r="I61" s="78"/>
      <c r="J61" s="78"/>
      <c r="K61" s="78"/>
      <c r="L61" s="78"/>
      <c r="M61" s="78"/>
      <c r="N61" s="78"/>
      <c r="O61" s="78"/>
      <c r="P61" s="78"/>
      <c r="Q61" s="78"/>
      <c r="R61" s="78"/>
      <c r="S61" s="78"/>
      <c r="T61" s="78"/>
      <c r="U61" s="78"/>
      <c r="V61" s="78"/>
      <c r="W61" s="78"/>
      <c r="X61" s="78"/>
      <c r="Y61" s="78"/>
      <c r="Z61" s="78"/>
      <c r="AA61" s="78"/>
      <c r="AB61" s="179"/>
      <c r="AC61" s="180"/>
      <c r="AD61" s="747"/>
      <c r="AE61" s="747"/>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ht="64.5" customHeight="1">
      <c r="A62" s="69">
        <v>3.1</v>
      </c>
      <c r="B62" s="1345" t="s">
        <v>836</v>
      </c>
      <c r="C62" s="1345"/>
      <c r="D62" s="1345"/>
      <c r="E62" s="1345"/>
      <c r="F62" s="1345"/>
      <c r="G62" s="73"/>
      <c r="H62" s="73"/>
      <c r="I62" s="78"/>
      <c r="J62" s="78"/>
      <c r="K62" s="78"/>
      <c r="L62" s="78"/>
      <c r="M62" s="78"/>
      <c r="N62" s="78"/>
      <c r="O62" s="78"/>
      <c r="P62" s="78"/>
      <c r="Q62" s="78"/>
      <c r="R62" s="78"/>
      <c r="S62" s="78"/>
      <c r="T62" s="78"/>
      <c r="U62" s="78"/>
      <c r="V62" s="78"/>
      <c r="W62" s="78"/>
      <c r="X62" s="78"/>
      <c r="Y62" s="78"/>
      <c r="Z62" s="78"/>
      <c r="AA62" s="78"/>
      <c r="AB62" s="179"/>
      <c r="AC62" s="180"/>
      <c r="AD62" s="747"/>
      <c r="AE62" s="747"/>
      <c r="AF62" s="77"/>
      <c r="AG62" s="77"/>
      <c r="AH62" s="77"/>
      <c r="AI62" s="77"/>
      <c r="AJ62" s="77"/>
      <c r="AK62" s="77"/>
      <c r="AL62" s="77"/>
      <c r="AM62" s="77"/>
      <c r="AN62" s="77"/>
      <c r="AO62" s="77"/>
      <c r="AP62" s="77"/>
      <c r="AQ62" s="114"/>
      <c r="AR62" s="114"/>
      <c r="AS62" s="114"/>
      <c r="AT62" s="114"/>
      <c r="AU62" s="114"/>
      <c r="AV62" s="114"/>
      <c r="AW62" s="114"/>
      <c r="AX62" s="114"/>
      <c r="AY62" s="114"/>
      <c r="AZ62" s="114"/>
    </row>
    <row r="63" spans="1:52" ht="64.5" customHeight="1">
      <c r="A63" s="69">
        <v>3.2</v>
      </c>
      <c r="B63" s="1345" t="s">
        <v>837</v>
      </c>
      <c r="C63" s="1345"/>
      <c r="D63" s="1345"/>
      <c r="E63" s="1345"/>
      <c r="F63" s="1345"/>
      <c r="G63" s="73"/>
      <c r="H63" s="73"/>
      <c r="I63" s="78"/>
      <c r="J63" s="78"/>
      <c r="K63" s="78"/>
      <c r="L63" s="78"/>
      <c r="M63" s="78"/>
      <c r="N63" s="78"/>
      <c r="O63" s="78"/>
      <c r="P63" s="78"/>
      <c r="Q63" s="78"/>
      <c r="R63" s="78"/>
      <c r="S63" s="78"/>
      <c r="T63" s="78"/>
      <c r="U63" s="78"/>
      <c r="V63" s="78"/>
      <c r="W63" s="78"/>
      <c r="X63" s="78"/>
      <c r="Y63" s="78"/>
      <c r="Z63" s="78"/>
      <c r="AA63" s="78"/>
      <c r="AB63" s="179"/>
      <c r="AC63" s="180"/>
      <c r="AD63" s="747"/>
      <c r="AE63" s="747"/>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s="24" customFormat="1" ht="60" customHeight="1">
      <c r="A64" s="69">
        <v>4</v>
      </c>
      <c r="B64" s="1345" t="s">
        <v>838</v>
      </c>
      <c r="C64" s="1345"/>
      <c r="D64" s="1345"/>
      <c r="E64" s="1345"/>
      <c r="F64" s="1345"/>
      <c r="G64" s="73"/>
      <c r="H64" s="73"/>
      <c r="I64" s="78"/>
      <c r="J64" s="78"/>
      <c r="K64" s="78"/>
      <c r="L64" s="78"/>
      <c r="M64" s="78"/>
      <c r="N64" s="78"/>
      <c r="O64" s="78"/>
      <c r="P64" s="78"/>
      <c r="Q64" s="78"/>
      <c r="R64" s="78"/>
      <c r="S64" s="78"/>
      <c r="T64" s="78"/>
      <c r="U64" s="78"/>
      <c r="V64" s="78"/>
      <c r="W64" s="78"/>
      <c r="X64" s="78"/>
      <c r="Y64" s="78"/>
      <c r="Z64" s="78"/>
      <c r="AA64" s="78"/>
      <c r="AB64" s="179"/>
      <c r="AC64" s="180"/>
      <c r="AD64" s="748"/>
      <c r="AE64" s="748"/>
      <c r="AF64" s="78"/>
      <c r="AG64" s="78"/>
      <c r="AH64" s="78"/>
      <c r="AI64" s="78"/>
      <c r="AJ64" s="78"/>
      <c r="AK64" s="78"/>
      <c r="AL64" s="78"/>
      <c r="AM64" s="78"/>
      <c r="AN64" s="78"/>
      <c r="AO64" s="78"/>
      <c r="AP64" s="78"/>
      <c r="AQ64" s="112"/>
      <c r="AR64" s="112"/>
      <c r="AS64" s="112"/>
      <c r="AT64" s="112"/>
      <c r="AU64" s="112"/>
      <c r="AV64" s="112"/>
      <c r="AW64" s="112"/>
      <c r="AX64" s="112"/>
      <c r="AY64" s="112"/>
      <c r="AZ64" s="112"/>
    </row>
    <row r="65" spans="1:52" ht="56.25" customHeight="1">
      <c r="A65" s="69">
        <v>4.0999999999999996</v>
      </c>
      <c r="B65" s="1345" t="s">
        <v>839</v>
      </c>
      <c r="C65" s="1345"/>
      <c r="D65" s="1345"/>
      <c r="E65" s="1345"/>
      <c r="F65" s="1345"/>
      <c r="G65" s="73"/>
      <c r="H65" s="73"/>
      <c r="I65" s="78"/>
      <c r="J65" s="78"/>
      <c r="K65" s="78"/>
      <c r="L65" s="78"/>
      <c r="M65" s="78"/>
      <c r="N65" s="78"/>
      <c r="O65" s="78"/>
      <c r="P65" s="78"/>
      <c r="Q65" s="78"/>
      <c r="R65" s="78"/>
      <c r="S65" s="78"/>
      <c r="T65" s="78"/>
      <c r="U65" s="78"/>
      <c r="V65" s="78"/>
      <c r="W65" s="78"/>
      <c r="X65" s="78"/>
      <c r="Y65" s="78"/>
      <c r="Z65" s="78"/>
      <c r="AA65" s="78"/>
      <c r="AB65" s="179"/>
      <c r="AC65" s="180"/>
      <c r="AD65" s="747"/>
      <c r="AE65" s="747"/>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90" customHeight="1">
      <c r="A66" s="69">
        <v>4.2</v>
      </c>
      <c r="B66" s="1345" t="s">
        <v>840</v>
      </c>
      <c r="C66" s="1345"/>
      <c r="D66" s="1345"/>
      <c r="E66" s="1345"/>
      <c r="F66" s="1345"/>
      <c r="G66" s="73"/>
      <c r="H66" s="73"/>
      <c r="I66" s="78"/>
      <c r="J66" s="78"/>
      <c r="K66" s="78"/>
      <c r="L66" s="78"/>
      <c r="M66" s="78"/>
      <c r="N66" s="78"/>
      <c r="O66" s="78"/>
      <c r="P66" s="78"/>
      <c r="Q66" s="78"/>
      <c r="R66" s="78"/>
      <c r="S66" s="78"/>
      <c r="T66" s="78"/>
      <c r="U66" s="78"/>
      <c r="V66" s="78"/>
      <c r="W66" s="78"/>
      <c r="X66" s="78"/>
      <c r="Y66" s="78"/>
      <c r="Z66" s="78"/>
      <c r="AA66" s="78"/>
      <c r="AB66" s="179"/>
      <c r="AC66" s="180"/>
      <c r="AD66" s="747"/>
      <c r="AE66" s="747"/>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1.25" customHeight="1">
      <c r="A67" s="69"/>
      <c r="B67" s="1345"/>
      <c r="C67" s="1345"/>
      <c r="D67" s="1345"/>
      <c r="E67" s="1345"/>
      <c r="F67" s="1345"/>
      <c r="G67" s="73"/>
      <c r="H67" s="73"/>
      <c r="I67" s="78"/>
      <c r="J67" s="78"/>
      <c r="K67" s="78"/>
      <c r="L67" s="78"/>
      <c r="M67" s="78"/>
      <c r="N67" s="78"/>
      <c r="O67" s="78"/>
      <c r="P67" s="78"/>
      <c r="Q67" s="78"/>
      <c r="R67" s="78"/>
      <c r="S67" s="78"/>
      <c r="T67" s="78"/>
      <c r="U67" s="78"/>
      <c r="V67" s="78"/>
      <c r="W67" s="78"/>
      <c r="X67" s="78"/>
      <c r="Y67" s="78"/>
      <c r="Z67" s="78"/>
      <c r="AA67" s="78"/>
      <c r="AB67" s="179"/>
      <c r="AC67" s="180"/>
      <c r="AD67" s="747"/>
      <c r="AE67" s="747"/>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39.75" customHeight="1">
      <c r="A68" s="69">
        <v>4.3</v>
      </c>
      <c r="B68" s="1345" t="s">
        <v>841</v>
      </c>
      <c r="C68" s="1345"/>
      <c r="D68" s="1345"/>
      <c r="E68" s="1345"/>
      <c r="F68" s="1345"/>
      <c r="G68" s="73"/>
      <c r="H68" s="73"/>
      <c r="I68" s="78"/>
      <c r="J68" s="78"/>
      <c r="K68" s="78"/>
      <c r="L68" s="78"/>
      <c r="M68" s="78"/>
      <c r="N68" s="78"/>
      <c r="O68" s="78"/>
      <c r="P68" s="78"/>
      <c r="Q68" s="78"/>
      <c r="R68" s="78"/>
      <c r="S68" s="78"/>
      <c r="T68" s="78"/>
      <c r="U68" s="78"/>
      <c r="V68" s="78"/>
      <c r="W68" s="78"/>
      <c r="X68" s="78"/>
      <c r="Y68" s="78"/>
      <c r="Z68" s="78"/>
      <c r="AA68" s="78"/>
      <c r="AB68" s="179"/>
      <c r="AC68" s="180"/>
      <c r="AD68" s="747"/>
      <c r="AE68" s="747"/>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ht="14.25" customHeight="1">
      <c r="A69" s="69"/>
      <c r="B69" s="1345"/>
      <c r="C69" s="1345"/>
      <c r="D69" s="1345"/>
      <c r="E69" s="1345"/>
      <c r="F69" s="1345"/>
      <c r="G69" s="73"/>
      <c r="H69" s="73"/>
      <c r="I69" s="78"/>
      <c r="J69" s="78"/>
      <c r="K69" s="78"/>
      <c r="L69" s="78"/>
      <c r="M69" s="78"/>
      <c r="N69" s="78"/>
      <c r="O69" s="78"/>
      <c r="P69" s="78"/>
      <c r="Q69" s="78"/>
      <c r="R69" s="78"/>
      <c r="S69" s="78"/>
      <c r="T69" s="78"/>
      <c r="U69" s="78"/>
      <c r="V69" s="78"/>
      <c r="W69" s="78"/>
      <c r="X69" s="78"/>
      <c r="Y69" s="78"/>
      <c r="Z69" s="78"/>
      <c r="AA69" s="78"/>
      <c r="AB69" s="179"/>
      <c r="AC69" s="180"/>
      <c r="AD69" s="747"/>
      <c r="AE69" s="747"/>
      <c r="AF69" s="77"/>
      <c r="AG69" s="77"/>
      <c r="AH69" s="77"/>
      <c r="AI69" s="77"/>
      <c r="AJ69" s="77"/>
      <c r="AK69" s="77"/>
      <c r="AL69" s="77"/>
      <c r="AM69" s="77"/>
      <c r="AN69" s="77"/>
      <c r="AO69" s="77"/>
      <c r="AP69" s="77"/>
      <c r="AQ69" s="114"/>
      <c r="AR69" s="114"/>
      <c r="AS69" s="114"/>
      <c r="AT69" s="114"/>
      <c r="AU69" s="114"/>
      <c r="AV69" s="114"/>
      <c r="AW69" s="114"/>
      <c r="AX69" s="114"/>
      <c r="AY69" s="114"/>
      <c r="AZ69" s="114"/>
    </row>
    <row r="70" spans="1:52" ht="27.75" customHeight="1">
      <c r="A70" s="54">
        <v>5</v>
      </c>
      <c r="B70" s="1371" t="s">
        <v>842</v>
      </c>
      <c r="C70" s="1371"/>
      <c r="D70" s="1371"/>
      <c r="E70" s="1371"/>
      <c r="F70" s="1371"/>
      <c r="G70" s="36"/>
      <c r="H70" s="36"/>
      <c r="I70" s="78"/>
      <c r="J70" s="78"/>
      <c r="K70" s="78"/>
      <c r="L70" s="78"/>
      <c r="M70" s="78"/>
      <c r="N70" s="78"/>
      <c r="O70" s="78"/>
      <c r="P70" s="78"/>
      <c r="Q70" s="78"/>
      <c r="R70" s="78"/>
      <c r="S70" s="78"/>
      <c r="T70" s="78"/>
      <c r="U70" s="78"/>
      <c r="V70" s="78"/>
      <c r="W70" s="78"/>
      <c r="X70" s="78"/>
      <c r="Y70" s="78"/>
      <c r="Z70" s="78"/>
      <c r="AA70" s="78"/>
      <c r="AB70" s="179"/>
      <c r="AC70" s="180"/>
      <c r="AD70" s="747"/>
      <c r="AE70" s="747"/>
      <c r="AF70" s="77"/>
      <c r="AG70" s="77"/>
      <c r="AH70" s="77"/>
      <c r="AI70" s="77"/>
      <c r="AJ70" s="77"/>
      <c r="AK70" s="77"/>
      <c r="AL70" s="77"/>
      <c r="AM70" s="77"/>
      <c r="AN70" s="77"/>
      <c r="AO70" s="77"/>
      <c r="AP70" s="77"/>
      <c r="AQ70" s="114"/>
      <c r="AR70" s="114"/>
      <c r="AS70" s="114"/>
      <c r="AT70" s="114"/>
      <c r="AU70" s="114"/>
      <c r="AV70" s="114"/>
      <c r="AW70" s="114"/>
      <c r="AX70" s="114"/>
      <c r="AY70" s="114"/>
      <c r="AZ70" s="114"/>
    </row>
    <row r="71" spans="1:52" s="24" customFormat="1" ht="180.75" customHeight="1">
      <c r="A71" s="69">
        <v>5.0999999999999996</v>
      </c>
      <c r="B71" s="1345" t="s">
        <v>843</v>
      </c>
      <c r="C71" s="1345"/>
      <c r="D71" s="1345"/>
      <c r="E71" s="1345"/>
      <c r="F71" s="1345"/>
      <c r="G71" s="73"/>
      <c r="H71" s="73"/>
      <c r="I71" s="78"/>
      <c r="J71" s="78"/>
      <c r="K71" s="78"/>
      <c r="L71" s="78"/>
      <c r="M71" s="78"/>
      <c r="N71" s="78"/>
      <c r="O71" s="78"/>
      <c r="P71" s="78"/>
      <c r="Q71" s="78"/>
      <c r="R71" s="78"/>
      <c r="S71" s="78"/>
      <c r="T71" s="78"/>
      <c r="U71" s="78"/>
      <c r="V71" s="78"/>
      <c r="W71" s="78"/>
      <c r="X71" s="78"/>
      <c r="Y71" s="78"/>
      <c r="Z71" s="78"/>
      <c r="AA71" s="78"/>
      <c r="AB71" s="179"/>
      <c r="AC71" s="180"/>
      <c r="AD71" s="748"/>
      <c r="AE71" s="748"/>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33" customHeight="1">
      <c r="A72" s="69">
        <v>6</v>
      </c>
      <c r="B72" s="1345" t="s">
        <v>844</v>
      </c>
      <c r="C72" s="1345"/>
      <c r="D72" s="1345"/>
      <c r="E72" s="1345"/>
      <c r="F72" s="1345"/>
      <c r="G72" s="73"/>
      <c r="H72" s="73"/>
      <c r="I72" s="78"/>
      <c r="J72" s="78"/>
      <c r="K72" s="78"/>
      <c r="L72" s="78"/>
      <c r="M72" s="78"/>
      <c r="N72" s="78"/>
      <c r="O72" s="78"/>
      <c r="P72" s="78"/>
      <c r="Q72" s="78"/>
      <c r="R72" s="78"/>
      <c r="S72" s="78"/>
      <c r="T72" s="78"/>
      <c r="U72" s="78"/>
      <c r="V72" s="78"/>
      <c r="W72" s="78"/>
      <c r="X72" s="78"/>
      <c r="Y72" s="78"/>
      <c r="Z72" s="78"/>
      <c r="AA72" s="78"/>
      <c r="AB72" s="179"/>
      <c r="AC72" s="180"/>
      <c r="AD72" s="748"/>
      <c r="AE72" s="748"/>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257</v>
      </c>
      <c r="C73" s="32" t="s">
        <v>845</v>
      </c>
      <c r="D73" s="29"/>
      <c r="E73" s="67" t="s">
        <v>846</v>
      </c>
      <c r="G73" s="78"/>
      <c r="H73" s="78"/>
      <c r="I73" s="78"/>
      <c r="J73" s="77"/>
      <c r="K73" s="77"/>
      <c r="L73" s="77"/>
      <c r="M73" s="77"/>
      <c r="N73" s="77"/>
      <c r="O73" s="77"/>
      <c r="P73" s="77"/>
      <c r="Q73" s="77"/>
      <c r="R73" s="77"/>
      <c r="S73" s="77"/>
      <c r="T73" s="77"/>
      <c r="U73" s="77"/>
      <c r="V73" s="77"/>
      <c r="W73" s="77"/>
      <c r="X73" s="77"/>
      <c r="Y73" s="77"/>
      <c r="Z73" s="77"/>
      <c r="AA73" s="77"/>
      <c r="AB73" s="57"/>
      <c r="AC73" s="180"/>
      <c r="AD73" s="748"/>
      <c r="AE73" s="748"/>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259</v>
      </c>
      <c r="C74" s="32" t="s">
        <v>847</v>
      </c>
      <c r="D74" s="29"/>
      <c r="E74" s="67" t="s">
        <v>848</v>
      </c>
      <c r="G74" s="78"/>
      <c r="H74" s="78"/>
      <c r="I74" s="78"/>
      <c r="J74" s="78"/>
      <c r="K74" s="78"/>
      <c r="L74" s="78"/>
      <c r="M74" s="78"/>
      <c r="N74" s="78"/>
      <c r="O74" s="78"/>
      <c r="P74" s="78"/>
      <c r="Q74" s="78"/>
      <c r="R74" s="78"/>
      <c r="S74" s="78"/>
      <c r="T74" s="78"/>
      <c r="U74" s="78"/>
      <c r="V74" s="78"/>
      <c r="W74" s="78"/>
      <c r="X74" s="78"/>
      <c r="Y74" s="78"/>
      <c r="Z74" s="78"/>
      <c r="AA74" s="78"/>
      <c r="AB74" s="56"/>
      <c r="AC74" s="180"/>
      <c r="AD74" s="748"/>
      <c r="AE74" s="748"/>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261</v>
      </c>
      <c r="C75" s="32" t="s">
        <v>849</v>
      </c>
      <c r="D75" s="29"/>
      <c r="E75" s="67" t="s">
        <v>850</v>
      </c>
      <c r="G75" s="78"/>
      <c r="H75" s="78"/>
      <c r="I75" s="78"/>
      <c r="J75" s="78"/>
      <c r="K75" s="78"/>
      <c r="L75" s="78"/>
      <c r="M75" s="78"/>
      <c r="N75" s="78"/>
      <c r="O75" s="78"/>
      <c r="P75" s="78"/>
      <c r="Q75" s="78"/>
      <c r="R75" s="78"/>
      <c r="S75" s="78"/>
      <c r="T75" s="78"/>
      <c r="U75" s="78"/>
      <c r="V75" s="78"/>
      <c r="W75" s="78"/>
      <c r="X75" s="78"/>
      <c r="Y75" s="78"/>
      <c r="Z75" s="78"/>
      <c r="AA75" s="78"/>
      <c r="AB75" s="57"/>
      <c r="AC75" s="180"/>
      <c r="AD75" s="748"/>
      <c r="AE75" s="748"/>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851</v>
      </c>
      <c r="C76" s="32" t="s">
        <v>852</v>
      </c>
      <c r="D76" s="29"/>
      <c r="E76" s="67" t="s">
        <v>853</v>
      </c>
      <c r="G76" s="78"/>
      <c r="H76" s="78"/>
      <c r="I76" s="78"/>
      <c r="J76" s="77"/>
      <c r="K76" s="77"/>
      <c r="L76" s="77"/>
      <c r="M76" s="77"/>
      <c r="N76" s="77"/>
      <c r="O76" s="77"/>
      <c r="P76" s="77"/>
      <c r="Q76" s="77"/>
      <c r="R76" s="77"/>
      <c r="S76" s="77"/>
      <c r="T76" s="77"/>
      <c r="U76" s="77"/>
      <c r="V76" s="77"/>
      <c r="W76" s="77"/>
      <c r="X76" s="77"/>
      <c r="Y76" s="77"/>
      <c r="Z76" s="77"/>
      <c r="AA76" s="77"/>
      <c r="AB76" s="57"/>
      <c r="AC76" s="180"/>
      <c r="AD76" s="748"/>
      <c r="AE76" s="748"/>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s="24" customFormat="1" ht="26.1" customHeight="1">
      <c r="A77" s="54"/>
      <c r="B77" s="51" t="s">
        <v>317</v>
      </c>
      <c r="C77" s="32" t="s">
        <v>854</v>
      </c>
      <c r="D77" s="29"/>
      <c r="E77" s="67" t="s">
        <v>855</v>
      </c>
      <c r="G77" s="78"/>
      <c r="H77" s="78"/>
      <c r="I77" s="78"/>
      <c r="J77" s="78"/>
      <c r="K77" s="78"/>
      <c r="L77" s="78"/>
      <c r="M77" s="78"/>
      <c r="N77" s="78"/>
      <c r="O77" s="78"/>
      <c r="P77" s="78"/>
      <c r="Q77" s="78"/>
      <c r="R77" s="78"/>
      <c r="S77" s="78"/>
      <c r="T77" s="78"/>
      <c r="U77" s="78"/>
      <c r="V77" s="78"/>
      <c r="W77" s="78"/>
      <c r="X77" s="78"/>
      <c r="Y77" s="78"/>
      <c r="Z77" s="78"/>
      <c r="AA77" s="78"/>
      <c r="AB77" s="57"/>
      <c r="AC77" s="180"/>
      <c r="AD77" s="748"/>
      <c r="AE77" s="748"/>
      <c r="AF77" s="78"/>
      <c r="AG77" s="78"/>
      <c r="AH77" s="78"/>
      <c r="AI77" s="78"/>
      <c r="AJ77" s="78"/>
      <c r="AK77" s="78"/>
      <c r="AL77" s="78"/>
      <c r="AM77" s="78"/>
      <c r="AN77" s="78"/>
      <c r="AO77" s="78"/>
      <c r="AP77" s="78"/>
      <c r="AQ77" s="112"/>
      <c r="AR77" s="112"/>
      <c r="AS77" s="112"/>
      <c r="AT77" s="112"/>
      <c r="AU77" s="112"/>
      <c r="AV77" s="112"/>
      <c r="AW77" s="112"/>
      <c r="AX77" s="112"/>
      <c r="AY77" s="112"/>
      <c r="AZ77" s="112"/>
    </row>
    <row r="78" spans="1:52" s="24" customFormat="1" ht="26.1" customHeight="1">
      <c r="A78" s="54"/>
      <c r="B78" s="51" t="s">
        <v>318</v>
      </c>
      <c r="C78" s="32" t="s">
        <v>856</v>
      </c>
      <c r="D78" s="29"/>
      <c r="E78" s="67" t="s">
        <v>857</v>
      </c>
      <c r="G78" s="78"/>
      <c r="H78" s="78"/>
      <c r="I78" s="78"/>
      <c r="J78" s="78"/>
      <c r="K78" s="78"/>
      <c r="L78" s="78"/>
      <c r="M78" s="78"/>
      <c r="N78" s="78"/>
      <c r="O78" s="78"/>
      <c r="P78" s="78"/>
      <c r="Q78" s="78"/>
      <c r="R78" s="78"/>
      <c r="S78" s="78"/>
      <c r="T78" s="78"/>
      <c r="U78" s="78"/>
      <c r="V78" s="78"/>
      <c r="W78" s="78"/>
      <c r="X78" s="78"/>
      <c r="Y78" s="78"/>
      <c r="Z78" s="78"/>
      <c r="AA78" s="78"/>
      <c r="AB78" s="57"/>
      <c r="AC78" s="180"/>
      <c r="AD78" s="748"/>
      <c r="AE78" s="748"/>
      <c r="AF78" s="78"/>
      <c r="AG78" s="78"/>
      <c r="AH78" s="78"/>
      <c r="AI78" s="78"/>
      <c r="AJ78" s="78"/>
      <c r="AK78" s="78"/>
      <c r="AL78" s="78"/>
      <c r="AM78" s="78"/>
      <c r="AN78" s="78"/>
      <c r="AO78" s="78"/>
      <c r="AP78" s="78"/>
      <c r="AQ78" s="112"/>
      <c r="AR78" s="112"/>
      <c r="AS78" s="112"/>
      <c r="AT78" s="112"/>
      <c r="AU78" s="112"/>
      <c r="AV78" s="112"/>
      <c r="AW78" s="112"/>
      <c r="AX78" s="112"/>
      <c r="AY78" s="112"/>
      <c r="AZ78" s="112"/>
    </row>
    <row r="79" spans="1:52" ht="26.1" customHeight="1">
      <c r="A79" s="51"/>
      <c r="B79" s="51" t="s">
        <v>858</v>
      </c>
      <c r="C79" s="32" t="s">
        <v>859</v>
      </c>
      <c r="E79" s="67" t="s">
        <v>860</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47"/>
      <c r="AE79" s="747"/>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861</v>
      </c>
      <c r="C80" s="32" t="s">
        <v>862</v>
      </c>
      <c r="E80" s="67" t="s">
        <v>863</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47"/>
      <c r="AE80" s="747"/>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76</v>
      </c>
      <c r="C81" s="32" t="s">
        <v>864</v>
      </c>
      <c r="E81" s="67" t="s">
        <v>865</v>
      </c>
      <c r="F81" s="25"/>
      <c r="G81" s="77"/>
      <c r="H81" s="77"/>
      <c r="I81" s="78"/>
      <c r="J81" s="77"/>
      <c r="K81" s="77"/>
      <c r="L81" s="77"/>
      <c r="M81" s="77"/>
      <c r="N81" s="77"/>
      <c r="O81" s="77"/>
      <c r="P81" s="77"/>
      <c r="Q81" s="77"/>
      <c r="R81" s="77"/>
      <c r="S81" s="77"/>
      <c r="T81" s="77"/>
      <c r="U81" s="77"/>
      <c r="V81" s="77"/>
      <c r="W81" s="77"/>
      <c r="X81" s="77"/>
      <c r="Y81" s="77"/>
      <c r="Z81" s="77"/>
      <c r="AA81" s="77"/>
      <c r="AB81" s="57"/>
      <c r="AC81" s="180"/>
      <c r="AD81" s="747"/>
      <c r="AE81" s="747"/>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6.1" customHeight="1">
      <c r="A82" s="51"/>
      <c r="B82" s="51" t="s">
        <v>866</v>
      </c>
      <c r="C82" s="32" t="s">
        <v>867</v>
      </c>
      <c r="E82" s="67" t="s">
        <v>868</v>
      </c>
      <c r="F82" s="25"/>
      <c r="G82" s="77"/>
      <c r="H82" s="77"/>
      <c r="I82" s="78"/>
      <c r="J82" s="77"/>
      <c r="K82" s="77"/>
      <c r="L82" s="77"/>
      <c r="M82" s="77"/>
      <c r="N82" s="77"/>
      <c r="O82" s="77"/>
      <c r="P82" s="77"/>
      <c r="Q82" s="77"/>
      <c r="R82" s="77"/>
      <c r="S82" s="77"/>
      <c r="T82" s="77"/>
      <c r="U82" s="77"/>
      <c r="V82" s="77"/>
      <c r="W82" s="77"/>
      <c r="X82" s="77"/>
      <c r="Y82" s="77"/>
      <c r="Z82" s="77"/>
      <c r="AA82" s="77"/>
      <c r="AB82" s="57"/>
      <c r="AC82" s="180"/>
      <c r="AD82" s="747"/>
      <c r="AE82" s="747"/>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26.1" customHeight="1">
      <c r="A83" s="51"/>
      <c r="B83" s="51" t="s">
        <v>869</v>
      </c>
      <c r="C83" s="32" t="s">
        <v>870</v>
      </c>
      <c r="E83" s="67" t="s">
        <v>871</v>
      </c>
      <c r="F83" s="25"/>
      <c r="G83" s="77"/>
      <c r="H83" s="77"/>
      <c r="I83" s="78"/>
      <c r="J83" s="77"/>
      <c r="K83" s="77"/>
      <c r="L83" s="77"/>
      <c r="M83" s="77"/>
      <c r="N83" s="77"/>
      <c r="O83" s="77"/>
      <c r="P83" s="77"/>
      <c r="Q83" s="77"/>
      <c r="R83" s="77"/>
      <c r="S83" s="77"/>
      <c r="T83" s="77"/>
      <c r="U83" s="77"/>
      <c r="V83" s="77"/>
      <c r="W83" s="77"/>
      <c r="X83" s="77"/>
      <c r="Y83" s="77"/>
      <c r="Z83" s="77"/>
      <c r="AA83" s="77"/>
      <c r="AB83" s="57"/>
      <c r="AC83" s="180"/>
      <c r="AD83" s="747"/>
      <c r="AE83" s="747"/>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24" customHeight="1">
      <c r="B84" s="51" t="s">
        <v>872</v>
      </c>
      <c r="C84" s="32" t="s">
        <v>873</v>
      </c>
      <c r="E84" s="67" t="s">
        <v>874</v>
      </c>
      <c r="F84" s="25"/>
      <c r="G84" s="77"/>
      <c r="H84" s="77"/>
      <c r="I84" s="78"/>
      <c r="J84" s="78"/>
      <c r="K84" s="78"/>
      <c r="L84" s="78"/>
      <c r="M84" s="78"/>
      <c r="N84" s="78"/>
      <c r="O84" s="78"/>
      <c r="P84" s="78"/>
      <c r="Q84" s="78"/>
      <c r="R84" s="78"/>
      <c r="S84" s="78"/>
      <c r="T84" s="78"/>
      <c r="U84" s="78"/>
      <c r="V84" s="78"/>
      <c r="W84" s="78"/>
      <c r="X84" s="78"/>
      <c r="Y84" s="78"/>
      <c r="Z84" s="78"/>
      <c r="AA84" s="78"/>
      <c r="AB84" s="179"/>
      <c r="AC84" s="180"/>
      <c r="AD84" s="747"/>
      <c r="AE84" s="747"/>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3.75" customHeight="1">
      <c r="B85" s="51" t="s">
        <v>875</v>
      </c>
      <c r="C85" s="32" t="s">
        <v>876</v>
      </c>
      <c r="E85" s="67" t="s">
        <v>877</v>
      </c>
      <c r="F85" s="25"/>
      <c r="G85" s="77"/>
      <c r="H85" s="77"/>
      <c r="I85" s="78"/>
      <c r="J85" s="78"/>
      <c r="K85" s="78"/>
      <c r="L85" s="78"/>
      <c r="M85" s="78"/>
      <c r="N85" s="78"/>
      <c r="O85" s="78"/>
      <c r="P85" s="78"/>
      <c r="Q85" s="78"/>
      <c r="R85" s="78"/>
      <c r="S85" s="78"/>
      <c r="T85" s="78"/>
      <c r="U85" s="78"/>
      <c r="V85" s="78"/>
      <c r="W85" s="78"/>
      <c r="X85" s="78"/>
      <c r="Y85" s="78"/>
      <c r="Z85" s="78"/>
      <c r="AA85" s="78"/>
      <c r="AB85" s="179"/>
      <c r="AC85" s="180"/>
      <c r="AD85" s="747"/>
      <c r="AE85" s="747"/>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1.25" customHeight="1">
      <c r="B86" s="69" t="s">
        <v>878</v>
      </c>
      <c r="C86" s="914" t="s">
        <v>879</v>
      </c>
      <c r="D86" s="914"/>
      <c r="E86" s="74" t="s">
        <v>880</v>
      </c>
      <c r="F86" s="25"/>
      <c r="G86" s="77"/>
      <c r="H86" s="77"/>
      <c r="I86" s="78"/>
      <c r="J86" s="78"/>
      <c r="K86" s="78"/>
      <c r="L86" s="78"/>
      <c r="M86" s="78"/>
      <c r="N86" s="78"/>
      <c r="O86" s="78"/>
      <c r="P86" s="78"/>
      <c r="Q86" s="78"/>
      <c r="R86" s="78"/>
      <c r="S86" s="78"/>
      <c r="T86" s="78"/>
      <c r="U86" s="78"/>
      <c r="V86" s="78"/>
      <c r="W86" s="78"/>
      <c r="X86" s="78"/>
      <c r="Y86" s="78"/>
      <c r="Z86" s="78"/>
      <c r="AA86" s="78"/>
      <c r="AB86" s="179"/>
      <c r="AC86" s="180"/>
      <c r="AD86" s="747"/>
      <c r="AE86" s="747"/>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38.25" customHeight="1">
      <c r="B87" s="1345" t="s">
        <v>881</v>
      </c>
      <c r="C87" s="1345"/>
      <c r="D87" s="1345"/>
      <c r="E87" s="1345"/>
      <c r="F87" s="1345"/>
      <c r="G87" s="73"/>
      <c r="H87" s="73"/>
      <c r="I87" s="78"/>
      <c r="J87" s="78"/>
      <c r="K87" s="78"/>
      <c r="L87" s="78"/>
      <c r="M87" s="78"/>
      <c r="N87" s="78"/>
      <c r="O87" s="78"/>
      <c r="P87" s="78"/>
      <c r="Q87" s="78"/>
      <c r="R87" s="78"/>
      <c r="S87" s="78"/>
      <c r="T87" s="78"/>
      <c r="U87" s="78"/>
      <c r="V87" s="78"/>
      <c r="W87" s="78"/>
      <c r="X87" s="78"/>
      <c r="Y87" s="78"/>
      <c r="Z87" s="78"/>
      <c r="AA87" s="78"/>
      <c r="AB87" s="179"/>
      <c r="AC87" s="180"/>
      <c r="AD87" s="747"/>
      <c r="AE87" s="747"/>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2.75" customHeight="1">
      <c r="A88" s="69">
        <v>7</v>
      </c>
      <c r="B88" s="1345" t="s">
        <v>882</v>
      </c>
      <c r="C88" s="1345"/>
      <c r="D88" s="1345"/>
      <c r="E88" s="1345"/>
      <c r="F88" s="1345"/>
      <c r="G88" s="73"/>
      <c r="H88" s="73"/>
      <c r="I88" s="78"/>
      <c r="J88" s="78"/>
      <c r="K88" s="78"/>
      <c r="L88" s="78"/>
      <c r="M88" s="78"/>
      <c r="N88" s="78"/>
      <c r="O88" s="78"/>
      <c r="P88" s="78"/>
      <c r="Q88" s="78"/>
      <c r="R88" s="78"/>
      <c r="S88" s="78"/>
      <c r="T88" s="78"/>
      <c r="U88" s="78"/>
      <c r="V88" s="78"/>
      <c r="W88" s="78"/>
      <c r="X88" s="78"/>
      <c r="Y88" s="78"/>
      <c r="Z88" s="78"/>
      <c r="AA88" s="78"/>
      <c r="AB88" s="179"/>
      <c r="AC88" s="180"/>
      <c r="AD88" s="747"/>
      <c r="AE88" s="747"/>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6.5" customHeight="1">
      <c r="A89" s="69">
        <v>8</v>
      </c>
      <c r="B89" s="1345" t="s">
        <v>883</v>
      </c>
      <c r="C89" s="1345"/>
      <c r="D89" s="1345"/>
      <c r="E89" s="1345"/>
      <c r="F89" s="1345"/>
      <c r="G89" s="73"/>
      <c r="H89" s="73"/>
      <c r="I89" s="78"/>
      <c r="J89" s="78"/>
      <c r="K89" s="78"/>
      <c r="L89" s="78"/>
      <c r="M89" s="78"/>
      <c r="N89" s="78"/>
      <c r="O89" s="78"/>
      <c r="P89" s="78"/>
      <c r="Q89" s="78"/>
      <c r="R89" s="78"/>
      <c r="S89" s="78"/>
      <c r="T89" s="78"/>
      <c r="U89" s="78"/>
      <c r="V89" s="78"/>
      <c r="W89" s="78"/>
      <c r="X89" s="78"/>
      <c r="Y89" s="78"/>
      <c r="Z89" s="78"/>
      <c r="AA89" s="78"/>
      <c r="AB89" s="179"/>
      <c r="AC89" s="180"/>
      <c r="AD89" s="747"/>
      <c r="AE89" s="747"/>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49.5" customHeight="1">
      <c r="A90" s="69">
        <v>9</v>
      </c>
      <c r="B90" s="1345" t="s">
        <v>884</v>
      </c>
      <c r="C90" s="1345"/>
      <c r="D90" s="1345"/>
      <c r="E90" s="1345"/>
      <c r="F90" s="1345"/>
      <c r="G90" s="73"/>
      <c r="H90" s="73"/>
      <c r="I90" s="78"/>
      <c r="J90" s="78"/>
      <c r="K90" s="78"/>
      <c r="L90" s="78"/>
      <c r="M90" s="78"/>
      <c r="N90" s="78"/>
      <c r="O90" s="78"/>
      <c r="P90" s="78"/>
      <c r="Q90" s="78"/>
      <c r="R90" s="78"/>
      <c r="S90" s="78"/>
      <c r="T90" s="78"/>
      <c r="U90" s="78"/>
      <c r="V90" s="78"/>
      <c r="W90" s="78"/>
      <c r="X90" s="78"/>
      <c r="Y90" s="78"/>
      <c r="Z90" s="78"/>
      <c r="AA90" s="78"/>
      <c r="AB90" s="179"/>
      <c r="AC90" s="180"/>
      <c r="AD90" s="747"/>
      <c r="AE90" s="747"/>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42.75" customHeight="1">
      <c r="A91" s="69">
        <v>10</v>
      </c>
      <c r="B91" s="1345" t="s">
        <v>885</v>
      </c>
      <c r="C91" s="1345"/>
      <c r="D91" s="1345"/>
      <c r="E91" s="1345"/>
      <c r="F91" s="1345"/>
      <c r="G91" s="73"/>
      <c r="H91" s="73"/>
      <c r="I91" s="78"/>
      <c r="J91" s="78"/>
      <c r="K91" s="78"/>
      <c r="L91" s="78"/>
      <c r="M91" s="78"/>
      <c r="N91" s="78"/>
      <c r="O91" s="78"/>
      <c r="P91" s="78"/>
      <c r="Q91" s="78"/>
      <c r="R91" s="78"/>
      <c r="S91" s="78"/>
      <c r="T91" s="78"/>
      <c r="U91" s="78"/>
      <c r="V91" s="78"/>
      <c r="W91" s="78"/>
      <c r="X91" s="78"/>
      <c r="Y91" s="78"/>
      <c r="Z91" s="78"/>
      <c r="AA91" s="78"/>
      <c r="AB91" s="179"/>
      <c r="AC91" s="180"/>
      <c r="AD91" s="747"/>
      <c r="AE91" s="747"/>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26.25" customHeight="1">
      <c r="A92" s="69">
        <v>11</v>
      </c>
      <c r="B92" s="1345" t="s">
        <v>886</v>
      </c>
      <c r="C92" s="1345"/>
      <c r="D92" s="1345"/>
      <c r="E92" s="1345"/>
      <c r="F92" s="1345"/>
      <c r="G92" s="73"/>
      <c r="H92" s="73"/>
      <c r="I92" s="78"/>
      <c r="J92" s="78"/>
      <c r="K92" s="78"/>
      <c r="L92" s="78"/>
      <c r="M92" s="78"/>
      <c r="N92" s="78"/>
      <c r="O92" s="78"/>
      <c r="P92" s="78"/>
      <c r="Q92" s="78"/>
      <c r="R92" s="78"/>
      <c r="S92" s="78"/>
      <c r="T92" s="78"/>
      <c r="U92" s="78"/>
      <c r="V92" s="78"/>
      <c r="W92" s="78"/>
      <c r="X92" s="78"/>
      <c r="Y92" s="78"/>
      <c r="Z92" s="78"/>
      <c r="AA92" s="78"/>
      <c r="AB92" s="179"/>
      <c r="AC92" s="180"/>
      <c r="AD92" s="747"/>
      <c r="AE92" s="747"/>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57.75" customHeight="1">
      <c r="A93" s="522">
        <v>12</v>
      </c>
      <c r="B93" s="1370" t="s">
        <v>887</v>
      </c>
      <c r="C93" s="1370"/>
      <c r="D93" s="1370"/>
      <c r="E93" s="1370"/>
      <c r="F93" s="1370"/>
      <c r="I93" s="78"/>
      <c r="J93" s="78"/>
      <c r="K93" s="377">
        <f>'Names of Bidder'!J6</f>
        <v>2</v>
      </c>
      <c r="L93" s="78"/>
      <c r="M93" s="78"/>
      <c r="N93" s="78"/>
      <c r="O93" s="78"/>
      <c r="P93" s="78"/>
      <c r="Q93" s="78"/>
      <c r="R93" s="78"/>
      <c r="S93" s="78"/>
      <c r="T93" s="78"/>
      <c r="U93" s="78"/>
      <c r="V93" s="78"/>
      <c r="W93" s="78"/>
      <c r="X93" s="78"/>
      <c r="Y93" s="78"/>
      <c r="Z93" s="78"/>
      <c r="AA93" s="78"/>
      <c r="AB93" s="179"/>
      <c r="AC93" s="180"/>
      <c r="AD93" s="747"/>
      <c r="AE93" s="747"/>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63.75" customHeight="1">
      <c r="A94" s="69">
        <v>13</v>
      </c>
      <c r="B94" s="1345"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4" s="1345"/>
      <c r="D94" s="1345"/>
      <c r="E94" s="1345"/>
      <c r="F94" s="1345"/>
      <c r="H94" s="73"/>
      <c r="I94" s="78"/>
      <c r="J94" s="78"/>
      <c r="K94" s="82">
        <f>'Names of Bidder'!J15</f>
        <v>2</v>
      </c>
      <c r="L94" s="78"/>
      <c r="M94" s="78"/>
      <c r="N94" s="78"/>
      <c r="O94" s="78"/>
      <c r="P94" s="78"/>
      <c r="Q94" s="78"/>
      <c r="R94" s="78"/>
      <c r="S94" s="78"/>
      <c r="T94" s="78"/>
      <c r="U94" s="78"/>
      <c r="V94" s="78"/>
      <c r="W94" s="78"/>
      <c r="X94" s="78"/>
      <c r="Y94" s="78"/>
      <c r="Z94" s="78"/>
      <c r="AA94" s="78"/>
      <c r="AB94" s="179"/>
      <c r="AC94" s="180"/>
      <c r="AD94" s="747"/>
      <c r="AE94" s="747"/>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84" customHeight="1">
      <c r="A95" s="69">
        <v>14</v>
      </c>
      <c r="B95" s="1345" t="s">
        <v>888</v>
      </c>
      <c r="C95" s="1345"/>
      <c r="D95" s="1345"/>
      <c r="E95" s="1345"/>
      <c r="F95" s="1345"/>
      <c r="G95" s="73"/>
      <c r="H95" s="73"/>
      <c r="I95" s="78"/>
      <c r="J95" s="78"/>
      <c r="K95" s="78"/>
      <c r="L95" s="78"/>
      <c r="M95" s="78"/>
      <c r="N95" s="78"/>
      <c r="O95" s="78"/>
      <c r="P95" s="78"/>
      <c r="Q95" s="78"/>
      <c r="R95" s="78"/>
      <c r="S95" s="78"/>
      <c r="T95" s="78"/>
      <c r="U95" s="78"/>
      <c r="V95" s="78"/>
      <c r="W95" s="78"/>
      <c r="X95" s="78"/>
      <c r="Y95" s="78"/>
      <c r="Z95" s="78"/>
      <c r="AA95" s="78"/>
      <c r="AB95" s="179"/>
      <c r="AC95" s="180"/>
      <c r="AD95" s="747"/>
      <c r="AE95" s="747"/>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17.75" customHeight="1">
      <c r="A96" s="69">
        <v>15</v>
      </c>
      <c r="B96" s="1344" t="s">
        <v>1014</v>
      </c>
      <c r="C96" s="1344"/>
      <c r="D96" s="1344"/>
      <c r="E96" s="1344"/>
      <c r="F96" s="1344"/>
      <c r="G96" s="73"/>
      <c r="H96" s="73"/>
      <c r="I96" s="78"/>
      <c r="J96" s="78"/>
      <c r="K96" s="78"/>
      <c r="L96" s="78"/>
      <c r="M96" s="78"/>
      <c r="N96" s="78"/>
      <c r="O96" s="78"/>
      <c r="P96" s="78"/>
      <c r="Q96" s="78"/>
      <c r="R96" s="78"/>
      <c r="S96" s="78"/>
      <c r="T96" s="78"/>
      <c r="U96" s="78"/>
      <c r="V96" s="78"/>
      <c r="W96" s="78"/>
      <c r="X96" s="78"/>
      <c r="Y96" s="78"/>
      <c r="Z96" s="78"/>
      <c r="AA96" s="78"/>
      <c r="AB96" s="179"/>
      <c r="AC96" s="180"/>
      <c r="AD96" s="747"/>
      <c r="AE96" s="747"/>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14.25" customHeight="1">
      <c r="A97" s="75"/>
      <c r="B97" s="29" t="str">
        <f>IF(ISERROR("Dated this " &amp; AI6 &amp; LOOKUP(AI6,AG1:AG39,AH1:AH39) &amp; " day of " &amp; AI8 &amp; " " &amp;AI9), "", "Dated this " &amp; AI6 &amp; LOOKUP(AI6,AG1:AG39,AH1:AH39) &amp; " day of " &amp; AI8 &amp; " " &amp;AI9)</f>
        <v/>
      </c>
      <c r="E97" s="58"/>
      <c r="F97" s="58"/>
      <c r="G97" s="58"/>
      <c r="H97" s="58"/>
      <c r="I97" s="78"/>
      <c r="J97" s="78"/>
      <c r="K97" s="78"/>
      <c r="L97" s="78"/>
      <c r="M97" s="78"/>
      <c r="N97" s="78"/>
      <c r="O97" s="78"/>
      <c r="P97" s="78"/>
      <c r="Q97" s="78"/>
      <c r="R97" s="78"/>
      <c r="S97" s="78"/>
      <c r="T97" s="78"/>
      <c r="U97" s="78"/>
      <c r="V97" s="78"/>
      <c r="W97" s="78"/>
      <c r="X97" s="78"/>
      <c r="Y97" s="78"/>
      <c r="Z97" s="78"/>
      <c r="AA97" s="78"/>
      <c r="AB97" s="179"/>
      <c r="AC97" s="180"/>
      <c r="AD97" s="747"/>
      <c r="AE97" s="747"/>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2.5" customHeight="1">
      <c r="A98" s="75"/>
      <c r="B98" s="38" t="s">
        <v>889</v>
      </c>
      <c r="C98" s="25"/>
      <c r="D98" s="32"/>
      <c r="E98" s="32"/>
      <c r="F98" s="32"/>
      <c r="G98" s="32"/>
      <c r="H98" s="32"/>
      <c r="I98" s="78"/>
      <c r="J98" s="78"/>
      <c r="K98" s="78"/>
      <c r="L98" s="78"/>
      <c r="M98" s="78"/>
      <c r="N98" s="78"/>
      <c r="O98" s="78"/>
      <c r="P98" s="78"/>
      <c r="Q98" s="78"/>
      <c r="R98" s="78"/>
      <c r="S98" s="78"/>
      <c r="T98" s="78"/>
      <c r="U98" s="78"/>
      <c r="V98" s="78"/>
      <c r="W98" s="78"/>
      <c r="X98" s="78"/>
      <c r="Y98" s="78"/>
      <c r="Z98" s="78"/>
      <c r="AA98" s="78"/>
      <c r="AB98" s="179"/>
      <c r="AC98" s="180"/>
      <c r="AD98" s="747"/>
      <c r="AE98" s="747"/>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15.95" customHeight="1">
      <c r="A99" s="75"/>
      <c r="B99" s="54"/>
      <c r="C99" s="32"/>
      <c r="D99" s="32"/>
      <c r="E99" s="32"/>
      <c r="F99" s="32"/>
      <c r="G99" s="32"/>
      <c r="H99" s="32"/>
      <c r="I99" s="78"/>
      <c r="J99" s="78"/>
      <c r="K99" s="78"/>
      <c r="L99" s="78"/>
      <c r="M99" s="78"/>
      <c r="N99" s="78"/>
      <c r="O99" s="78"/>
      <c r="P99" s="78"/>
      <c r="Q99" s="78"/>
      <c r="R99" s="78"/>
      <c r="S99" s="78"/>
      <c r="T99" s="78"/>
      <c r="U99" s="78"/>
      <c r="V99" s="78"/>
      <c r="W99" s="78"/>
      <c r="X99" s="78"/>
      <c r="Y99" s="78"/>
      <c r="Z99" s="78"/>
      <c r="AA99" s="78"/>
      <c r="AB99" s="179"/>
      <c r="AC99" s="180"/>
      <c r="AD99" s="747"/>
      <c r="AE99" s="747"/>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1" customHeight="1">
      <c r="A100" s="75"/>
      <c r="B100" s="54"/>
      <c r="C100" s="32"/>
      <c r="D100" s="32"/>
      <c r="F100" s="44" t="s">
        <v>890</v>
      </c>
      <c r="G100" s="44"/>
      <c r="H100" s="44"/>
      <c r="I100" s="78"/>
      <c r="J100" s="78"/>
      <c r="K100" s="78"/>
      <c r="L100" s="78"/>
      <c r="M100" s="78"/>
      <c r="N100" s="78"/>
      <c r="O100" s="78"/>
      <c r="P100" s="78"/>
      <c r="Q100" s="78"/>
      <c r="R100" s="78"/>
      <c r="S100" s="78"/>
      <c r="T100" s="78"/>
      <c r="U100" s="78"/>
      <c r="V100" s="78"/>
      <c r="W100" s="78"/>
      <c r="X100" s="78"/>
      <c r="Y100" s="78"/>
      <c r="Z100" s="78"/>
      <c r="AA100" s="78"/>
      <c r="AB100" s="179"/>
      <c r="AC100" s="180"/>
      <c r="AD100" s="747"/>
      <c r="AE100" s="747"/>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1" customHeight="1">
      <c r="A101" s="75"/>
      <c r="B101" s="54"/>
      <c r="C101" s="32"/>
      <c r="F101" s="44" t="str">
        <f>"For and on behalf of " &amp; 'Attach 3(JV)'!B9</f>
        <v>For and on behalf of 0</v>
      </c>
      <c r="G101" s="44"/>
      <c r="H101" s="44"/>
      <c r="I101" s="78"/>
      <c r="J101" s="78"/>
      <c r="K101" s="78"/>
      <c r="L101" s="78"/>
      <c r="M101" s="78"/>
      <c r="N101" s="78"/>
      <c r="O101" s="78"/>
      <c r="P101" s="78"/>
      <c r="Q101" s="78"/>
      <c r="R101" s="78"/>
      <c r="S101" s="78"/>
      <c r="T101" s="78"/>
      <c r="U101" s="78"/>
      <c r="V101" s="78"/>
      <c r="W101" s="78"/>
      <c r="X101" s="78"/>
      <c r="Y101" s="78"/>
      <c r="Z101" s="78"/>
      <c r="AA101" s="78"/>
      <c r="AB101" s="179"/>
      <c r="AC101" s="180"/>
      <c r="AD101" s="747"/>
      <c r="AE101" s="747"/>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A102" s="68"/>
      <c r="D102" s="52"/>
      <c r="E102" s="52"/>
      <c r="F102" s="38"/>
      <c r="G102" s="38"/>
      <c r="H102" s="38"/>
      <c r="I102" s="78"/>
      <c r="J102" s="78"/>
      <c r="K102" s="78"/>
      <c r="L102" s="78"/>
      <c r="M102" s="78"/>
      <c r="N102" s="78"/>
      <c r="O102" s="78"/>
      <c r="P102" s="78"/>
      <c r="Q102" s="78"/>
      <c r="R102" s="78"/>
      <c r="S102" s="78"/>
      <c r="T102" s="78"/>
      <c r="U102" s="78"/>
      <c r="V102" s="78"/>
      <c r="W102" s="78"/>
      <c r="X102" s="78"/>
      <c r="Y102" s="78"/>
      <c r="Z102" s="78"/>
      <c r="AA102" s="78"/>
      <c r="AD102" s="747"/>
      <c r="AE102" s="747"/>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27.95" customHeight="1">
      <c r="A103" s="66" t="s">
        <v>64</v>
      </c>
      <c r="B103" s="36"/>
      <c r="C103" s="135" t="str">
        <f>'Attach 3(JV)'!B24</f>
        <v>--</v>
      </c>
      <c r="E103" s="52" t="s">
        <v>65</v>
      </c>
      <c r="F103" s="380" t="str">
        <f>'Attach 3(JV)'!E24</f>
        <v/>
      </c>
      <c r="G103" s="36"/>
      <c r="H103" s="36"/>
      <c r="I103" s="78"/>
      <c r="J103" s="78"/>
      <c r="K103" s="78"/>
      <c r="L103" s="78"/>
      <c r="M103" s="78"/>
      <c r="N103" s="78"/>
      <c r="O103" s="78"/>
      <c r="P103" s="78"/>
      <c r="Q103" s="78"/>
      <c r="R103" s="78"/>
      <c r="S103" s="78"/>
      <c r="T103" s="78"/>
      <c r="U103" s="78"/>
      <c r="V103" s="78"/>
      <c r="W103" s="78"/>
      <c r="X103" s="78"/>
      <c r="Y103" s="78"/>
      <c r="Z103" s="78"/>
      <c r="AA103" s="78"/>
      <c r="AD103" s="747"/>
      <c r="AE103" s="747"/>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27.95" customHeight="1">
      <c r="A104" s="66" t="s">
        <v>66</v>
      </c>
      <c r="B104" s="36"/>
      <c r="C104" s="205" t="str">
        <f>'Attach 3(JV)'!B25</f>
        <v/>
      </c>
      <c r="E104" s="52" t="s">
        <v>67</v>
      </c>
      <c r="F104" s="380" t="str">
        <f>'Attach 3(JV)'!E25</f>
        <v/>
      </c>
      <c r="G104" s="36"/>
      <c r="H104" s="36"/>
      <c r="I104" s="78"/>
      <c r="J104" s="78"/>
      <c r="K104" s="78"/>
      <c r="L104" s="78"/>
      <c r="M104" s="78"/>
      <c r="N104" s="78"/>
      <c r="O104" s="78"/>
      <c r="P104" s="78"/>
      <c r="Q104" s="78"/>
      <c r="R104" s="78"/>
      <c r="S104" s="78"/>
      <c r="T104" s="78"/>
      <c r="U104" s="78"/>
      <c r="V104" s="78"/>
      <c r="W104" s="78"/>
      <c r="X104" s="78"/>
      <c r="Y104" s="78"/>
      <c r="Z104" s="78"/>
      <c r="AA104" s="78"/>
      <c r="AD104" s="747"/>
      <c r="AE104" s="747"/>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27.95" customHeight="1">
      <c r="D105" s="52"/>
      <c r="E105" s="52"/>
      <c r="I105" s="78"/>
      <c r="J105" s="78"/>
      <c r="K105" s="78"/>
      <c r="L105" s="78"/>
      <c r="M105" s="78"/>
      <c r="N105" s="78"/>
      <c r="O105" s="78"/>
      <c r="P105" s="78"/>
      <c r="Q105" s="78"/>
      <c r="R105" s="78"/>
      <c r="S105" s="78"/>
      <c r="T105" s="78"/>
      <c r="U105" s="78"/>
      <c r="V105" s="78"/>
      <c r="W105" s="78"/>
      <c r="X105" s="78"/>
      <c r="Y105" s="78"/>
      <c r="Z105" s="78"/>
      <c r="AA105" s="78"/>
      <c r="AD105" s="747"/>
      <c r="AE105" s="747"/>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6.75" customHeight="1">
      <c r="A106" s="66"/>
      <c r="B106" s="36"/>
      <c r="C106" s="62"/>
      <c r="E106" s="52"/>
      <c r="I106" s="78"/>
      <c r="J106" s="78"/>
      <c r="K106" s="78"/>
      <c r="L106" s="78"/>
      <c r="M106" s="78"/>
      <c r="N106" s="78"/>
      <c r="O106" s="78"/>
      <c r="P106" s="78"/>
      <c r="Q106" s="78"/>
      <c r="R106" s="78"/>
      <c r="S106" s="78"/>
      <c r="T106" s="78"/>
      <c r="U106" s="78"/>
      <c r="V106" s="78"/>
      <c r="W106" s="78"/>
      <c r="X106" s="78"/>
      <c r="Y106" s="78"/>
      <c r="Z106" s="78"/>
      <c r="AA106" s="78"/>
      <c r="AD106" s="747"/>
      <c r="AE106" s="747"/>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39.950000000000003" hidden="1" customHeight="1">
      <c r="A107" s="1366" t="s">
        <v>891</v>
      </c>
      <c r="B107" s="1366"/>
      <c r="C107" s="1366"/>
      <c r="D107" s="1366"/>
      <c r="E107" s="1366"/>
      <c r="F107" s="1366"/>
      <c r="I107" s="78"/>
      <c r="J107" s="78"/>
      <c r="K107" s="78"/>
      <c r="L107" s="78"/>
      <c r="M107" s="78"/>
      <c r="N107" s="78"/>
      <c r="O107" s="78"/>
      <c r="P107" s="78"/>
      <c r="Q107" s="78"/>
      <c r="R107" s="78"/>
      <c r="S107" s="78"/>
      <c r="T107" s="78"/>
      <c r="U107" s="78"/>
      <c r="V107" s="78"/>
      <c r="W107" s="78"/>
      <c r="X107" s="78"/>
      <c r="Y107" s="78"/>
      <c r="Z107" s="78"/>
      <c r="AA107" s="78"/>
      <c r="AD107" s="747"/>
      <c r="AE107" s="747"/>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16.5" customHeight="1">
      <c r="A108" s="1367"/>
      <c r="B108" s="1367"/>
      <c r="D108" s="76"/>
      <c r="E108" s="83"/>
      <c r="F108" s="83"/>
      <c r="G108" s="167"/>
      <c r="I108" s="78"/>
      <c r="J108" s="78"/>
      <c r="K108" s="78"/>
      <c r="L108" s="78"/>
      <c r="M108" s="78"/>
      <c r="N108" s="78"/>
      <c r="O108" s="78"/>
      <c r="P108" s="78"/>
      <c r="Q108" s="78"/>
      <c r="R108" s="78"/>
      <c r="S108" s="78"/>
      <c r="T108" s="78"/>
      <c r="U108" s="78"/>
      <c r="V108" s="78"/>
      <c r="W108" s="78"/>
      <c r="X108" s="78"/>
      <c r="Y108" s="78"/>
      <c r="Z108" s="78"/>
      <c r="AA108" s="78"/>
      <c r="AD108" s="747"/>
      <c r="AE108" s="747"/>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9.7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47"/>
      <c r="AE109" s="747"/>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27.95" hidden="1" customHeight="1">
      <c r="A110" s="52" t="e">
        <f>IF(AND(H30="JV (Joint Venture)",H31=1), "", "Printed Name :")</f>
        <v>#REF!</v>
      </c>
      <c r="B110" s="1368"/>
      <c r="C110" s="1368"/>
      <c r="E110" s="52" t="s">
        <v>65</v>
      </c>
      <c r="F110" s="207"/>
      <c r="H110" s="229"/>
      <c r="I110" s="78"/>
      <c r="J110" s="78"/>
      <c r="K110" s="78"/>
      <c r="L110" s="78"/>
      <c r="M110" s="78"/>
      <c r="N110" s="78"/>
      <c r="O110" s="78"/>
      <c r="P110" s="78"/>
      <c r="Q110" s="78"/>
      <c r="R110" s="78"/>
      <c r="S110" s="78"/>
      <c r="T110" s="78"/>
      <c r="U110" s="78"/>
      <c r="V110" s="78"/>
      <c r="W110" s="78"/>
      <c r="X110" s="78"/>
      <c r="Y110" s="78"/>
      <c r="Z110" s="78"/>
      <c r="AA110" s="78"/>
      <c r="AD110" s="747"/>
      <c r="AE110" s="747"/>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ht="27.95" hidden="1" customHeight="1">
      <c r="A111" s="52" t="e">
        <f>IF(AND(H30="JV (Joint Venture)",H31=1), "", "Designation :")</f>
        <v>#REF!</v>
      </c>
      <c r="B111" s="1368"/>
      <c r="C111" s="1368"/>
      <c r="E111" s="52" t="s">
        <v>67</v>
      </c>
      <c r="F111" s="207"/>
      <c r="I111" s="78"/>
      <c r="J111" s="78"/>
      <c r="K111" s="78"/>
      <c r="L111" s="78"/>
      <c r="M111" s="78"/>
      <c r="N111" s="78"/>
      <c r="O111" s="78"/>
      <c r="P111" s="78"/>
      <c r="Q111" s="78"/>
      <c r="R111" s="78"/>
      <c r="S111" s="78"/>
      <c r="T111" s="78"/>
      <c r="U111" s="78"/>
      <c r="V111" s="78"/>
      <c r="W111" s="78"/>
      <c r="X111" s="78"/>
      <c r="Y111" s="78"/>
      <c r="Z111" s="78"/>
      <c r="AA111" s="78"/>
      <c r="AD111" s="747"/>
      <c r="AE111" s="747"/>
      <c r="AF111" s="77"/>
      <c r="AG111" s="77"/>
      <c r="AH111" s="77"/>
      <c r="AI111" s="77"/>
      <c r="AJ111" s="77"/>
      <c r="AK111" s="77"/>
      <c r="AL111" s="77"/>
      <c r="AM111" s="77"/>
      <c r="AN111" s="77"/>
      <c r="AO111" s="77"/>
      <c r="AP111" s="77"/>
      <c r="AQ111" s="114"/>
      <c r="AR111" s="114"/>
      <c r="AS111" s="114"/>
      <c r="AT111" s="114"/>
      <c r="AU111" s="114"/>
      <c r="AV111" s="114"/>
      <c r="AW111" s="114"/>
      <c r="AX111" s="114"/>
      <c r="AY111" s="114"/>
      <c r="AZ111" s="114"/>
    </row>
    <row r="112" spans="1:52" ht="27.95" customHeight="1">
      <c r="B112" s="44"/>
      <c r="C112" s="62"/>
      <c r="E112" s="44"/>
      <c r="I112" s="78"/>
      <c r="J112" s="78"/>
      <c r="K112" s="78"/>
      <c r="L112" s="78"/>
      <c r="M112" s="78"/>
      <c r="N112" s="78"/>
      <c r="O112" s="78"/>
      <c r="P112" s="78"/>
      <c r="Q112" s="78"/>
      <c r="R112" s="78"/>
      <c r="S112" s="78"/>
      <c r="T112" s="78"/>
      <c r="U112" s="78"/>
      <c r="V112" s="78"/>
      <c r="W112" s="78"/>
      <c r="X112" s="78"/>
      <c r="Y112" s="78"/>
      <c r="Z112" s="78"/>
      <c r="AA112" s="78"/>
      <c r="AD112" s="747"/>
      <c r="AE112" s="747"/>
      <c r="AF112" s="77"/>
      <c r="AG112" s="77"/>
      <c r="AH112" s="77"/>
      <c r="AI112" s="77"/>
      <c r="AJ112" s="77"/>
      <c r="AK112" s="77"/>
      <c r="AL112" s="77"/>
      <c r="AM112" s="77"/>
      <c r="AN112" s="77"/>
      <c r="AO112" s="77"/>
      <c r="AP112" s="77"/>
      <c r="AQ112" s="114"/>
      <c r="AR112" s="114"/>
      <c r="AS112" s="114"/>
      <c r="AT112" s="114"/>
      <c r="AU112" s="114"/>
      <c r="AV112" s="114"/>
      <c r="AW112" s="114"/>
      <c r="AX112" s="114"/>
      <c r="AY112" s="114"/>
      <c r="AZ112" s="114"/>
    </row>
    <row r="113" spans="1:52" ht="33" customHeight="1">
      <c r="A113" s="67" t="s">
        <v>892</v>
      </c>
      <c r="B113" s="36"/>
      <c r="C113" s="62"/>
      <c r="E113" s="44"/>
      <c r="F113" s="4"/>
      <c r="I113" s="78"/>
      <c r="J113" s="78"/>
      <c r="K113" s="78"/>
      <c r="L113" s="78"/>
      <c r="M113" s="78"/>
      <c r="N113" s="78"/>
      <c r="O113" s="78"/>
      <c r="P113" s="78"/>
      <c r="Q113" s="78"/>
      <c r="R113" s="78"/>
      <c r="S113" s="78"/>
      <c r="T113" s="78"/>
      <c r="U113" s="78"/>
      <c r="V113" s="78"/>
      <c r="W113" s="78"/>
      <c r="X113" s="78"/>
      <c r="Y113" s="78"/>
      <c r="Z113" s="78"/>
      <c r="AA113" s="78"/>
      <c r="AD113" s="747"/>
      <c r="AE113" s="747"/>
      <c r="AF113" s="77"/>
      <c r="AG113" s="77"/>
      <c r="AH113" s="77"/>
      <c r="AI113" s="77"/>
      <c r="AJ113" s="77"/>
      <c r="AK113" s="77"/>
      <c r="AL113" s="77"/>
      <c r="AM113" s="77"/>
      <c r="AN113" s="77"/>
      <c r="AO113" s="77"/>
      <c r="AP113" s="77"/>
      <c r="AQ113" s="114"/>
      <c r="AR113" s="114"/>
      <c r="AS113" s="114"/>
      <c r="AT113" s="114"/>
      <c r="AU113" s="114"/>
      <c r="AV113" s="114"/>
      <c r="AW113" s="114"/>
      <c r="AX113" s="114"/>
      <c r="AY113" s="114"/>
      <c r="AZ113" s="114"/>
    </row>
    <row r="114" spans="1:52" s="24" customFormat="1" ht="21" customHeight="1">
      <c r="A114" s="1364" t="s">
        <v>893</v>
      </c>
      <c r="B114" s="1364"/>
      <c r="C114" s="1364"/>
      <c r="D114" s="1362"/>
      <c r="E114" s="1362"/>
      <c r="F114" s="1362"/>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48"/>
      <c r="AE114" s="748"/>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365"/>
      <c r="B115" s="1365"/>
      <c r="C115" s="1365"/>
      <c r="D115" s="1362"/>
      <c r="E115" s="1362"/>
      <c r="F115" s="1362"/>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48"/>
      <c r="AE115" s="748"/>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21" customHeight="1">
      <c r="A116" s="1363"/>
      <c r="B116" s="1363"/>
      <c r="C116" s="1363"/>
      <c r="D116" s="1362"/>
      <c r="E116" s="1362"/>
      <c r="F116" s="1362"/>
      <c r="G116" s="29"/>
      <c r="H116" s="29"/>
      <c r="I116" s="78"/>
      <c r="J116" s="78"/>
      <c r="K116" s="78"/>
      <c r="L116" s="78"/>
      <c r="M116" s="78"/>
      <c r="N116" s="78"/>
      <c r="O116" s="78"/>
      <c r="P116" s="78"/>
      <c r="Q116" s="78"/>
      <c r="R116" s="78"/>
      <c r="S116" s="78"/>
      <c r="T116" s="78"/>
      <c r="U116" s="78"/>
      <c r="V116" s="78"/>
      <c r="W116" s="78"/>
      <c r="X116" s="78"/>
      <c r="Y116" s="78"/>
      <c r="Z116" s="78"/>
      <c r="AA116" s="78"/>
      <c r="AB116" s="56"/>
      <c r="AC116" s="56"/>
      <c r="AD116" s="748"/>
      <c r="AE116" s="748"/>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369" t="s">
        <v>894</v>
      </c>
      <c r="B117" s="1369"/>
      <c r="C117" s="1369"/>
      <c r="D117" s="1362"/>
      <c r="E117" s="1362"/>
      <c r="F117" s="1362"/>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48"/>
      <c r="AE117" s="748"/>
      <c r="AF117" s="78"/>
      <c r="AG117" s="78"/>
      <c r="AH117" s="78"/>
      <c r="AI117" s="78"/>
      <c r="AJ117" s="78"/>
      <c r="AK117" s="78"/>
      <c r="AL117" s="78"/>
      <c r="AM117" s="78"/>
      <c r="AN117" s="78"/>
      <c r="AO117" s="78"/>
      <c r="AP117" s="78"/>
      <c r="AQ117" s="112"/>
      <c r="AR117" s="112"/>
      <c r="AS117" s="112"/>
      <c r="AT117" s="112"/>
      <c r="AU117" s="112"/>
      <c r="AV117" s="112"/>
      <c r="AW117" s="112"/>
      <c r="AX117" s="112"/>
      <c r="AY117" s="112"/>
      <c r="AZ117" s="112"/>
    </row>
    <row r="118" spans="1:52" s="24" customFormat="1" ht="21" customHeight="1">
      <c r="A118" s="1369" t="s">
        <v>895</v>
      </c>
      <c r="B118" s="1369"/>
      <c r="C118" s="1369"/>
      <c r="D118" s="1362"/>
      <c r="E118" s="1362"/>
      <c r="F118" s="1362"/>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48"/>
      <c r="AE118" s="748"/>
      <c r="AF118" s="78"/>
      <c r="AG118" s="78"/>
      <c r="AH118" s="78"/>
      <c r="AI118" s="78"/>
      <c r="AJ118" s="78"/>
      <c r="AK118" s="78"/>
      <c r="AL118" s="78"/>
      <c r="AM118" s="78"/>
      <c r="AN118" s="78"/>
      <c r="AO118" s="78"/>
      <c r="AP118" s="78"/>
      <c r="AQ118" s="112"/>
      <c r="AR118" s="112"/>
      <c r="AS118" s="112"/>
      <c r="AT118" s="112"/>
      <c r="AU118" s="112"/>
      <c r="AV118" s="112"/>
      <c r="AW118" s="112"/>
      <c r="AX118" s="112"/>
      <c r="AY118" s="112"/>
      <c r="AZ118" s="112"/>
    </row>
    <row r="119" spans="1:52" s="24" customFormat="1" ht="52.5" customHeight="1">
      <c r="A119" s="1369" t="s">
        <v>896</v>
      </c>
      <c r="B119" s="1369"/>
      <c r="C119" s="1369"/>
      <c r="D119" s="1362"/>
      <c r="E119" s="1362"/>
      <c r="F119" s="1362"/>
      <c r="G119" s="76"/>
      <c r="H119" s="76"/>
      <c r="I119" s="78"/>
      <c r="J119" s="78"/>
      <c r="K119" s="78"/>
      <c r="L119" s="78"/>
      <c r="M119" s="78"/>
      <c r="N119" s="78"/>
      <c r="O119" s="78"/>
      <c r="P119" s="78"/>
      <c r="Q119" s="78"/>
      <c r="R119" s="78"/>
      <c r="S119" s="78"/>
      <c r="T119" s="78"/>
      <c r="U119" s="78"/>
      <c r="V119" s="78"/>
      <c r="W119" s="78"/>
      <c r="X119" s="78"/>
      <c r="Y119" s="78"/>
      <c r="Z119" s="78"/>
      <c r="AA119" s="78"/>
      <c r="AB119" s="56"/>
      <c r="AC119" s="56"/>
      <c r="AD119" s="748"/>
      <c r="AE119" s="748"/>
      <c r="AF119" s="78"/>
      <c r="AG119" s="78"/>
      <c r="AH119" s="78"/>
      <c r="AI119" s="78"/>
      <c r="AJ119" s="78"/>
      <c r="AK119" s="78"/>
      <c r="AL119" s="78"/>
      <c r="AM119" s="78"/>
      <c r="AN119" s="78"/>
      <c r="AO119" s="78"/>
      <c r="AP119" s="78"/>
      <c r="AQ119" s="112"/>
      <c r="AR119" s="112"/>
      <c r="AS119" s="112"/>
      <c r="AT119" s="112"/>
      <c r="AU119" s="112"/>
      <c r="AV119" s="112"/>
      <c r="AW119" s="112"/>
      <c r="AX119" s="112"/>
      <c r="AY119" s="112"/>
      <c r="AZ119" s="112"/>
    </row>
    <row r="120" spans="1:52" s="24" customFormat="1" ht="21" customHeight="1">
      <c r="A120" s="1364" t="s">
        <v>897</v>
      </c>
      <c r="B120" s="1364"/>
      <c r="C120" s="1364"/>
      <c r="D120" s="1362"/>
      <c r="E120" s="1362"/>
      <c r="F120" s="1362"/>
      <c r="G120" s="29"/>
      <c r="H120" s="29"/>
      <c r="I120" s="78"/>
      <c r="J120" s="78"/>
      <c r="K120" s="78"/>
      <c r="L120" s="78"/>
      <c r="M120" s="78"/>
      <c r="N120" s="78"/>
      <c r="O120" s="78"/>
      <c r="P120" s="78"/>
      <c r="Q120" s="78"/>
      <c r="R120" s="78"/>
      <c r="S120" s="78"/>
      <c r="T120" s="78"/>
      <c r="U120" s="78"/>
      <c r="V120" s="78"/>
      <c r="W120" s="78"/>
      <c r="X120" s="78"/>
      <c r="Y120" s="78"/>
      <c r="Z120" s="78"/>
      <c r="AA120" s="78"/>
      <c r="AB120" s="56"/>
      <c r="AC120" s="56"/>
      <c r="AD120" s="748"/>
      <c r="AE120" s="748"/>
      <c r="AF120" s="78"/>
      <c r="AG120" s="78"/>
      <c r="AH120" s="78"/>
      <c r="AI120" s="78"/>
      <c r="AJ120" s="78"/>
      <c r="AK120" s="78"/>
      <c r="AL120" s="78"/>
      <c r="AM120" s="78"/>
      <c r="AN120" s="78"/>
      <c r="AO120" s="78"/>
      <c r="AP120" s="78"/>
    </row>
    <row r="121" spans="1:52" s="24" customFormat="1" ht="21" customHeight="1">
      <c r="A121" s="1365"/>
      <c r="B121" s="1365"/>
      <c r="C121" s="1365"/>
      <c r="D121" s="1362"/>
      <c r="E121" s="1362"/>
      <c r="F121" s="1362"/>
      <c r="G121" s="29"/>
      <c r="H121" s="29"/>
      <c r="I121" s="78"/>
      <c r="J121" s="78"/>
      <c r="K121" s="78"/>
      <c r="L121" s="78"/>
      <c r="M121" s="78"/>
      <c r="N121" s="78"/>
      <c r="O121" s="78"/>
      <c r="P121" s="78"/>
      <c r="Q121" s="78"/>
      <c r="R121" s="78"/>
      <c r="S121" s="78"/>
      <c r="T121" s="78"/>
      <c r="U121" s="78"/>
      <c r="V121" s="78"/>
      <c r="W121" s="78"/>
      <c r="X121" s="78"/>
      <c r="Y121" s="78"/>
      <c r="Z121" s="78"/>
      <c r="AA121" s="78"/>
      <c r="AB121" s="56"/>
      <c r="AC121" s="56"/>
      <c r="AD121" s="748"/>
      <c r="AE121" s="748"/>
      <c r="AF121" s="78"/>
      <c r="AG121" s="78"/>
      <c r="AH121" s="78"/>
      <c r="AI121" s="78"/>
      <c r="AJ121" s="78"/>
      <c r="AK121" s="78"/>
      <c r="AL121" s="78"/>
      <c r="AM121" s="78"/>
      <c r="AN121" s="78"/>
      <c r="AO121" s="78"/>
      <c r="AP121" s="78"/>
    </row>
    <row r="122" spans="1:52">
      <c r="A122" s="1363"/>
      <c r="B122" s="1363"/>
      <c r="C122" s="1363"/>
      <c r="D122" s="1362"/>
      <c r="E122" s="1362"/>
      <c r="F122" s="1362"/>
      <c r="I122" s="78"/>
      <c r="J122" s="78"/>
      <c r="K122" s="78"/>
      <c r="L122" s="78"/>
      <c r="M122" s="78"/>
      <c r="N122" s="78"/>
      <c r="O122" s="78"/>
      <c r="P122" s="78"/>
      <c r="Q122" s="78"/>
      <c r="R122" s="78"/>
      <c r="S122" s="78"/>
      <c r="T122" s="78"/>
      <c r="U122" s="78"/>
      <c r="V122" s="78"/>
      <c r="W122" s="78"/>
      <c r="X122" s="78"/>
      <c r="Y122" s="78"/>
      <c r="Z122" s="78"/>
      <c r="AA122" s="78"/>
      <c r="AD122" s="747"/>
      <c r="AE122" s="747"/>
      <c r="AF122" s="77"/>
      <c r="AG122" s="77"/>
      <c r="AH122" s="77"/>
      <c r="AI122" s="77"/>
      <c r="AJ122" s="77"/>
      <c r="AK122" s="77"/>
      <c r="AL122" s="77"/>
      <c r="AM122" s="77"/>
      <c r="AN122" s="77"/>
      <c r="AO122" s="77"/>
      <c r="AP122" s="77"/>
    </row>
    <row r="123" spans="1:52">
      <c r="A123" s="67"/>
      <c r="B123" s="67"/>
      <c r="C123" s="67"/>
      <c r="D123" s="106"/>
      <c r="E123" s="106"/>
      <c r="F123" s="106"/>
      <c r="I123" s="78"/>
      <c r="J123" s="78"/>
      <c r="K123" s="78"/>
      <c r="L123" s="78"/>
      <c r="M123" s="78"/>
      <c r="N123" s="78"/>
      <c r="O123" s="78"/>
      <c r="P123" s="78"/>
      <c r="Q123" s="78"/>
      <c r="R123" s="78"/>
      <c r="S123" s="78"/>
      <c r="T123" s="78"/>
      <c r="U123" s="78"/>
      <c r="V123" s="78"/>
      <c r="W123" s="78"/>
      <c r="X123" s="78"/>
      <c r="Y123" s="78"/>
      <c r="Z123" s="78"/>
      <c r="AA123" s="78"/>
      <c r="AD123" s="747"/>
      <c r="AE123" s="747"/>
      <c r="AF123" s="77"/>
      <c r="AG123" s="77"/>
      <c r="AH123" s="77"/>
      <c r="AI123" s="77"/>
      <c r="AJ123" s="77"/>
      <c r="AK123" s="77"/>
      <c r="AL123" s="77"/>
      <c r="AM123" s="77"/>
      <c r="AN123" s="77"/>
      <c r="AO123" s="77"/>
      <c r="AP123" s="77"/>
    </row>
    <row r="124" spans="1:52" ht="47.25" customHeight="1">
      <c r="A124" s="1188" t="str">
        <f>H124&amp;I124&amp;J124</f>
        <v/>
      </c>
      <c r="B124" s="1188"/>
      <c r="C124" s="1188"/>
      <c r="D124" s="1188"/>
      <c r="E124" s="1188"/>
      <c r="F124" s="1188"/>
      <c r="H124" s="213"/>
      <c r="I124" s="214"/>
      <c r="J124" s="214"/>
      <c r="K124" s="78"/>
      <c r="L124" s="78"/>
      <c r="M124" s="78"/>
      <c r="N124" s="78"/>
      <c r="O124" s="78"/>
      <c r="P124" s="78"/>
      <c r="Q124" s="78"/>
      <c r="R124" s="78"/>
      <c r="S124" s="78"/>
      <c r="T124" s="78"/>
      <c r="U124" s="78"/>
      <c r="V124" s="78"/>
      <c r="W124" s="78"/>
      <c r="X124" s="78"/>
      <c r="Y124" s="78"/>
      <c r="Z124" s="78"/>
      <c r="AA124" s="78"/>
      <c r="AD124" s="747"/>
      <c r="AE124" s="747"/>
      <c r="AF124" s="77"/>
      <c r="AG124" s="77"/>
      <c r="AH124" s="77"/>
      <c r="AI124" s="77"/>
      <c r="AJ124" s="77"/>
      <c r="AK124" s="77"/>
      <c r="AL124" s="77"/>
      <c r="AM124" s="77"/>
      <c r="AN124" s="77"/>
      <c r="AO124" s="77"/>
      <c r="AP124" s="77"/>
    </row>
  </sheetData>
  <sheetProtection algorithmName="SHA-512" hashValue="GrtSmuAHaoIyauVQFD37hpq6+bDKuOpc/PEnMncR8H/xNBRO599CsYJZId8W1QoIu+yWA2CAQMxQZkhVxlZQJQ==" saltValue="ckZ7vx1Nf2Db/pBDOr2RkA==" spinCount="100000" sheet="1" objects="1" scenario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7">
    <mergeCell ref="B90:F90"/>
    <mergeCell ref="B87:F87"/>
    <mergeCell ref="B88:F88"/>
    <mergeCell ref="D48:F48"/>
    <mergeCell ref="B70:F70"/>
    <mergeCell ref="B62:F62"/>
    <mergeCell ref="B63:F63"/>
    <mergeCell ref="B64:F64"/>
    <mergeCell ref="B65:F65"/>
    <mergeCell ref="B50:C50"/>
    <mergeCell ref="B72:F72"/>
    <mergeCell ref="B71:F71"/>
    <mergeCell ref="D51:F51"/>
    <mergeCell ref="B59:C59"/>
    <mergeCell ref="D56:F56"/>
    <mergeCell ref="B60:C60"/>
    <mergeCell ref="D59:F59"/>
    <mergeCell ref="B57:C57"/>
    <mergeCell ref="D57:F57"/>
    <mergeCell ref="B58:C58"/>
    <mergeCell ref="D58:F58"/>
    <mergeCell ref="A124:F124"/>
    <mergeCell ref="A118:C118"/>
    <mergeCell ref="D118:F118"/>
    <mergeCell ref="A119:C119"/>
    <mergeCell ref="D119:F119"/>
    <mergeCell ref="D116:F116"/>
    <mergeCell ref="A116:C116"/>
    <mergeCell ref="B53:C53"/>
    <mergeCell ref="B54:C54"/>
    <mergeCell ref="D53:F53"/>
    <mergeCell ref="B55:C55"/>
    <mergeCell ref="D54:F54"/>
    <mergeCell ref="B56:C56"/>
    <mergeCell ref="D55:F55"/>
    <mergeCell ref="B89:F89"/>
    <mergeCell ref="B68:F68"/>
    <mergeCell ref="B69:F69"/>
    <mergeCell ref="A115:C115"/>
    <mergeCell ref="D117:F117"/>
    <mergeCell ref="D115:F115"/>
    <mergeCell ref="A117:C117"/>
    <mergeCell ref="B111:C111"/>
    <mergeCell ref="B93:F93"/>
    <mergeCell ref="B95:F95"/>
    <mergeCell ref="B18:F18"/>
    <mergeCell ref="D120:F120"/>
    <mergeCell ref="A122:C122"/>
    <mergeCell ref="D122:F122"/>
    <mergeCell ref="B91:F91"/>
    <mergeCell ref="A120:C120"/>
    <mergeCell ref="A121:C121"/>
    <mergeCell ref="D121:F121"/>
    <mergeCell ref="A107:F107"/>
    <mergeCell ref="A108:B108"/>
    <mergeCell ref="B110:C110"/>
    <mergeCell ref="A114:C114"/>
    <mergeCell ref="D114:F114"/>
    <mergeCell ref="B92:F92"/>
    <mergeCell ref="B66:F66"/>
    <mergeCell ref="D50:F50"/>
    <mergeCell ref="B51:C51"/>
    <mergeCell ref="B67:F67"/>
    <mergeCell ref="D45:F45"/>
    <mergeCell ref="B45:C45"/>
    <mergeCell ref="B52:C52"/>
    <mergeCell ref="B61:F61"/>
    <mergeCell ref="D52:F52"/>
    <mergeCell ref="B48:C48"/>
    <mergeCell ref="B29:C29"/>
    <mergeCell ref="B26:C26"/>
    <mergeCell ref="B36:C36"/>
    <mergeCell ref="D36:F36"/>
    <mergeCell ref="D35:F35"/>
    <mergeCell ref="D31:F31"/>
    <mergeCell ref="D33:F33"/>
    <mergeCell ref="B35:C35"/>
    <mergeCell ref="D34:F34"/>
    <mergeCell ref="B34:C34"/>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96:F96"/>
    <mergeCell ref="A1:E1"/>
    <mergeCell ref="B94:F94"/>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6:D86"/>
    <mergeCell ref="B49:C49"/>
    <mergeCell ref="D49:F49"/>
    <mergeCell ref="D44:F44"/>
    <mergeCell ref="B15:F15"/>
    <mergeCell ref="D30:F30"/>
  </mergeCells>
  <conditionalFormatting sqref="A107:F112">
    <cfRule type="expression" dxfId="11" priority="13">
      <formula>$H$30="Sole Bidder"</formula>
    </cfRule>
  </conditionalFormatting>
  <conditionalFormatting sqref="B110:C110">
    <cfRule type="expression" dxfId="10" priority="11">
      <formula>$A$110=""</formula>
    </cfRule>
  </conditionalFormatting>
  <conditionalFormatting sqref="B111:C111">
    <cfRule type="expression" dxfId="9" priority="10">
      <formula>$A$111=""</formula>
    </cfRule>
  </conditionalFormatting>
  <conditionalFormatting sqref="B93:F93">
    <cfRule type="expression" dxfId="8" priority="36" stopIfTrue="1">
      <formula>$K$93=2</formula>
    </cfRule>
  </conditionalFormatting>
  <conditionalFormatting sqref="B94:F94">
    <cfRule type="expression" dxfId="7" priority="2">
      <formula>$K$94=1</formula>
    </cfRule>
  </conditionalFormatting>
  <conditionalFormatting sqref="D23:F25">
    <cfRule type="expression" dxfId="6" priority="1">
      <formula>$K$94=1</formula>
    </cfRule>
    <cfRule type="expression" dxfId="5" priority="3">
      <formula>$K$97=2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10:F111">
    <cfRule type="expression" dxfId="2" priority="18" stopIfTrue="1">
      <formula>$E$110=""</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66" fitToHeight="5" orientation="portrait" r:id="rId42"/>
  <headerFooter alignWithMargins="0">
    <oddFooter>&amp;R&amp;"Book Antiqua,Bold"&amp;8 Page &amp;P of &amp;N</oddFooter>
  </headerFooter>
  <rowBreaks count="1" manualBreakCount="1">
    <brk id="97" max="7"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9AAD-759B-4E7C-A60E-7827CFFF6F42}">
  <dimension ref="A1"/>
  <sheetViews>
    <sheetView workbookViewId="0"/>
  </sheetViews>
  <sheetFormatPr defaultRowHeight="13.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372">
        <f>'Bid Form 1st Envelope '!I21</f>
        <v>0</v>
      </c>
      <c r="B1" s="1372"/>
    </row>
    <row r="2" spans="1:4" s="131" customFormat="1" ht="30" customHeight="1"/>
    <row r="3" spans="1:4">
      <c r="A3" s="131"/>
    </row>
    <row r="4" spans="1:4">
      <c r="A4" s="161" t="str">
        <f>IF(OR((A1&gt;9999999999),(A1&lt;0)),"Invalid Entry - More than 1000 crore OR -ve value",IF(A1=0, "Rs. Zero Only ",+CONCATENATE("Rs. ", B11,D11,B10,D10,B9,D9,B8,D8,B7,D7,B6," Only")))</f>
        <v xml:space="preserve">Rs. Zero Only </v>
      </c>
    </row>
    <row r="5" spans="1:4">
      <c r="A5" s="131"/>
    </row>
    <row r="6" spans="1:4">
      <c r="A6" s="162">
        <f>-INT(A1/100)*100+ROUND(A1,0)</f>
        <v>0</v>
      </c>
      <c r="B6" s="132" t="str">
        <f t="shared" ref="B6:B11" si="0">IF(A6=0,"",LOOKUP(A6,$A$13:$A$112,$B$13:$B$112))</f>
        <v/>
      </c>
      <c r="D6" s="161"/>
    </row>
    <row r="7" spans="1:4">
      <c r="A7" s="162">
        <f>-INT(A1/1000)*10+INT(A1/100)</f>
        <v>0</v>
      </c>
      <c r="B7" s="132" t="str">
        <f t="shared" si="0"/>
        <v/>
      </c>
      <c r="D7" s="161" t="str">
        <f>+IF(B7="",""," Hundred ")</f>
        <v/>
      </c>
    </row>
    <row r="8" spans="1:4">
      <c r="A8" s="162">
        <f>-INT(A1/100000)*100+INT(A1/1000)</f>
        <v>0</v>
      </c>
      <c r="B8" s="132" t="str">
        <f t="shared" si="0"/>
        <v/>
      </c>
      <c r="D8" s="161" t="str">
        <f>IF((B8=""),IF(C8="",""," Thousand ")," Thousand ")</f>
        <v/>
      </c>
    </row>
    <row r="9" spans="1:4">
      <c r="A9" s="162">
        <f>-INT(A1/10000000)*100+INT(A1/100000)</f>
        <v>0</v>
      </c>
      <c r="B9" s="132"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898</v>
      </c>
    </row>
    <row r="14" spans="1:4">
      <c r="A14" s="165">
        <v>2</v>
      </c>
      <c r="B14" s="166" t="s">
        <v>899</v>
      </c>
    </row>
    <row r="15" spans="1:4">
      <c r="A15" s="165">
        <v>3</v>
      </c>
      <c r="B15" s="166" t="s">
        <v>900</v>
      </c>
    </row>
    <row r="16" spans="1:4">
      <c r="A16" s="165">
        <v>4</v>
      </c>
      <c r="B16" s="166" t="s">
        <v>901</v>
      </c>
    </row>
    <row r="17" spans="1:2">
      <c r="A17" s="165">
        <v>5</v>
      </c>
      <c r="B17" s="166" t="s">
        <v>902</v>
      </c>
    </row>
    <row r="18" spans="1:2">
      <c r="A18" s="165">
        <v>6</v>
      </c>
      <c r="B18" s="166" t="s">
        <v>903</v>
      </c>
    </row>
    <row r="19" spans="1:2">
      <c r="A19" s="165">
        <v>7</v>
      </c>
      <c r="B19" s="166" t="s">
        <v>904</v>
      </c>
    </row>
    <row r="20" spans="1:2">
      <c r="A20" s="165">
        <v>8</v>
      </c>
      <c r="B20" s="166" t="s">
        <v>905</v>
      </c>
    </row>
    <row r="21" spans="1:2">
      <c r="A21" s="165">
        <v>9</v>
      </c>
      <c r="B21" s="166" t="s">
        <v>906</v>
      </c>
    </row>
    <row r="22" spans="1:2">
      <c r="A22" s="165">
        <v>10</v>
      </c>
      <c r="B22" s="166" t="s">
        <v>907</v>
      </c>
    </row>
    <row r="23" spans="1:2">
      <c r="A23" s="165">
        <v>11</v>
      </c>
      <c r="B23" s="166" t="s">
        <v>908</v>
      </c>
    </row>
    <row r="24" spans="1:2">
      <c r="A24" s="165">
        <v>12</v>
      </c>
      <c r="B24" s="166" t="s">
        <v>909</v>
      </c>
    </row>
    <row r="25" spans="1:2">
      <c r="A25" s="165">
        <v>13</v>
      </c>
      <c r="B25" s="166" t="s">
        <v>910</v>
      </c>
    </row>
    <row r="26" spans="1:2">
      <c r="A26" s="165">
        <v>14</v>
      </c>
      <c r="B26" s="166" t="s">
        <v>911</v>
      </c>
    </row>
    <row r="27" spans="1:2">
      <c r="A27" s="165">
        <v>15</v>
      </c>
      <c r="B27" s="166" t="s">
        <v>912</v>
      </c>
    </row>
    <row r="28" spans="1:2">
      <c r="A28" s="165">
        <v>16</v>
      </c>
      <c r="B28" s="166" t="s">
        <v>913</v>
      </c>
    </row>
    <row r="29" spans="1:2">
      <c r="A29" s="165">
        <v>17</v>
      </c>
      <c r="B29" s="166" t="s">
        <v>914</v>
      </c>
    </row>
    <row r="30" spans="1:2">
      <c r="A30" s="165">
        <v>18</v>
      </c>
      <c r="B30" s="166" t="s">
        <v>915</v>
      </c>
    </row>
    <row r="31" spans="1:2">
      <c r="A31" s="165">
        <v>19</v>
      </c>
      <c r="B31" s="166" t="s">
        <v>916</v>
      </c>
    </row>
    <row r="32" spans="1:2">
      <c r="A32" s="165">
        <v>20</v>
      </c>
      <c r="B32" s="166" t="s">
        <v>917</v>
      </c>
    </row>
    <row r="33" spans="1:2">
      <c r="A33" s="165">
        <v>21</v>
      </c>
      <c r="B33" s="166" t="s">
        <v>918</v>
      </c>
    </row>
    <row r="34" spans="1:2">
      <c r="A34" s="165">
        <v>22</v>
      </c>
      <c r="B34" s="166" t="s">
        <v>919</v>
      </c>
    </row>
    <row r="35" spans="1:2">
      <c r="A35" s="165">
        <v>23</v>
      </c>
      <c r="B35" s="166" t="s">
        <v>920</v>
      </c>
    </row>
    <row r="36" spans="1:2">
      <c r="A36" s="165">
        <v>24</v>
      </c>
      <c r="B36" s="166" t="s">
        <v>921</v>
      </c>
    </row>
    <row r="37" spans="1:2">
      <c r="A37" s="165">
        <v>25</v>
      </c>
      <c r="B37" s="166" t="s">
        <v>922</v>
      </c>
    </row>
    <row r="38" spans="1:2">
      <c r="A38" s="165">
        <v>26</v>
      </c>
      <c r="B38" s="166" t="s">
        <v>923</v>
      </c>
    </row>
    <row r="39" spans="1:2">
      <c r="A39" s="165">
        <v>27</v>
      </c>
      <c r="B39" s="166" t="s">
        <v>924</v>
      </c>
    </row>
    <row r="40" spans="1:2">
      <c r="A40" s="165">
        <v>28</v>
      </c>
      <c r="B40" s="166" t="s">
        <v>925</v>
      </c>
    </row>
    <row r="41" spans="1:2">
      <c r="A41" s="165">
        <v>29</v>
      </c>
      <c r="B41" s="166" t="s">
        <v>926</v>
      </c>
    </row>
    <row r="42" spans="1:2">
      <c r="A42" s="165">
        <v>30</v>
      </c>
      <c r="B42" s="166" t="s">
        <v>927</v>
      </c>
    </row>
    <row r="43" spans="1:2">
      <c r="A43" s="165">
        <v>31</v>
      </c>
      <c r="B43" s="166" t="s">
        <v>928</v>
      </c>
    </row>
    <row r="44" spans="1:2">
      <c r="A44" s="165">
        <v>32</v>
      </c>
      <c r="B44" s="166" t="s">
        <v>929</v>
      </c>
    </row>
    <row r="45" spans="1:2">
      <c r="A45" s="165">
        <v>33</v>
      </c>
      <c r="B45" s="166" t="s">
        <v>930</v>
      </c>
    </row>
    <row r="46" spans="1:2">
      <c r="A46" s="165">
        <v>34</v>
      </c>
      <c r="B46" s="166" t="s">
        <v>931</v>
      </c>
    </row>
    <row r="47" spans="1:2">
      <c r="A47" s="165">
        <v>35</v>
      </c>
      <c r="B47" s="166" t="s">
        <v>932</v>
      </c>
    </row>
    <row r="48" spans="1:2">
      <c r="A48" s="165">
        <v>36</v>
      </c>
      <c r="B48" s="166" t="s">
        <v>933</v>
      </c>
    </row>
    <row r="49" spans="1:2">
      <c r="A49" s="165">
        <v>37</v>
      </c>
      <c r="B49" s="166" t="s">
        <v>934</v>
      </c>
    </row>
    <row r="50" spans="1:2">
      <c r="A50" s="165">
        <v>38</v>
      </c>
      <c r="B50" s="166" t="s">
        <v>935</v>
      </c>
    </row>
    <row r="51" spans="1:2">
      <c r="A51" s="165">
        <v>39</v>
      </c>
      <c r="B51" s="166" t="s">
        <v>936</v>
      </c>
    </row>
    <row r="52" spans="1:2">
      <c r="A52" s="165">
        <v>40</v>
      </c>
      <c r="B52" s="166" t="s">
        <v>937</v>
      </c>
    </row>
    <row r="53" spans="1:2">
      <c r="A53" s="165">
        <v>41</v>
      </c>
      <c r="B53" s="166" t="s">
        <v>938</v>
      </c>
    </row>
    <row r="54" spans="1:2">
      <c r="A54" s="165">
        <v>42</v>
      </c>
      <c r="B54" s="166" t="s">
        <v>939</v>
      </c>
    </row>
    <row r="55" spans="1:2">
      <c r="A55" s="165">
        <v>43</v>
      </c>
      <c r="B55" s="166" t="s">
        <v>940</v>
      </c>
    </row>
    <row r="56" spans="1:2">
      <c r="A56" s="165">
        <v>44</v>
      </c>
      <c r="B56" s="166" t="s">
        <v>941</v>
      </c>
    </row>
    <row r="57" spans="1:2">
      <c r="A57" s="165">
        <v>45</v>
      </c>
      <c r="B57" s="166" t="s">
        <v>942</v>
      </c>
    </row>
    <row r="58" spans="1:2">
      <c r="A58" s="165">
        <v>46</v>
      </c>
      <c r="B58" s="166" t="s">
        <v>943</v>
      </c>
    </row>
    <row r="59" spans="1:2">
      <c r="A59" s="165">
        <v>47</v>
      </c>
      <c r="B59" s="166" t="s">
        <v>944</v>
      </c>
    </row>
    <row r="60" spans="1:2">
      <c r="A60" s="165">
        <v>48</v>
      </c>
      <c r="B60" s="166" t="s">
        <v>945</v>
      </c>
    </row>
    <row r="61" spans="1:2">
      <c r="A61" s="165">
        <v>49</v>
      </c>
      <c r="B61" s="166" t="s">
        <v>946</v>
      </c>
    </row>
    <row r="62" spans="1:2">
      <c r="A62" s="165">
        <v>50</v>
      </c>
      <c r="B62" s="166" t="s">
        <v>947</v>
      </c>
    </row>
    <row r="63" spans="1:2">
      <c r="A63" s="165">
        <v>51</v>
      </c>
      <c r="B63" s="166" t="s">
        <v>948</v>
      </c>
    </row>
    <row r="64" spans="1:2">
      <c r="A64" s="165">
        <v>52</v>
      </c>
      <c r="B64" s="166" t="s">
        <v>949</v>
      </c>
    </row>
    <row r="65" spans="1:2">
      <c r="A65" s="165">
        <v>53</v>
      </c>
      <c r="B65" s="166" t="s">
        <v>950</v>
      </c>
    </row>
    <row r="66" spans="1:2">
      <c r="A66" s="165">
        <v>54</v>
      </c>
      <c r="B66" s="166" t="s">
        <v>951</v>
      </c>
    </row>
    <row r="67" spans="1:2">
      <c r="A67" s="165">
        <v>55</v>
      </c>
      <c r="B67" s="166" t="s">
        <v>952</v>
      </c>
    </row>
    <row r="68" spans="1:2">
      <c r="A68" s="165">
        <v>56</v>
      </c>
      <c r="B68" s="166" t="s">
        <v>953</v>
      </c>
    </row>
    <row r="69" spans="1:2">
      <c r="A69" s="165">
        <v>57</v>
      </c>
      <c r="B69" s="166" t="s">
        <v>954</v>
      </c>
    </row>
    <row r="70" spans="1:2">
      <c r="A70" s="165">
        <v>58</v>
      </c>
      <c r="B70" s="166" t="s">
        <v>955</v>
      </c>
    </row>
    <row r="71" spans="1:2">
      <c r="A71" s="165">
        <v>59</v>
      </c>
      <c r="B71" s="166" t="s">
        <v>956</v>
      </c>
    </row>
    <row r="72" spans="1:2">
      <c r="A72" s="165">
        <v>60</v>
      </c>
      <c r="B72" s="166" t="s">
        <v>957</v>
      </c>
    </row>
    <row r="73" spans="1:2">
      <c r="A73" s="165">
        <v>61</v>
      </c>
      <c r="B73" s="166" t="s">
        <v>958</v>
      </c>
    </row>
    <row r="74" spans="1:2">
      <c r="A74" s="165">
        <v>62</v>
      </c>
      <c r="B74" s="166" t="s">
        <v>959</v>
      </c>
    </row>
    <row r="75" spans="1:2">
      <c r="A75" s="165">
        <v>63</v>
      </c>
      <c r="B75" s="166" t="s">
        <v>960</v>
      </c>
    </row>
    <row r="76" spans="1:2">
      <c r="A76" s="165">
        <v>64</v>
      </c>
      <c r="B76" s="166" t="s">
        <v>961</v>
      </c>
    </row>
    <row r="77" spans="1:2">
      <c r="A77" s="165">
        <v>65</v>
      </c>
      <c r="B77" s="166" t="s">
        <v>962</v>
      </c>
    </row>
    <row r="78" spans="1:2">
      <c r="A78" s="165">
        <v>66</v>
      </c>
      <c r="B78" s="166" t="s">
        <v>963</v>
      </c>
    </row>
    <row r="79" spans="1:2">
      <c r="A79" s="165">
        <v>67</v>
      </c>
      <c r="B79" s="166" t="s">
        <v>964</v>
      </c>
    </row>
    <row r="80" spans="1:2">
      <c r="A80" s="165">
        <v>68</v>
      </c>
      <c r="B80" s="166" t="s">
        <v>965</v>
      </c>
    </row>
    <row r="81" spans="1:2">
      <c r="A81" s="165">
        <v>69</v>
      </c>
      <c r="B81" s="166" t="s">
        <v>966</v>
      </c>
    </row>
    <row r="82" spans="1:2">
      <c r="A82" s="165">
        <v>70</v>
      </c>
      <c r="B82" s="166" t="s">
        <v>967</v>
      </c>
    </row>
    <row r="83" spans="1:2">
      <c r="A83" s="165">
        <v>71</v>
      </c>
      <c r="B83" s="166" t="s">
        <v>968</v>
      </c>
    </row>
    <row r="84" spans="1:2">
      <c r="A84" s="165">
        <v>72</v>
      </c>
      <c r="B84" s="166" t="s">
        <v>969</v>
      </c>
    </row>
    <row r="85" spans="1:2">
      <c r="A85" s="165">
        <v>73</v>
      </c>
      <c r="B85" s="166" t="s">
        <v>970</v>
      </c>
    </row>
    <row r="86" spans="1:2">
      <c r="A86" s="165">
        <v>74</v>
      </c>
      <c r="B86" s="166" t="s">
        <v>971</v>
      </c>
    </row>
    <row r="87" spans="1:2">
      <c r="A87" s="165">
        <v>75</v>
      </c>
      <c r="B87" s="166" t="s">
        <v>972</v>
      </c>
    </row>
    <row r="88" spans="1:2">
      <c r="A88" s="165">
        <v>76</v>
      </c>
      <c r="B88" s="166" t="s">
        <v>973</v>
      </c>
    </row>
    <row r="89" spans="1:2">
      <c r="A89" s="165">
        <v>77</v>
      </c>
      <c r="B89" s="166" t="s">
        <v>974</v>
      </c>
    </row>
    <row r="90" spans="1:2">
      <c r="A90" s="165">
        <v>78</v>
      </c>
      <c r="B90" s="166" t="s">
        <v>975</v>
      </c>
    </row>
    <row r="91" spans="1:2">
      <c r="A91" s="165">
        <v>79</v>
      </c>
      <c r="B91" s="166" t="s">
        <v>976</v>
      </c>
    </row>
    <row r="92" spans="1:2">
      <c r="A92" s="165">
        <v>80</v>
      </c>
      <c r="B92" s="166" t="s">
        <v>977</v>
      </c>
    </row>
    <row r="93" spans="1:2">
      <c r="A93" s="165">
        <v>81</v>
      </c>
      <c r="B93" s="166" t="s">
        <v>978</v>
      </c>
    </row>
    <row r="94" spans="1:2">
      <c r="A94" s="165">
        <v>82</v>
      </c>
      <c r="B94" s="166" t="s">
        <v>979</v>
      </c>
    </row>
    <row r="95" spans="1:2">
      <c r="A95" s="165">
        <v>83</v>
      </c>
      <c r="B95" s="166" t="s">
        <v>980</v>
      </c>
    </row>
    <row r="96" spans="1:2">
      <c r="A96" s="165">
        <v>84</v>
      </c>
      <c r="B96" s="166" t="s">
        <v>981</v>
      </c>
    </row>
    <row r="97" spans="1:2">
      <c r="A97" s="165">
        <v>85</v>
      </c>
      <c r="B97" s="166" t="s">
        <v>982</v>
      </c>
    </row>
    <row r="98" spans="1:2">
      <c r="A98" s="165">
        <v>86</v>
      </c>
      <c r="B98" s="166" t="s">
        <v>983</v>
      </c>
    </row>
    <row r="99" spans="1:2">
      <c r="A99" s="165">
        <v>87</v>
      </c>
      <c r="B99" s="166" t="s">
        <v>984</v>
      </c>
    </row>
    <row r="100" spans="1:2">
      <c r="A100" s="165">
        <v>88</v>
      </c>
      <c r="B100" s="166" t="s">
        <v>985</v>
      </c>
    </row>
    <row r="101" spans="1:2">
      <c r="A101" s="165">
        <v>89</v>
      </c>
      <c r="B101" s="166" t="s">
        <v>986</v>
      </c>
    </row>
    <row r="102" spans="1:2">
      <c r="A102" s="165">
        <v>90</v>
      </c>
      <c r="B102" s="166" t="s">
        <v>987</v>
      </c>
    </row>
    <row r="103" spans="1:2">
      <c r="A103" s="165">
        <v>91</v>
      </c>
      <c r="B103" s="166" t="s">
        <v>988</v>
      </c>
    </row>
    <row r="104" spans="1:2">
      <c r="A104" s="165">
        <v>92</v>
      </c>
      <c r="B104" s="166" t="s">
        <v>989</v>
      </c>
    </row>
    <row r="105" spans="1:2">
      <c r="A105" s="165">
        <v>93</v>
      </c>
      <c r="B105" s="166" t="s">
        <v>990</v>
      </c>
    </row>
    <row r="106" spans="1:2">
      <c r="A106" s="165">
        <v>94</v>
      </c>
      <c r="B106" s="166" t="s">
        <v>991</v>
      </c>
    </row>
    <row r="107" spans="1:2">
      <c r="A107" s="165">
        <v>95</v>
      </c>
      <c r="B107" s="166" t="s">
        <v>992</v>
      </c>
    </row>
    <row r="108" spans="1:2">
      <c r="A108" s="165">
        <v>96</v>
      </c>
      <c r="B108" s="166" t="s">
        <v>993</v>
      </c>
    </row>
    <row r="109" spans="1:2">
      <c r="A109" s="165">
        <v>97</v>
      </c>
      <c r="B109" s="166" t="s">
        <v>994</v>
      </c>
    </row>
    <row r="110" spans="1:2">
      <c r="A110" s="165">
        <v>98</v>
      </c>
      <c r="B110" s="166" t="s">
        <v>995</v>
      </c>
    </row>
    <row r="111" spans="1:2">
      <c r="A111" s="165">
        <v>99</v>
      </c>
      <c r="B111" s="166" t="s">
        <v>996</v>
      </c>
    </row>
    <row r="112" spans="1:2">
      <c r="A112" s="165">
        <v>100</v>
      </c>
      <c r="B112" s="166" t="s">
        <v>997</v>
      </c>
    </row>
  </sheetData>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3" zoomScaleSheetLayoutView="100" workbookViewId="0">
      <selection activeCell="B12" sqref="B12:D1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23" t="str">
        <f>Basic!A3&amp;Basic!B3</f>
        <v>Specification No.:CC/NT/W-TR/DOM/A06/24/16172</v>
      </c>
      <c r="B1" s="823"/>
      <c r="C1" s="823"/>
      <c r="D1" s="823"/>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784"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24" t="s">
        <v>53</v>
      </c>
      <c r="B5" s="824"/>
      <c r="C5" s="824"/>
      <c r="D5" s="824"/>
      <c r="E5" s="824"/>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54</v>
      </c>
      <c r="F7" s="15"/>
      <c r="G7" s="15"/>
      <c r="H7" s="15"/>
      <c r="I7" s="15"/>
      <c r="J7" s="15"/>
      <c r="K7" s="15"/>
      <c r="L7" s="15"/>
      <c r="M7" s="15"/>
      <c r="N7" s="15"/>
      <c r="O7" s="15"/>
      <c r="P7" s="15"/>
      <c r="Q7" s="15"/>
      <c r="R7" s="15"/>
      <c r="S7" s="15"/>
      <c r="T7" s="15"/>
      <c r="U7" s="15"/>
      <c r="V7" s="15"/>
      <c r="W7" s="15"/>
      <c r="X7" s="15"/>
      <c r="Y7" s="15"/>
      <c r="AB7" s="30"/>
      <c r="AC7" s="11"/>
    </row>
    <row r="8" spans="1:46" ht="36" customHeight="1">
      <c r="A8" s="830" t="str">
        <f>IF('Names of Bidder'!D6= "JV (Joint Venture)", "JV of " &amp; Z8, "")</f>
        <v/>
      </c>
      <c r="B8" s="830"/>
      <c r="C8" s="830"/>
      <c r="D8" s="830"/>
      <c r="E8" s="12" t="s">
        <v>55</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56</v>
      </c>
      <c r="B9" s="826">
        <f>'Names of Bidder'!D10</f>
        <v>0</v>
      </c>
      <c r="C9" s="826"/>
      <c r="D9" s="826"/>
      <c r="E9" s="12" t="s">
        <v>57</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58</v>
      </c>
      <c r="B10" s="827">
        <f>'Names of Bidder'!D11</f>
        <v>0</v>
      </c>
      <c r="C10" s="827"/>
      <c r="D10" s="827"/>
      <c r="E10" s="12" t="s">
        <v>59</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27">
        <f>'Names of Bidder'!D12</f>
        <v>0</v>
      </c>
      <c r="C11" s="827"/>
      <c r="D11" s="827"/>
      <c r="E11" s="12" t="s">
        <v>60</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27">
        <f>'Names of Bidder'!D13</f>
        <v>0</v>
      </c>
      <c r="C12" s="827"/>
      <c r="D12" s="827"/>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28" t="str">
        <f>IF('Names of Bidder'!D6="Sole Bidder", "This Attachment is Not Applicable", "")</f>
        <v>This Attachment is Not Applicable</v>
      </c>
      <c r="B14" s="828"/>
      <c r="C14" s="828"/>
      <c r="D14" s="828"/>
      <c r="E14" s="828"/>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61</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29" t="str">
        <f>IF(Z2=1,"Other Partner",IF(Z2="2 or More","Other Partner-1",""))</f>
        <v/>
      </c>
      <c r="C16" s="829"/>
      <c r="D16" s="829"/>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56</v>
      </c>
      <c r="B17" s="827" t="str">
        <f>IF('Names of Bidder'!D23=0, "", 'Names of Bidder'!D23)</f>
        <v>Ram Lal</v>
      </c>
      <c r="C17" s="827"/>
      <c r="D17" s="827"/>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58</v>
      </c>
      <c r="B18" s="827" t="str">
        <f>IF('Names of Bidder'!D24=0, "", 'Names of Bidder'!D24)</f>
        <v>G5</v>
      </c>
      <c r="C18" s="827"/>
      <c r="D18" s="827"/>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27" t="str">
        <f>IF('Names of Bidder'!D25=0, "", 'Names of Bidder'!D25)</f>
        <v>Gurgaon</v>
      </c>
      <c r="C19" s="827"/>
      <c r="D19" s="827"/>
      <c r="E19" s="199" t="str">
        <f>IF($Z$2="2 or More", IF(#REF!=0, "",#REF!), "")</f>
        <v/>
      </c>
      <c r="AA19" s="12"/>
    </row>
    <row r="20" spans="1:28" ht="20.100000000000001" customHeight="1">
      <c r="A20" s="32"/>
      <c r="B20" s="827" t="str">
        <f>IF('Names of Bidder'!D26=0, "", 'Names of Bidder'!D26)</f>
        <v/>
      </c>
      <c r="C20" s="827"/>
      <c r="D20" s="827"/>
      <c r="E20" s="199" t="str">
        <f>IF($Z$2="2 or More", IF(#REF!=0, "",#REF!), "")</f>
        <v/>
      </c>
      <c r="AA20" s="12"/>
    </row>
    <row r="21" spans="1:28" ht="20.100000000000001" customHeight="1">
      <c r="A21" s="29" t="s">
        <v>62</v>
      </c>
    </row>
    <row r="22" spans="1:28" ht="84" customHeight="1">
      <c r="A22" s="825" t="s">
        <v>63</v>
      </c>
      <c r="B22" s="825"/>
      <c r="C22" s="825"/>
      <c r="D22" s="825"/>
      <c r="E22" s="825"/>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64</v>
      </c>
      <c r="B24" s="62" t="str">
        <f>'Names of Bidder'!D36&amp;"-"&amp; 'Names of Bidder'!E36&amp;"-" &amp;'Names of Bidder'!F36</f>
        <v>--</v>
      </c>
      <c r="C24" s="33"/>
      <c r="D24" s="37" t="s">
        <v>65</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66</v>
      </c>
      <c r="B25" s="198" t="str">
        <f>IF('Names of Bidder'!D37=0, "", 'Names of Bidder'!D37)</f>
        <v/>
      </c>
      <c r="C25" s="33"/>
      <c r="D25" s="37" t="s">
        <v>67</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30</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ZoCwSqCweWnvKhOjZTXuq9Zz16M661kGY5JSBQIskQFEa2TkCUS3w/2lC5AU1V+/ChU+YoBsH+nrSrsL1ijjpw==" saltValue="q8aZb1LIvRC/u+I0pDiDiw==" spinCount="100000" sheet="1" objects="1" scenario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6" priority="1" stopIfTrue="1">
      <formula>$Z$2=0</formula>
    </cfRule>
  </conditionalFormatting>
  <conditionalFormatting sqref="A22">
    <cfRule type="expression" dxfId="85"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Specification No.:CC/NT/W-TR/DOM/A06/24/16172</v>
      </c>
      <c r="B1" s="327"/>
      <c r="C1" s="327"/>
      <c r="D1" s="327"/>
      <c r="E1" s="327"/>
      <c r="F1" s="327"/>
      <c r="G1" s="327"/>
      <c r="H1" s="276"/>
      <c r="I1" s="276" t="s">
        <v>68</v>
      </c>
    </row>
    <row r="2" spans="1:9" ht="15.75" customHeight="1"/>
    <row r="3" spans="1:9" ht="85.5" customHeight="1">
      <c r="A3" s="1037" t="str">
        <f>Basic!B1</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037"/>
      <c r="C3" s="1037"/>
      <c r="D3" s="1037"/>
      <c r="E3" s="1037"/>
      <c r="F3" s="1037"/>
      <c r="G3" s="1037"/>
      <c r="H3" s="1037"/>
      <c r="I3" s="1037"/>
    </row>
    <row r="5" spans="1:9" ht="21.75" customHeight="1">
      <c r="A5" s="1038" t="s">
        <v>69</v>
      </c>
      <c r="B5" s="1038"/>
      <c r="C5" s="1038"/>
      <c r="D5" s="1038"/>
      <c r="E5" s="1038"/>
      <c r="F5" s="1038"/>
      <c r="G5" s="1038"/>
      <c r="H5" s="1038"/>
      <c r="I5" s="1038"/>
    </row>
    <row r="7" spans="1:9" ht="16.5">
      <c r="A7" s="283" t="str">
        <f>'[12]Attach 3(JV)'!A7:D7</f>
        <v>Bidder’s Name and Address (Lead Partner of) :</v>
      </c>
      <c r="F7" s="285"/>
      <c r="H7" s="307" t="str">
        <f>'[12]Attach 3(JV)'!E7</f>
        <v>To:</v>
      </c>
    </row>
    <row r="8" spans="1:9" ht="32.25" customHeight="1">
      <c r="A8" s="1039" t="str">
        <f>IF('Names of Bidder'!D6= "JV (Joint Venture)", "JV of " &amp; Z8, "")</f>
        <v/>
      </c>
      <c r="B8" s="1039"/>
      <c r="C8" s="1039"/>
      <c r="D8" s="1039"/>
      <c r="F8" s="390"/>
      <c r="H8" s="309" t="str">
        <f>'[12]Attach 3(JV)'!E8</f>
        <v>Contract Services</v>
      </c>
    </row>
    <row r="9" spans="1:9" ht="18" customHeight="1">
      <c r="A9" s="283" t="s">
        <v>70</v>
      </c>
      <c r="B9" s="1040">
        <f>'Attach 3(JV)'!B9:D9</f>
        <v>0</v>
      </c>
      <c r="C9" s="1040"/>
      <c r="F9" s="390"/>
      <c r="H9" s="309" t="str">
        <f>'[12]Attach 3(JV)'!E9</f>
        <v>Power Grid Corporation of India Ltd.,</v>
      </c>
    </row>
    <row r="10" spans="1:9" ht="18" customHeight="1">
      <c r="A10" s="283" t="s">
        <v>71</v>
      </c>
      <c r="B10" s="1036">
        <f>'Attach 3(JV)'!B10:D10</f>
        <v>0</v>
      </c>
      <c r="C10" s="1036"/>
      <c r="F10" s="390"/>
      <c r="H10" s="309" t="str">
        <f>'[12]Attach 3(JV)'!E10</f>
        <v>"Saudamini", Plot No. 2, Sector 29</v>
      </c>
    </row>
    <row r="11" spans="1:9" ht="17.25" customHeight="1">
      <c r="B11" s="1036">
        <f>'Attach 3(JV)'!B11:D11</f>
        <v>0</v>
      </c>
      <c r="C11" s="1036"/>
      <c r="F11" s="390"/>
      <c r="H11" s="309" t="str">
        <f>'[12]Attach 3(JV)'!E11</f>
        <v>Gurgaon (Haryana) - 122001</v>
      </c>
    </row>
    <row r="12" spans="1:9" ht="18" customHeight="1">
      <c r="B12" s="1036">
        <f>'Attach 3(JV)'!B12:D12</f>
        <v>0</v>
      </c>
      <c r="C12" s="1036"/>
    </row>
    <row r="13" spans="1:9">
      <c r="B13" s="1036" t="str">
        <f>IF('Names of Bidder'!D22=0, "", 'Names of Bidder'!D22)</f>
        <v/>
      </c>
      <c r="C13" s="1036"/>
    </row>
    <row r="14" spans="1:9">
      <c r="A14" s="278" t="s">
        <v>62</v>
      </c>
    </row>
    <row r="16" spans="1:9" ht="66" customHeight="1">
      <c r="A16" s="964" t="s">
        <v>72</v>
      </c>
      <c r="B16" s="964"/>
      <c r="C16" s="964"/>
      <c r="D16" s="964"/>
      <c r="E16" s="964"/>
      <c r="F16" s="964"/>
      <c r="G16" s="964"/>
      <c r="H16" s="964"/>
      <c r="I16" s="964"/>
    </row>
    <row r="17" spans="1:13" ht="9.75" customHeight="1"/>
    <row r="18" spans="1:13" ht="14.25" customHeight="1">
      <c r="A18" s="391" t="s">
        <v>73</v>
      </c>
      <c r="B18" s="964" t="s">
        <v>74</v>
      </c>
      <c r="C18" s="964"/>
      <c r="D18" s="964"/>
      <c r="E18" s="964"/>
      <c r="F18" s="964"/>
      <c r="M18" s="392"/>
    </row>
    <row r="19" spans="1:13" ht="17.25" hidden="1" customHeight="1">
      <c r="A19" s="391" t="s">
        <v>73</v>
      </c>
      <c r="B19" s="964" t="s">
        <v>75</v>
      </c>
      <c r="C19" s="964"/>
      <c r="D19" s="964"/>
      <c r="E19" s="964"/>
      <c r="F19" s="964"/>
      <c r="G19" s="964"/>
      <c r="H19" s="964"/>
      <c r="M19" s="392"/>
    </row>
    <row r="20" spans="1:13" ht="16.5" hidden="1">
      <c r="A20" s="393" t="s">
        <v>76</v>
      </c>
      <c r="B20" s="1035" t="e">
        <f>'[12]Name of Bidder'!C13</f>
        <v>#REF!</v>
      </c>
      <c r="C20" s="1035"/>
      <c r="D20" s="1035"/>
      <c r="E20" s="1035"/>
      <c r="F20" s="1035"/>
      <c r="G20" s="1035"/>
      <c r="H20" s="1035"/>
      <c r="M20" s="323">
        <f>'[12]Name of Bidder'!F6</f>
        <v>2</v>
      </c>
    </row>
    <row r="21" spans="1:13" ht="16.5" hidden="1">
      <c r="A21" s="393" t="s">
        <v>77</v>
      </c>
      <c r="B21" s="1035" t="e">
        <f>'[12]Name of Bidder'!C18</f>
        <v>#REF!</v>
      </c>
      <c r="C21" s="1035"/>
      <c r="D21" s="1035"/>
      <c r="E21" s="1035"/>
      <c r="F21" s="1035"/>
      <c r="G21" s="1035"/>
      <c r="H21" s="1035"/>
      <c r="M21" s="323" t="str">
        <f>'[12]Name of Bidder'!F8</f>
        <v>2 or more</v>
      </c>
    </row>
    <row r="22" spans="1:13" ht="17.25" hidden="1" customHeight="1">
      <c r="A22" s="393" t="s">
        <v>78</v>
      </c>
      <c r="B22" s="1035" t="e">
        <f>'[12]Name of Bidder'!C23</f>
        <v>#REF!</v>
      </c>
      <c r="C22" s="1035"/>
      <c r="D22" s="1035"/>
      <c r="E22" s="1035"/>
      <c r="F22" s="1035"/>
      <c r="G22" s="1035"/>
      <c r="H22" s="1035"/>
      <c r="I22" s="326"/>
    </row>
    <row r="23" spans="1:13" ht="15.75" hidden="1" customHeight="1">
      <c r="B23" s="394" t="s">
        <v>79</v>
      </c>
    </row>
    <row r="24" spans="1:13" ht="10.5" customHeight="1">
      <c r="A24" s="395"/>
    </row>
    <row r="25" spans="1:13" ht="25.5" hidden="1" customHeight="1">
      <c r="A25" s="964" t="s">
        <v>80</v>
      </c>
      <c r="B25" s="964"/>
      <c r="C25" s="964"/>
      <c r="D25" s="964"/>
      <c r="E25" s="964"/>
      <c r="F25" s="964"/>
      <c r="G25" s="964"/>
      <c r="H25" s="964"/>
    </row>
    <row r="26" spans="1:13" ht="31.5" customHeight="1">
      <c r="A26" s="954" t="s">
        <v>81</v>
      </c>
      <c r="B26" s="954"/>
      <c r="C26" s="954"/>
      <c r="D26" s="954"/>
      <c r="E26" s="954"/>
      <c r="F26" s="954"/>
      <c r="G26" s="954"/>
      <c r="H26" s="954"/>
      <c r="I26" s="326"/>
    </row>
    <row r="27" spans="1:13" ht="26.25" customHeight="1">
      <c r="A27" s="396" t="s">
        <v>82</v>
      </c>
      <c r="B27" s="954" t="s">
        <v>83</v>
      </c>
      <c r="C27" s="954"/>
      <c r="D27" s="954"/>
      <c r="E27" s="954"/>
      <c r="F27" s="954"/>
      <c r="G27" s="954"/>
      <c r="H27" s="954"/>
      <c r="I27" s="326"/>
    </row>
    <row r="28" spans="1:13" ht="26.25" customHeight="1">
      <c r="A28" s="397" t="s">
        <v>84</v>
      </c>
      <c r="B28" s="1028" t="s">
        <v>85</v>
      </c>
      <c r="C28" s="1028"/>
      <c r="D28" s="1028"/>
      <c r="E28" s="1028"/>
      <c r="F28" s="1028"/>
      <c r="G28" s="1028"/>
      <c r="H28" s="1028"/>
    </row>
    <row r="29" spans="1:13" ht="26.25" customHeight="1">
      <c r="A29" s="397" t="s">
        <v>86</v>
      </c>
      <c r="B29" s="1028" t="s">
        <v>87</v>
      </c>
      <c r="C29" s="1028"/>
      <c r="D29" s="1028"/>
      <c r="E29" s="1028"/>
      <c r="F29" s="1028"/>
      <c r="G29" s="1028"/>
      <c r="H29" s="1028"/>
    </row>
    <row r="30" spans="1:13" ht="41.25" customHeight="1">
      <c r="A30" s="397" t="s">
        <v>88</v>
      </c>
      <c r="B30" s="1028" t="s">
        <v>89</v>
      </c>
      <c r="C30" s="1028"/>
      <c r="D30" s="1028"/>
      <c r="E30" s="1028"/>
      <c r="F30" s="1028"/>
      <c r="G30" s="1028"/>
      <c r="H30" s="1028"/>
    </row>
    <row r="31" spans="1:13" ht="9.75" customHeight="1">
      <c r="A31" s="397"/>
      <c r="B31" s="326"/>
      <c r="C31" s="326"/>
      <c r="D31" s="326"/>
      <c r="E31" s="326"/>
      <c r="F31" s="326"/>
      <c r="G31" s="326"/>
      <c r="H31" s="326"/>
      <c r="I31" s="326"/>
    </row>
    <row r="32" spans="1:13" ht="25.5" customHeight="1">
      <c r="A32" s="396" t="s">
        <v>90</v>
      </c>
      <c r="B32" s="1029" t="s">
        <v>91</v>
      </c>
      <c r="C32" s="1029"/>
      <c r="D32" s="1029"/>
      <c r="E32" s="1029"/>
      <c r="F32" s="1029"/>
      <c r="G32" s="1029"/>
      <c r="H32" s="1029"/>
      <c r="I32" s="326"/>
    </row>
    <row r="33" spans="1:9" ht="22.5" customHeight="1">
      <c r="A33" s="397" t="s">
        <v>84</v>
      </c>
      <c r="B33" s="954" t="s">
        <v>92</v>
      </c>
      <c r="C33" s="954"/>
      <c r="D33" s="954"/>
      <c r="E33" s="954"/>
      <c r="F33" s="954"/>
      <c r="G33" s="954"/>
      <c r="H33" s="954"/>
      <c r="I33" s="326"/>
    </row>
    <row r="34" spans="1:9" ht="24.75" hidden="1" customHeight="1">
      <c r="A34" s="397" t="s">
        <v>86</v>
      </c>
      <c r="B34" s="954" t="s">
        <v>93</v>
      </c>
      <c r="C34" s="954"/>
      <c r="D34" s="954"/>
      <c r="E34" s="954"/>
      <c r="F34" s="954"/>
      <c r="G34" s="954"/>
      <c r="H34" s="954"/>
      <c r="I34" s="326"/>
    </row>
    <row r="35" spans="1:9" ht="12" customHeight="1">
      <c r="A35" s="326"/>
      <c r="B35" s="326"/>
      <c r="C35" s="326"/>
      <c r="D35" s="326"/>
      <c r="E35" s="326"/>
      <c r="F35" s="326"/>
      <c r="G35" s="326"/>
      <c r="H35" s="326"/>
      <c r="I35" s="326"/>
    </row>
    <row r="36" spans="1:9" s="400" customFormat="1" ht="24.75" customHeight="1">
      <c r="A36" s="398" t="s">
        <v>94</v>
      </c>
      <c r="B36" s="1030" t="s">
        <v>95</v>
      </c>
      <c r="C36" s="1030"/>
      <c r="D36" s="1030"/>
      <c r="E36" s="1030"/>
      <c r="F36" s="1030"/>
      <c r="G36" s="1030"/>
      <c r="H36" s="1030"/>
      <c r="I36" s="399"/>
    </row>
    <row r="37" spans="1:9" ht="24" customHeight="1">
      <c r="A37" s="326"/>
      <c r="B37" s="1029" t="s">
        <v>96</v>
      </c>
      <c r="C37" s="1029"/>
      <c r="D37" s="1029"/>
      <c r="E37" s="1029"/>
      <c r="F37" s="1029"/>
      <c r="G37" s="1029"/>
      <c r="H37" s="1029"/>
      <c r="I37" s="326"/>
    </row>
    <row r="38" spans="1:9" ht="54" customHeight="1">
      <c r="A38" s="326"/>
      <c r="B38" s="954" t="s">
        <v>97</v>
      </c>
      <c r="C38" s="954"/>
      <c r="D38" s="954"/>
      <c r="E38" s="954"/>
      <c r="F38" s="954"/>
      <c r="G38" s="954"/>
      <c r="H38" s="954"/>
      <c r="I38" s="326"/>
    </row>
    <row r="39" spans="1:9" ht="15.75" customHeight="1">
      <c r="A39" s="858" t="s">
        <v>98</v>
      </c>
      <c r="B39" s="860" t="s">
        <v>99</v>
      </c>
      <c r="C39" s="862"/>
      <c r="D39" s="1034" t="s">
        <v>100</v>
      </c>
      <c r="E39" s="1034"/>
      <c r="F39" s="1034"/>
      <c r="G39" s="326"/>
      <c r="H39" s="326"/>
    </row>
    <row r="40" spans="1:9" ht="19.5" customHeight="1">
      <c r="A40" s="1031"/>
      <c r="B40" s="1032"/>
      <c r="C40" s="1033"/>
      <c r="D40" s="1034"/>
      <c r="E40" s="1034"/>
      <c r="F40" s="1034"/>
      <c r="G40" s="326"/>
      <c r="H40" s="326"/>
      <c r="I40" s="326"/>
    </row>
    <row r="41" spans="1:9" ht="20.25" customHeight="1">
      <c r="A41" s="859"/>
      <c r="B41" s="836"/>
      <c r="C41" s="838"/>
      <c r="D41" s="1034"/>
      <c r="E41" s="1034"/>
      <c r="F41" s="1034"/>
      <c r="G41" s="326"/>
      <c r="H41" s="326"/>
      <c r="I41" s="326"/>
    </row>
    <row r="42" spans="1:9" ht="30.75" customHeight="1">
      <c r="A42" s="403">
        <v>1</v>
      </c>
      <c r="B42" s="1007" t="s">
        <v>101</v>
      </c>
      <c r="C42" s="1007"/>
      <c r="D42" s="864" t="str">
        <f>IF('Names of Bidder'!D18=0, "", 'Names of Bidder'!D18)</f>
        <v/>
      </c>
      <c r="E42" s="865"/>
      <c r="F42" s="866"/>
      <c r="G42" s="326"/>
      <c r="H42" s="326"/>
      <c r="I42" s="326"/>
    </row>
    <row r="43" spans="1:9" ht="22.5" customHeight="1">
      <c r="A43" s="1021">
        <v>2</v>
      </c>
      <c r="B43" s="1024" t="s">
        <v>102</v>
      </c>
      <c r="C43" s="868"/>
      <c r="D43" s="833"/>
      <c r="E43" s="834"/>
      <c r="F43" s="835"/>
      <c r="G43" s="326"/>
      <c r="H43" s="326"/>
      <c r="I43" s="326"/>
    </row>
    <row r="44" spans="1:9" ht="22.5" customHeight="1">
      <c r="A44" s="1022"/>
      <c r="B44" s="1025"/>
      <c r="C44" s="851"/>
      <c r="D44" s="833"/>
      <c r="E44" s="834"/>
      <c r="F44" s="835"/>
      <c r="G44" s="326"/>
      <c r="H44" s="326"/>
      <c r="I44" s="326"/>
    </row>
    <row r="45" spans="1:9" ht="21.75" customHeight="1">
      <c r="A45" s="1023"/>
      <c r="B45" s="1026"/>
      <c r="C45" s="1027"/>
      <c r="D45" s="833"/>
      <c r="E45" s="834"/>
      <c r="F45" s="835"/>
      <c r="G45" s="326"/>
      <c r="H45" s="326"/>
      <c r="I45" s="326"/>
    </row>
    <row r="46" spans="1:9" ht="18.75" customHeight="1">
      <c r="A46" s="403">
        <v>3</v>
      </c>
      <c r="B46" s="1007" t="s">
        <v>103</v>
      </c>
      <c r="C46" s="1007"/>
      <c r="D46" s="833"/>
      <c r="E46" s="834"/>
      <c r="F46" s="835"/>
      <c r="G46" s="326"/>
      <c r="H46" s="326"/>
      <c r="I46" s="326"/>
    </row>
    <row r="47" spans="1:9" ht="20.25" customHeight="1">
      <c r="A47" s="403">
        <v>4</v>
      </c>
      <c r="B47" s="1007" t="s">
        <v>104</v>
      </c>
      <c r="C47" s="1007"/>
      <c r="D47" s="833"/>
      <c r="E47" s="834"/>
      <c r="F47" s="835"/>
      <c r="G47" s="326"/>
      <c r="H47" s="326"/>
      <c r="I47" s="326"/>
    </row>
    <row r="48" spans="1:9" ht="19.5" customHeight="1">
      <c r="A48" s="404">
        <v>5</v>
      </c>
      <c r="B48" s="1007" t="s">
        <v>105</v>
      </c>
      <c r="C48" s="1007"/>
      <c r="D48" s="833"/>
      <c r="E48" s="834"/>
      <c r="F48" s="835"/>
      <c r="G48" s="326"/>
      <c r="H48" s="326"/>
    </row>
    <row r="49" spans="1:10" ht="51.75" customHeight="1">
      <c r="A49" s="403">
        <v>6</v>
      </c>
      <c r="B49" s="1007" t="s">
        <v>106</v>
      </c>
      <c r="C49" s="1007"/>
      <c r="D49" s="833"/>
      <c r="E49" s="834"/>
      <c r="F49" s="835"/>
      <c r="G49" s="326"/>
      <c r="H49" s="326"/>
      <c r="I49" s="326"/>
    </row>
    <row r="50" spans="1:10" ht="49.5" customHeight="1">
      <c r="A50" s="403">
        <v>7</v>
      </c>
      <c r="B50" s="1007" t="s">
        <v>107</v>
      </c>
      <c r="C50" s="1007"/>
      <c r="D50" s="833"/>
      <c r="E50" s="834"/>
      <c r="F50" s="835"/>
      <c r="G50" s="326"/>
      <c r="H50" s="326"/>
      <c r="I50" s="326"/>
    </row>
    <row r="51" spans="1:10" ht="24" customHeight="1">
      <c r="A51" s="403">
        <v>8</v>
      </c>
      <c r="B51" s="1007" t="s">
        <v>108</v>
      </c>
      <c r="C51" s="1007"/>
      <c r="D51" s="833"/>
      <c r="E51" s="834"/>
      <c r="F51" s="835"/>
      <c r="G51" s="326"/>
      <c r="H51" s="326"/>
      <c r="I51" s="326"/>
    </row>
    <row r="52" spans="1:10" ht="22.5" customHeight="1">
      <c r="A52" s="405"/>
      <c r="B52" s="406" t="s">
        <v>109</v>
      </c>
      <c r="C52" s="407"/>
      <c r="D52" s="833"/>
      <c r="E52" s="834"/>
      <c r="F52" s="835"/>
      <c r="G52" s="326"/>
      <c r="H52" s="326"/>
      <c r="I52" s="326"/>
    </row>
    <row r="53" spans="1:10" ht="24.75" customHeight="1">
      <c r="A53" s="405"/>
      <c r="B53" s="406" t="s">
        <v>110</v>
      </c>
      <c r="C53" s="407"/>
      <c r="D53" s="833"/>
      <c r="E53" s="834"/>
      <c r="F53" s="835"/>
      <c r="G53" s="326"/>
      <c r="H53" s="326"/>
      <c r="I53" s="326"/>
    </row>
    <row r="54" spans="1:10" ht="22.5" customHeight="1">
      <c r="A54" s="408"/>
      <c r="B54" s="406" t="s">
        <v>111</v>
      </c>
      <c r="C54" s="409"/>
      <c r="D54" s="833"/>
      <c r="E54" s="834"/>
      <c r="F54" s="835"/>
      <c r="G54" s="326"/>
      <c r="H54" s="326"/>
    </row>
    <row r="55" spans="1:10" ht="13.5" customHeight="1">
      <c r="A55" s="326"/>
      <c r="B55" s="326"/>
      <c r="C55" s="326"/>
      <c r="D55" s="326"/>
      <c r="E55" s="326"/>
      <c r="F55" s="326"/>
      <c r="G55" s="326"/>
      <c r="H55" s="326"/>
      <c r="I55" s="326"/>
    </row>
    <row r="56" spans="1:10" s="373" customFormat="1" ht="47.25" customHeight="1">
      <c r="A56" s="403">
        <v>9</v>
      </c>
      <c r="B56" s="1016" t="s">
        <v>112</v>
      </c>
      <c r="C56" s="1017"/>
      <c r="D56" s="1017"/>
      <c r="E56" s="1017"/>
      <c r="F56" s="1018"/>
      <c r="G56" s="410" t="s">
        <v>33</v>
      </c>
      <c r="H56" s="411"/>
      <c r="I56" s="59"/>
      <c r="J56" s="59"/>
    </row>
    <row r="57" spans="1:10" s="373" customFormat="1" ht="42" customHeight="1">
      <c r="A57" s="403">
        <v>10</v>
      </c>
      <c r="B57" s="1016" t="s">
        <v>113</v>
      </c>
      <c r="C57" s="1017"/>
      <c r="D57" s="1017"/>
      <c r="E57" s="1017"/>
      <c r="F57" s="1018"/>
      <c r="G57" s="410"/>
      <c r="H57" s="411"/>
      <c r="I57" s="59"/>
      <c r="J57" s="59"/>
    </row>
    <row r="58" spans="1:10" s="373" customFormat="1" ht="12" customHeight="1">
      <c r="A58" s="59"/>
      <c r="B58" s="59"/>
      <c r="C58" s="59"/>
      <c r="D58" s="59"/>
      <c r="E58" s="59"/>
      <c r="F58" s="59"/>
      <c r="G58" s="59"/>
      <c r="H58" s="59"/>
      <c r="I58" s="59"/>
      <c r="J58" s="59"/>
    </row>
    <row r="59" spans="1:10" s="373" customFormat="1" ht="12" customHeight="1">
      <c r="A59" s="59"/>
      <c r="B59" s="59"/>
      <c r="C59" s="59"/>
      <c r="D59" s="59"/>
      <c r="E59" s="59"/>
      <c r="F59" s="59"/>
      <c r="G59" s="59"/>
      <c r="H59" s="59"/>
      <c r="I59" s="59"/>
      <c r="J59" s="59"/>
    </row>
    <row r="60" spans="1:10" s="373" customFormat="1" ht="24" customHeight="1">
      <c r="A60" s="412">
        <v>2</v>
      </c>
      <c r="B60" s="1019" t="s">
        <v>114</v>
      </c>
      <c r="C60" s="1019"/>
      <c r="D60" s="1019"/>
      <c r="E60" s="1019"/>
      <c r="F60" s="1019"/>
      <c r="G60" s="1019"/>
      <c r="H60" s="1019"/>
      <c r="I60" s="1019"/>
      <c r="J60" s="59"/>
    </row>
    <row r="61" spans="1:10" s="373" customFormat="1" ht="16.5">
      <c r="A61" s="59"/>
      <c r="B61" s="59"/>
      <c r="C61" s="59"/>
      <c r="D61" s="59"/>
      <c r="E61" s="59"/>
      <c r="F61" s="59"/>
      <c r="G61" s="59"/>
      <c r="H61" s="59"/>
      <c r="I61" s="59"/>
      <c r="J61" s="59"/>
    </row>
    <row r="62" spans="1:10" s="373" customFormat="1" ht="24.75" customHeight="1">
      <c r="A62" s="413" t="s">
        <v>115</v>
      </c>
      <c r="B62" s="1020" t="s">
        <v>116</v>
      </c>
      <c r="C62" s="1020"/>
      <c r="D62" s="1020"/>
      <c r="E62" s="1020"/>
      <c r="F62" s="1020"/>
      <c r="G62" s="1020"/>
      <c r="H62" s="1020"/>
      <c r="I62" s="1020"/>
      <c r="J62" s="59"/>
    </row>
    <row r="63" spans="1:10" s="373" customFormat="1" ht="10.5" customHeight="1">
      <c r="A63" s="59"/>
      <c r="B63" s="59"/>
      <c r="C63" s="59"/>
      <c r="D63" s="59"/>
      <c r="E63" s="59"/>
      <c r="F63" s="59"/>
      <c r="G63" s="59"/>
      <c r="H63" s="59"/>
      <c r="I63" s="59"/>
      <c r="J63" s="59"/>
    </row>
    <row r="64" spans="1:10" s="373" customFormat="1" ht="75" customHeight="1">
      <c r="A64" s="414" t="s">
        <v>117</v>
      </c>
      <c r="B64" s="1014" t="s">
        <v>118</v>
      </c>
      <c r="C64" s="1014"/>
      <c r="D64" s="1014"/>
      <c r="E64" s="1014"/>
      <c r="F64" s="1014"/>
      <c r="G64" s="1014"/>
      <c r="H64" s="1014"/>
      <c r="I64" s="1014"/>
    </row>
    <row r="65" spans="1:189" s="373" customFormat="1" ht="192.75" customHeight="1">
      <c r="A65" s="414" t="s">
        <v>119</v>
      </c>
      <c r="B65" s="1015" t="s">
        <v>120</v>
      </c>
      <c r="C65" s="1015"/>
      <c r="D65" s="1015"/>
      <c r="E65" s="1015"/>
      <c r="F65" s="1015"/>
      <c r="G65" s="1015"/>
      <c r="H65" s="1015"/>
      <c r="I65" s="1015"/>
      <c r="J65" s="59"/>
    </row>
    <row r="66" spans="1:189" s="373" customFormat="1" ht="213" customHeight="1">
      <c r="A66" s="414" t="s">
        <v>121</v>
      </c>
      <c r="B66" s="1015" t="s">
        <v>122</v>
      </c>
      <c r="C66" s="1015"/>
      <c r="D66" s="1015"/>
      <c r="E66" s="1015"/>
      <c r="F66" s="1015"/>
      <c r="G66" s="1015"/>
      <c r="H66" s="1015"/>
      <c r="I66" s="1015"/>
      <c r="J66" s="59"/>
    </row>
    <row r="67" spans="1:189" s="373" customFormat="1" ht="60" customHeight="1">
      <c r="A67" s="414"/>
      <c r="B67" s="1015" t="s">
        <v>123</v>
      </c>
      <c r="C67" s="1015"/>
      <c r="D67" s="1015"/>
      <c r="E67" s="1015"/>
      <c r="F67" s="1015"/>
      <c r="G67" s="1015"/>
      <c r="H67" s="1015"/>
      <c r="I67" s="1015"/>
      <c r="J67" s="59"/>
    </row>
    <row r="68" spans="1:189" s="373" customFormat="1" ht="24.75" customHeight="1">
      <c r="A68" s="414"/>
      <c r="B68" s="1015" t="s">
        <v>124</v>
      </c>
      <c r="C68" s="1015"/>
      <c r="D68" s="1015"/>
      <c r="E68" s="1015"/>
      <c r="F68" s="1015"/>
      <c r="G68" s="1015"/>
      <c r="H68" s="1015"/>
      <c r="I68" s="1015"/>
      <c r="J68" s="59"/>
    </row>
    <row r="69" spans="1:189" s="373" customFormat="1" ht="16.5">
      <c r="A69" s="59"/>
      <c r="B69" s="59"/>
      <c r="C69" s="59"/>
      <c r="D69" s="59"/>
      <c r="E69" s="59"/>
      <c r="F69" s="59"/>
      <c r="G69" s="59"/>
      <c r="H69" s="59"/>
      <c r="I69" s="59"/>
      <c r="J69" s="59"/>
    </row>
    <row r="70" spans="1:189" s="373" customFormat="1" ht="57" customHeight="1">
      <c r="A70" s="414" t="s">
        <v>125</v>
      </c>
      <c r="B70" s="1010" t="s">
        <v>126</v>
      </c>
      <c r="C70" s="1010"/>
      <c r="D70" s="1010"/>
      <c r="E70" s="1010"/>
      <c r="F70" s="1010"/>
      <c r="G70" s="1010"/>
      <c r="H70" s="1010"/>
      <c r="I70" s="1010"/>
      <c r="J70" s="59"/>
    </row>
    <row r="71" spans="1:189" s="373" customFormat="1" ht="41.25" customHeight="1">
      <c r="B71" s="1010" t="s">
        <v>127</v>
      </c>
      <c r="C71" s="1010"/>
      <c r="D71" s="1010"/>
      <c r="E71" s="1010"/>
      <c r="F71" s="1010"/>
      <c r="G71" s="1010"/>
      <c r="H71" s="1010"/>
      <c r="I71" s="1010"/>
    </row>
    <row r="72" spans="1:189" s="373" customFormat="1" ht="16.5" customHeight="1">
      <c r="B72" s="541"/>
      <c r="C72" s="541"/>
      <c r="D72" s="541"/>
      <c r="E72" s="541"/>
      <c r="F72" s="541"/>
      <c r="G72" s="541"/>
      <c r="H72" s="541"/>
      <c r="I72" s="541"/>
    </row>
    <row r="73" spans="1:189" s="373" customFormat="1" ht="41.25" customHeight="1">
      <c r="A73" s="544">
        <v>2.2000000000000002</v>
      </c>
      <c r="B73" s="1012" t="s">
        <v>128</v>
      </c>
      <c r="C73" s="1012"/>
      <c r="D73" s="1012"/>
      <c r="E73" s="1012"/>
      <c r="F73" s="1012"/>
      <c r="G73" s="1012"/>
      <c r="H73" s="1012"/>
      <c r="I73" s="1012"/>
    </row>
    <row r="74" spans="1:189" s="373" customFormat="1" ht="41.25" customHeight="1">
      <c r="A74" s="544" t="s">
        <v>129</v>
      </c>
      <c r="B74" s="1013" t="s">
        <v>130</v>
      </c>
      <c r="C74" s="1013"/>
      <c r="D74" s="1013"/>
      <c r="E74" s="1013"/>
      <c r="F74" s="1013"/>
      <c r="G74" s="896"/>
      <c r="H74" s="919"/>
      <c r="I74" s="919"/>
    </row>
    <row r="75" spans="1:189" s="373" customFormat="1" ht="16.5" customHeight="1">
      <c r="B75" s="541"/>
      <c r="C75" s="541"/>
      <c r="D75" s="541"/>
      <c r="E75" s="541"/>
      <c r="F75" s="541"/>
      <c r="G75" s="541"/>
      <c r="H75" s="541"/>
      <c r="I75" s="541"/>
    </row>
    <row r="76" spans="1:189" s="548" customFormat="1" ht="24" customHeight="1">
      <c r="A76" s="930">
        <v>2.2999999999999998</v>
      </c>
      <c r="B76" s="916" t="s">
        <v>131</v>
      </c>
      <c r="C76" s="916"/>
      <c r="D76" s="916"/>
      <c r="E76" s="916"/>
      <c r="F76" s="916"/>
      <c r="G76" s="916"/>
      <c r="H76" s="916"/>
      <c r="I76" s="916"/>
      <c r="AB76" s="579"/>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c r="BL76" s="373"/>
      <c r="BM76" s="373"/>
      <c r="BN76" s="373"/>
      <c r="BO76" s="373"/>
      <c r="BP76" s="373"/>
      <c r="BQ76" s="373"/>
      <c r="BR76" s="373"/>
      <c r="BS76" s="373"/>
      <c r="BT76" s="373"/>
      <c r="BU76" s="373"/>
      <c r="BV76" s="373"/>
      <c r="BW76" s="373"/>
      <c r="BX76" s="373"/>
      <c r="BY76" s="373"/>
      <c r="BZ76" s="373"/>
      <c r="CA76" s="373"/>
      <c r="CB76" s="373"/>
      <c r="CC76" s="373"/>
      <c r="CD76" s="373"/>
      <c r="CE76" s="373"/>
      <c r="CF76" s="373"/>
      <c r="CG76" s="373"/>
      <c r="CH76" s="373"/>
      <c r="CI76" s="373"/>
      <c r="CJ76" s="373"/>
      <c r="CK76" s="373"/>
      <c r="CL76" s="373"/>
      <c r="CM76" s="373"/>
      <c r="CN76" s="373"/>
      <c r="CO76" s="373"/>
      <c r="CP76" s="373"/>
      <c r="CQ76" s="373"/>
      <c r="CR76" s="373"/>
      <c r="CS76" s="373"/>
      <c r="CT76" s="373"/>
      <c r="CU76" s="373"/>
      <c r="CV76" s="373"/>
      <c r="CW76" s="373"/>
      <c r="CX76" s="373"/>
      <c r="CY76" s="373"/>
      <c r="CZ76" s="373"/>
      <c r="DA76" s="373"/>
      <c r="DB76" s="373"/>
      <c r="DC76" s="373"/>
      <c r="DD76" s="373"/>
      <c r="DE76" s="373"/>
      <c r="DF76" s="373"/>
      <c r="DG76" s="373"/>
      <c r="DH76" s="373"/>
      <c r="DI76" s="373"/>
      <c r="DJ76" s="373"/>
      <c r="DK76" s="373"/>
      <c r="DL76" s="373"/>
      <c r="DM76" s="373"/>
      <c r="DN76" s="373"/>
      <c r="DO76" s="373"/>
      <c r="DP76" s="373"/>
      <c r="DQ76" s="373"/>
      <c r="DR76" s="373"/>
      <c r="DS76" s="373"/>
      <c r="DT76" s="373"/>
      <c r="DU76" s="373"/>
      <c r="DV76" s="373"/>
      <c r="DW76" s="373"/>
      <c r="DX76" s="373"/>
      <c r="DY76" s="373"/>
      <c r="DZ76" s="373"/>
      <c r="EA76" s="373"/>
      <c r="EB76" s="373"/>
      <c r="EC76" s="373"/>
      <c r="ED76" s="373"/>
      <c r="EE76" s="373"/>
      <c r="EF76" s="373"/>
      <c r="EG76" s="373"/>
      <c r="EH76" s="373"/>
      <c r="EI76" s="373"/>
      <c r="EJ76" s="373"/>
      <c r="EK76" s="373"/>
      <c r="EL76" s="373"/>
      <c r="EM76" s="373"/>
      <c r="EN76" s="373"/>
      <c r="EO76" s="373"/>
      <c r="EP76" s="373"/>
      <c r="EQ76" s="373"/>
      <c r="ER76" s="373"/>
      <c r="ES76" s="373"/>
      <c r="ET76" s="373"/>
      <c r="EU76" s="373"/>
      <c r="EV76" s="373"/>
      <c r="EW76" s="373"/>
      <c r="EX76" s="373"/>
      <c r="EY76" s="373"/>
      <c r="EZ76" s="373"/>
      <c r="FA76" s="373"/>
      <c r="FB76" s="373"/>
      <c r="FC76" s="373"/>
      <c r="FD76" s="373"/>
      <c r="FE76" s="373"/>
      <c r="FF76" s="373"/>
      <c r="FG76" s="373"/>
      <c r="FH76" s="373"/>
      <c r="FI76" s="373"/>
      <c r="FJ76" s="373"/>
      <c r="FK76" s="373"/>
      <c r="FL76" s="373"/>
      <c r="FM76" s="373"/>
      <c r="FN76" s="373"/>
      <c r="FO76" s="373"/>
      <c r="FP76" s="373"/>
      <c r="FQ76" s="373"/>
      <c r="FR76" s="373"/>
      <c r="FS76" s="373"/>
      <c r="FT76" s="373"/>
      <c r="FU76" s="373"/>
      <c r="FV76" s="373"/>
      <c r="FW76" s="373"/>
      <c r="FX76" s="373"/>
      <c r="FY76" s="373"/>
      <c r="FZ76" s="373"/>
      <c r="GA76" s="373"/>
      <c r="GB76" s="373"/>
      <c r="GC76" s="373"/>
      <c r="GD76" s="373"/>
      <c r="GE76" s="373"/>
      <c r="GF76" s="373"/>
      <c r="GG76" s="373"/>
    </row>
    <row r="77" spans="1:189" s="373" customFormat="1" ht="48.75" customHeight="1">
      <c r="A77" s="930"/>
      <c r="B77" s="931" t="s">
        <v>132</v>
      </c>
      <c r="C77" s="931"/>
      <c r="D77" s="931"/>
      <c r="E77" s="931"/>
      <c r="F77" s="931"/>
      <c r="G77" s="931"/>
      <c r="H77" s="931"/>
      <c r="I77" s="931"/>
      <c r="J77" s="59"/>
    </row>
    <row r="78" spans="1:189" s="373" customFormat="1" ht="38.25" customHeight="1">
      <c r="A78" s="565">
        <v>1</v>
      </c>
      <c r="B78" s="948" t="s">
        <v>133</v>
      </c>
      <c r="C78" s="949"/>
      <c r="D78" s="949"/>
      <c r="E78" s="949"/>
      <c r="F78" s="1011">
        <v>0</v>
      </c>
      <c r="G78" s="1011"/>
      <c r="H78" s="1011"/>
      <c r="I78" s="1011"/>
      <c r="J78" s="415"/>
      <c r="K78" s="415"/>
      <c r="L78" s="415"/>
      <c r="M78" s="415"/>
      <c r="N78" s="416">
        <f>'[13]Name of Bidder'!D12</f>
        <v>0</v>
      </c>
      <c r="O78" s="415"/>
      <c r="P78" s="415"/>
      <c r="Q78" s="415"/>
      <c r="R78" s="415"/>
      <c r="S78" s="415"/>
      <c r="T78" s="415"/>
      <c r="U78" s="415"/>
      <c r="V78" s="415"/>
      <c r="W78" s="415"/>
      <c r="X78" s="415"/>
      <c r="Y78" s="415"/>
    </row>
    <row r="79" spans="1:189" s="373" customFormat="1" ht="44.25" customHeight="1">
      <c r="A79" s="565">
        <v>2</v>
      </c>
      <c r="B79" s="947" t="s">
        <v>134</v>
      </c>
      <c r="C79" s="894"/>
      <c r="D79" s="894"/>
      <c r="E79" s="911"/>
      <c r="F79" s="1011"/>
      <c r="G79" s="1011"/>
      <c r="H79" s="1011"/>
      <c r="I79" s="1011"/>
      <c r="J79" s="38"/>
      <c r="K79" s="38"/>
      <c r="L79" s="38"/>
      <c r="M79" s="38"/>
      <c r="N79" s="417">
        <f>'[13]Name of Bidder'!D22</f>
        <v>0</v>
      </c>
      <c r="O79" s="38"/>
      <c r="P79" s="38"/>
      <c r="Q79" s="38"/>
      <c r="R79" s="38"/>
      <c r="S79" s="38"/>
      <c r="T79" s="38"/>
      <c r="U79" s="38"/>
      <c r="V79" s="38"/>
      <c r="W79" s="38"/>
      <c r="X79" s="38"/>
      <c r="Y79" s="38"/>
    </row>
    <row r="80" spans="1:189" s="373" customFormat="1" ht="44.25" customHeight="1">
      <c r="A80" s="565">
        <v>3</v>
      </c>
      <c r="B80" s="947" t="s">
        <v>135</v>
      </c>
      <c r="C80" s="894"/>
      <c r="D80" s="894"/>
      <c r="E80" s="894"/>
      <c r="F80" s="499"/>
      <c r="G80" s="938"/>
      <c r="H80" s="935"/>
      <c r="I80" s="499"/>
      <c r="J80" s="38"/>
      <c r="K80" s="38"/>
      <c r="L80" s="38"/>
      <c r="M80" s="38"/>
      <c r="N80" s="270"/>
      <c r="O80" s="38"/>
      <c r="P80" s="38"/>
      <c r="Q80" s="38"/>
      <c r="R80" s="38"/>
      <c r="S80" s="38"/>
      <c r="T80" s="38"/>
      <c r="U80" s="38"/>
      <c r="V80" s="38"/>
      <c r="W80" s="38"/>
      <c r="X80" s="38"/>
      <c r="Y80" s="38"/>
    </row>
    <row r="81" spans="1:25" s="373" customFormat="1" ht="36.75" customHeight="1">
      <c r="A81" s="565">
        <v>4</v>
      </c>
      <c r="B81" s="947" t="s">
        <v>136</v>
      </c>
      <c r="C81" s="894"/>
      <c r="D81" s="894"/>
      <c r="E81" s="911"/>
      <c r="F81" s="499"/>
      <c r="G81" s="952"/>
      <c r="H81" s="952"/>
      <c r="I81" s="498"/>
      <c r="J81" s="38"/>
      <c r="K81" s="38"/>
      <c r="L81" s="38"/>
      <c r="M81" s="38"/>
      <c r="N81" s="38"/>
      <c r="O81" s="38"/>
      <c r="P81" s="38"/>
      <c r="Q81" s="38"/>
      <c r="R81" s="38"/>
      <c r="S81" s="38"/>
      <c r="T81" s="38"/>
      <c r="U81" s="38"/>
      <c r="V81" s="38"/>
      <c r="W81" s="38"/>
      <c r="X81" s="38"/>
      <c r="Y81" s="38"/>
    </row>
    <row r="82" spans="1:25" s="373" customFormat="1" ht="23.25" customHeight="1">
      <c r="A82" s="892">
        <v>5</v>
      </c>
      <c r="B82" s="939" t="s">
        <v>137</v>
      </c>
      <c r="C82" s="912"/>
      <c r="D82" s="912"/>
      <c r="E82" s="913"/>
      <c r="F82" s="499"/>
      <c r="G82" s="952"/>
      <c r="H82" s="952"/>
      <c r="I82" s="498"/>
      <c r="J82" s="38"/>
      <c r="K82" s="38"/>
      <c r="L82" s="38"/>
      <c r="M82" s="38"/>
      <c r="N82" s="38"/>
      <c r="O82" s="38"/>
      <c r="P82" s="38"/>
      <c r="Q82" s="38"/>
      <c r="R82" s="38"/>
      <c r="S82" s="38"/>
      <c r="T82" s="38"/>
      <c r="U82" s="38"/>
      <c r="V82" s="38"/>
      <c r="W82" s="38"/>
      <c r="X82" s="38"/>
      <c r="Y82" s="38"/>
    </row>
    <row r="83" spans="1:25" s="373" customFormat="1" ht="21" customHeight="1">
      <c r="A83" s="933"/>
      <c r="B83" s="940"/>
      <c r="C83" s="914"/>
      <c r="D83" s="914"/>
      <c r="E83" s="915"/>
      <c r="F83" s="499"/>
      <c r="G83" s="952"/>
      <c r="H83" s="952"/>
      <c r="I83" s="498"/>
      <c r="J83" s="38"/>
      <c r="K83" s="38"/>
      <c r="L83" s="38"/>
      <c r="M83" s="38"/>
      <c r="N83" s="38"/>
      <c r="O83" s="38"/>
      <c r="P83" s="38"/>
      <c r="Q83" s="38"/>
      <c r="R83" s="38"/>
      <c r="S83" s="38"/>
      <c r="T83" s="38"/>
      <c r="U83" s="38"/>
      <c r="V83" s="38"/>
      <c r="W83" s="38"/>
      <c r="X83" s="38"/>
      <c r="Y83" s="38"/>
    </row>
    <row r="84" spans="1:25" s="373" customFormat="1" ht="20.25" customHeight="1">
      <c r="A84" s="933"/>
      <c r="B84" s="940"/>
      <c r="C84" s="914"/>
      <c r="D84" s="914"/>
      <c r="E84" s="915"/>
      <c r="F84" s="499"/>
      <c r="G84" s="952"/>
      <c r="H84" s="952"/>
      <c r="I84" s="498"/>
      <c r="J84" s="38"/>
      <c r="K84" s="38"/>
      <c r="L84" s="38"/>
      <c r="M84" s="38"/>
      <c r="N84" s="38"/>
      <c r="O84" s="38"/>
      <c r="P84" s="38"/>
      <c r="Q84" s="38"/>
      <c r="R84" s="38"/>
      <c r="S84" s="38"/>
      <c r="T84" s="38"/>
      <c r="U84" s="38"/>
      <c r="V84" s="38"/>
      <c r="W84" s="38"/>
      <c r="X84" s="38"/>
      <c r="Y84" s="38"/>
    </row>
    <row r="85" spans="1:25" s="373" customFormat="1" ht="21" customHeight="1">
      <c r="A85" s="933"/>
      <c r="B85" s="940"/>
      <c r="C85" s="914"/>
      <c r="D85" s="914"/>
      <c r="E85" s="915"/>
      <c r="F85" s="499"/>
      <c r="G85" s="952"/>
      <c r="H85" s="952"/>
      <c r="I85" s="498"/>
      <c r="J85" s="38"/>
      <c r="K85" s="38"/>
      <c r="L85" s="38"/>
      <c r="M85" s="38"/>
      <c r="N85" s="38"/>
      <c r="O85" s="38"/>
      <c r="P85" s="38"/>
      <c r="Q85" s="38"/>
      <c r="R85" s="38"/>
      <c r="S85" s="38"/>
      <c r="T85" s="38"/>
      <c r="U85" s="38"/>
      <c r="V85" s="38"/>
      <c r="W85" s="38"/>
      <c r="X85" s="38"/>
      <c r="Y85" s="38"/>
    </row>
    <row r="86" spans="1:25" s="373" customFormat="1" ht="24.95" customHeight="1">
      <c r="A86" s="933"/>
      <c r="B86" s="419"/>
      <c r="E86" s="44" t="s">
        <v>138</v>
      </c>
      <c r="F86" s="499"/>
      <c r="G86" s="952"/>
      <c r="H86" s="952"/>
      <c r="I86" s="498"/>
      <c r="J86" s="38"/>
      <c r="K86" s="38"/>
      <c r="L86" s="38"/>
      <c r="M86" s="38"/>
      <c r="N86" s="38"/>
      <c r="O86" s="38"/>
      <c r="P86" s="38"/>
      <c r="Q86" s="38"/>
      <c r="R86" s="38"/>
      <c r="S86" s="38"/>
      <c r="T86" s="38"/>
      <c r="U86" s="38"/>
      <c r="V86" s="38"/>
      <c r="W86" s="38"/>
      <c r="X86" s="38"/>
      <c r="Y86" s="38"/>
    </row>
    <row r="87" spans="1:25" s="373" customFormat="1" ht="24.95" customHeight="1">
      <c r="A87" s="933"/>
      <c r="B87" s="419"/>
      <c r="E87" s="44" t="s">
        <v>139</v>
      </c>
      <c r="F87" s="499"/>
      <c r="G87" s="952"/>
      <c r="H87" s="952"/>
      <c r="I87" s="498"/>
      <c r="J87" s="38"/>
      <c r="K87" s="38"/>
      <c r="L87" s="38"/>
      <c r="M87" s="38"/>
      <c r="N87" s="38"/>
      <c r="O87" s="38"/>
      <c r="P87" s="38"/>
      <c r="Q87" s="38"/>
      <c r="R87" s="38"/>
      <c r="S87" s="38"/>
      <c r="T87" s="38"/>
      <c r="U87" s="38"/>
      <c r="V87" s="38"/>
      <c r="W87" s="38"/>
      <c r="X87" s="38"/>
      <c r="Y87" s="38"/>
    </row>
    <row r="88" spans="1:25" s="373" customFormat="1" ht="24.95" customHeight="1">
      <c r="A88" s="893"/>
      <c r="B88" s="420"/>
      <c r="C88" s="421"/>
      <c r="D88" s="421"/>
      <c r="E88" s="422" t="s">
        <v>140</v>
      </c>
      <c r="F88" s="499"/>
      <c r="G88" s="952"/>
      <c r="H88" s="952"/>
      <c r="I88" s="498"/>
      <c r="J88" s="38"/>
      <c r="K88" s="38"/>
      <c r="L88" s="38"/>
      <c r="M88" s="38"/>
      <c r="N88" s="38"/>
      <c r="O88" s="38"/>
      <c r="P88" s="38"/>
      <c r="Q88" s="38"/>
      <c r="R88" s="38"/>
      <c r="S88" s="38"/>
      <c r="T88" s="38"/>
      <c r="U88" s="38"/>
      <c r="V88" s="38"/>
      <c r="W88" s="38"/>
      <c r="X88" s="38"/>
      <c r="Y88" s="38"/>
    </row>
    <row r="89" spans="1:25" s="373" customFormat="1" ht="42.75" customHeight="1">
      <c r="A89" s="565">
        <v>6</v>
      </c>
      <c r="B89" s="889" t="s">
        <v>141</v>
      </c>
      <c r="C89" s="889"/>
      <c r="D89" s="889"/>
      <c r="E89" s="889"/>
      <c r="F89" s="545"/>
      <c r="G89" s="424"/>
      <c r="H89" s="425"/>
      <c r="I89" s="425"/>
      <c r="J89" s="38"/>
      <c r="K89" s="38"/>
      <c r="L89" s="38"/>
      <c r="M89" s="38"/>
      <c r="N89" s="38"/>
      <c r="O89" s="38"/>
      <c r="P89" s="38"/>
      <c r="Q89" s="38"/>
      <c r="R89" s="38"/>
      <c r="S89" s="38"/>
      <c r="T89" s="38"/>
      <c r="U89" s="38"/>
      <c r="V89" s="38"/>
      <c r="W89" s="38"/>
      <c r="X89" s="38"/>
      <c r="Y89" s="38"/>
    </row>
    <row r="90" spans="1:25" s="373" customFormat="1" ht="54.75" customHeight="1">
      <c r="A90" s="565">
        <v>7</v>
      </c>
      <c r="B90" s="953" t="s">
        <v>142</v>
      </c>
      <c r="C90" s="889"/>
      <c r="D90" s="889"/>
      <c r="E90" s="889"/>
      <c r="F90" s="546"/>
      <c r="G90" s="896"/>
      <c r="H90" s="897"/>
      <c r="I90" s="546"/>
      <c r="J90" s="38"/>
      <c r="K90" s="38"/>
      <c r="L90" s="38"/>
      <c r="M90" s="38"/>
      <c r="N90" s="38"/>
      <c r="O90" s="38"/>
      <c r="P90" s="38"/>
      <c r="Q90" s="38"/>
      <c r="R90" s="38"/>
      <c r="S90" s="38"/>
      <c r="T90" s="38"/>
      <c r="U90" s="38"/>
      <c r="V90" s="38"/>
      <c r="W90" s="38"/>
      <c r="X90" s="38"/>
      <c r="Y90" s="38"/>
    </row>
    <row r="91" spans="1:25" s="373" customFormat="1" ht="34.5" hidden="1" customHeight="1">
      <c r="A91" s="565"/>
      <c r="B91" s="889"/>
      <c r="C91" s="889"/>
      <c r="D91" s="889"/>
      <c r="E91" s="889"/>
      <c r="F91" s="938"/>
      <c r="G91" s="935"/>
      <c r="H91" s="938"/>
      <c r="I91" s="935"/>
      <c r="J91" s="38"/>
      <c r="K91" s="38"/>
      <c r="L91" s="38"/>
      <c r="M91" s="38"/>
      <c r="N91" s="38"/>
      <c r="O91" s="38"/>
      <c r="P91" s="38"/>
      <c r="Q91" s="38"/>
      <c r="R91" s="38"/>
      <c r="S91" s="38"/>
      <c r="T91" s="38"/>
      <c r="U91" s="38"/>
      <c r="V91" s="38"/>
      <c r="W91" s="38"/>
      <c r="X91" s="38"/>
      <c r="Y91" s="38"/>
    </row>
    <row r="92" spans="1:25" s="373" customFormat="1" ht="37.5" customHeight="1">
      <c r="A92" s="565">
        <v>8</v>
      </c>
      <c r="B92" s="889" t="s">
        <v>143</v>
      </c>
      <c r="C92" s="889"/>
      <c r="D92" s="889"/>
      <c r="E92" s="889"/>
      <c r="F92" s="546"/>
      <c r="G92" s="424"/>
      <c r="H92" s="425"/>
      <c r="I92" s="425"/>
      <c r="J92" s="38"/>
      <c r="K92" s="38"/>
      <c r="L92" s="38"/>
      <c r="M92" s="38"/>
      <c r="N92" s="38"/>
      <c r="O92" s="38"/>
      <c r="P92" s="38"/>
      <c r="Q92" s="38"/>
      <c r="R92" s="38"/>
      <c r="S92" s="38"/>
      <c r="T92" s="38"/>
      <c r="U92" s="38"/>
      <c r="V92" s="38"/>
      <c r="W92" s="38"/>
      <c r="X92" s="38"/>
      <c r="Y92" s="38"/>
    </row>
    <row r="93" spans="1:25" s="373" customFormat="1" ht="40.5" customHeight="1">
      <c r="A93" s="565">
        <v>9</v>
      </c>
      <c r="B93" s="889" t="s">
        <v>144</v>
      </c>
      <c r="C93" s="889"/>
      <c r="D93" s="889"/>
      <c r="E93" s="889"/>
      <c r="F93" s="546"/>
      <c r="G93" s="424"/>
      <c r="H93" s="425"/>
      <c r="I93" s="425"/>
      <c r="J93" s="38"/>
      <c r="K93" s="38"/>
      <c r="L93" s="38"/>
      <c r="M93" s="38"/>
      <c r="N93" s="38"/>
      <c r="O93" s="38"/>
      <c r="P93" s="38"/>
      <c r="Q93" s="38"/>
      <c r="R93" s="38"/>
      <c r="S93" s="38"/>
      <c r="T93" s="38"/>
      <c r="U93" s="38"/>
      <c r="V93" s="38"/>
      <c r="W93" s="38"/>
      <c r="X93" s="38"/>
      <c r="Y93" s="38"/>
    </row>
    <row r="94" spans="1:25" s="373" customFormat="1" ht="40.5" customHeight="1">
      <c r="A94" s="565">
        <v>10</v>
      </c>
      <c r="B94" s="889" t="s">
        <v>145</v>
      </c>
      <c r="C94" s="889"/>
      <c r="D94" s="889"/>
      <c r="E94" s="889"/>
      <c r="F94" s="546"/>
      <c r="G94" s="424"/>
      <c r="H94" s="425"/>
      <c r="I94" s="425"/>
      <c r="J94" s="38"/>
      <c r="K94" s="38"/>
      <c r="L94" s="38"/>
      <c r="M94" s="38"/>
      <c r="N94" s="38"/>
      <c r="O94" s="38"/>
      <c r="P94" s="38"/>
      <c r="Q94" s="38"/>
      <c r="R94" s="38"/>
      <c r="S94" s="38"/>
      <c r="T94" s="38"/>
      <c r="U94" s="38"/>
      <c r="V94" s="38"/>
      <c r="W94" s="38"/>
      <c r="X94" s="38"/>
      <c r="Y94" s="38"/>
    </row>
    <row r="95" spans="1:25" s="373" customFormat="1" ht="25.5" customHeight="1">
      <c r="A95" s="892">
        <v>11</v>
      </c>
      <c r="B95" s="898" t="s">
        <v>146</v>
      </c>
      <c r="C95" s="899"/>
      <c r="D95" s="899"/>
      <c r="E95" s="899"/>
      <c r="F95" s="427"/>
      <c r="G95" s="495"/>
      <c r="H95" s="426"/>
      <c r="I95" s="427"/>
      <c r="J95" s="38"/>
      <c r="K95" s="38"/>
      <c r="L95" s="38"/>
      <c r="M95" s="38"/>
      <c r="N95" s="38"/>
      <c r="O95" s="38"/>
      <c r="P95" s="38"/>
      <c r="Q95" s="38"/>
      <c r="R95" s="38"/>
      <c r="S95" s="38"/>
      <c r="T95" s="38"/>
      <c r="U95" s="38"/>
      <c r="V95" s="38"/>
      <c r="W95" s="38"/>
      <c r="X95" s="38"/>
      <c r="Y95" s="38"/>
    </row>
    <row r="96" spans="1:25" s="373" customFormat="1" ht="35.25" customHeight="1">
      <c r="A96" s="933"/>
      <c r="B96" s="882" t="s">
        <v>147</v>
      </c>
      <c r="C96" s="883"/>
      <c r="D96" s="883"/>
      <c r="E96" s="884"/>
      <c r="F96" s="569" t="s">
        <v>148</v>
      </c>
      <c r="G96" s="569" t="s">
        <v>149</v>
      </c>
      <c r="H96" s="570"/>
      <c r="I96" s="571" t="s">
        <v>148</v>
      </c>
      <c r="J96" s="38"/>
      <c r="K96" s="38"/>
      <c r="L96" s="38"/>
      <c r="M96" s="38"/>
      <c r="N96" s="38"/>
      <c r="O96" s="38"/>
      <c r="P96" s="38"/>
      <c r="Q96" s="38"/>
      <c r="R96" s="38"/>
      <c r="S96" s="38"/>
      <c r="T96" s="38"/>
      <c r="U96" s="38"/>
      <c r="V96" s="38"/>
      <c r="W96" s="38"/>
      <c r="X96" s="38"/>
      <c r="Y96" s="38"/>
    </row>
    <row r="97" spans="1:25" s="373" customFormat="1" ht="36.75" customHeight="1">
      <c r="A97" s="565">
        <v>12</v>
      </c>
      <c r="B97" s="947" t="s">
        <v>150</v>
      </c>
      <c r="C97" s="894"/>
      <c r="D97" s="894"/>
      <c r="E97" s="895"/>
      <c r="F97" s="423"/>
      <c r="G97" s="424"/>
      <c r="H97" s="425"/>
      <c r="I97" s="425"/>
      <c r="J97" s="38"/>
      <c r="K97" s="38"/>
      <c r="L97" s="38"/>
      <c r="M97" s="38"/>
      <c r="N97" s="38"/>
      <c r="O97" s="38"/>
      <c r="P97" s="38"/>
      <c r="Q97" s="38"/>
      <c r="R97" s="38"/>
      <c r="S97" s="38"/>
      <c r="T97" s="38"/>
      <c r="U97" s="38"/>
      <c r="V97" s="38"/>
      <c r="W97" s="38"/>
      <c r="X97" s="38"/>
      <c r="Y97" s="38"/>
    </row>
    <row r="98" spans="1:25" s="373" customFormat="1" ht="18.75" customHeight="1">
      <c r="A98" s="418"/>
      <c r="B98" s="547" t="s">
        <v>151</v>
      </c>
      <c r="C98" s="493"/>
      <c r="D98" s="493"/>
      <c r="E98" s="493"/>
      <c r="F98" s="493"/>
      <c r="G98" s="493"/>
      <c r="H98" s="493"/>
      <c r="I98" s="493"/>
      <c r="J98" s="38"/>
      <c r="K98" s="38"/>
      <c r="L98" s="38"/>
      <c r="M98" s="38"/>
      <c r="N98" s="38"/>
      <c r="O98" s="38"/>
      <c r="P98" s="38"/>
      <c r="Q98" s="38"/>
      <c r="R98" s="38"/>
      <c r="S98" s="38"/>
      <c r="T98" s="38"/>
      <c r="U98" s="38"/>
      <c r="V98" s="38"/>
      <c r="W98" s="38"/>
      <c r="X98" s="38"/>
      <c r="Y98" s="38"/>
    </row>
    <row r="99" spans="1:25" s="373" customFormat="1" ht="24" customHeight="1">
      <c r="A99" s="930">
        <v>2.4</v>
      </c>
      <c r="B99" s="950" t="s">
        <v>152</v>
      </c>
      <c r="C99" s="951"/>
      <c r="D99" s="951"/>
      <c r="E99" s="951"/>
      <c r="F99" s="951"/>
      <c r="G99" s="951"/>
      <c r="H99" s="951"/>
      <c r="I99" s="951"/>
    </row>
    <row r="100" spans="1:25" s="373" customFormat="1" ht="48.75" customHeight="1">
      <c r="A100" s="930"/>
      <c r="B100" s="931" t="s">
        <v>153</v>
      </c>
      <c r="C100" s="931"/>
      <c r="D100" s="931"/>
      <c r="E100" s="931"/>
      <c r="F100" s="931"/>
      <c r="G100" s="931"/>
      <c r="H100" s="931"/>
      <c r="I100" s="931"/>
      <c r="J100" s="59"/>
    </row>
    <row r="101" spans="1:25" s="373" customFormat="1" ht="48.75" customHeight="1">
      <c r="A101" s="568" t="s">
        <v>154</v>
      </c>
      <c r="B101" s="948" t="s">
        <v>155</v>
      </c>
      <c r="C101" s="949"/>
      <c r="D101" s="949"/>
      <c r="E101" s="949"/>
      <c r="F101" s="944"/>
      <c r="G101" s="945"/>
      <c r="H101" s="945"/>
      <c r="I101" s="946"/>
      <c r="J101" s="415"/>
      <c r="K101" s="415"/>
      <c r="L101" s="415"/>
      <c r="M101" s="415"/>
      <c r="N101" s="387"/>
      <c r="O101" s="415"/>
      <c r="P101" s="415"/>
      <c r="Q101" s="415"/>
      <c r="R101" s="415"/>
      <c r="S101" s="415"/>
      <c r="T101" s="415"/>
      <c r="U101" s="415"/>
      <c r="V101" s="415"/>
      <c r="W101" s="415"/>
      <c r="X101" s="415"/>
      <c r="Y101" s="415"/>
    </row>
    <row r="102" spans="1:25" s="373" customFormat="1" ht="56.25" customHeight="1">
      <c r="A102" s="568" t="s">
        <v>156</v>
      </c>
      <c r="B102" s="948" t="s">
        <v>157</v>
      </c>
      <c r="C102" s="949"/>
      <c r="D102" s="949"/>
      <c r="E102" s="949"/>
      <c r="F102" s="936"/>
      <c r="G102" s="934"/>
      <c r="H102" s="934"/>
      <c r="I102" s="935"/>
      <c r="J102" s="415"/>
      <c r="K102" s="415"/>
      <c r="L102" s="415"/>
      <c r="M102" s="415"/>
      <c r="N102" s="387"/>
      <c r="O102" s="415"/>
      <c r="P102" s="415"/>
      <c r="Q102" s="415"/>
      <c r="R102" s="415"/>
      <c r="S102" s="415"/>
      <c r="T102" s="415"/>
      <c r="U102" s="415"/>
      <c r="V102" s="415"/>
      <c r="W102" s="415"/>
      <c r="X102" s="415"/>
      <c r="Y102" s="415"/>
    </row>
    <row r="103" spans="1:25" s="373" customFormat="1" ht="54.75" customHeight="1">
      <c r="A103" s="568" t="s">
        <v>158</v>
      </c>
      <c r="B103" s="941" t="s">
        <v>159</v>
      </c>
      <c r="C103" s="942"/>
      <c r="D103" s="942"/>
      <c r="E103" s="943"/>
      <c r="F103" s="944"/>
      <c r="G103" s="945"/>
      <c r="H103" s="945"/>
      <c r="I103" s="946"/>
      <c r="J103" s="415"/>
      <c r="K103" s="415"/>
      <c r="L103" s="415"/>
      <c r="M103" s="415"/>
      <c r="N103" s="270"/>
      <c r="O103" s="415"/>
      <c r="P103" s="415"/>
      <c r="Q103" s="415"/>
      <c r="R103" s="415"/>
      <c r="S103" s="415"/>
      <c r="T103" s="415"/>
      <c r="U103" s="415"/>
      <c r="V103" s="415"/>
      <c r="W103" s="415"/>
      <c r="X103" s="415"/>
      <c r="Y103" s="415"/>
    </row>
    <row r="104" spans="1:25" s="373" customFormat="1" ht="27" customHeight="1">
      <c r="A104" s="565"/>
      <c r="B104" s="931" t="s">
        <v>160</v>
      </c>
      <c r="C104" s="931"/>
      <c r="D104" s="931"/>
      <c r="E104" s="931"/>
      <c r="F104" s="931"/>
      <c r="G104" s="931"/>
      <c r="H104" s="931"/>
      <c r="I104" s="931"/>
      <c r="J104" s="38"/>
      <c r="K104" s="38"/>
      <c r="L104" s="38"/>
      <c r="M104" s="38"/>
      <c r="N104" s="38"/>
      <c r="O104" s="38"/>
      <c r="P104" s="38"/>
      <c r="Q104" s="38"/>
      <c r="R104" s="38"/>
      <c r="S104" s="38"/>
      <c r="T104" s="38"/>
      <c r="U104" s="38"/>
      <c r="V104" s="38"/>
      <c r="W104" s="38"/>
      <c r="X104" s="38"/>
      <c r="Y104" s="38"/>
    </row>
    <row r="105" spans="1:25" s="373" customFormat="1" ht="38.25" customHeight="1">
      <c r="A105" s="565">
        <v>1</v>
      </c>
      <c r="B105" s="947" t="s">
        <v>161</v>
      </c>
      <c r="C105" s="894"/>
      <c r="D105" s="894"/>
      <c r="E105" s="911"/>
      <c r="F105" s="423"/>
      <c r="G105" s="424"/>
      <c r="H105" s="425"/>
      <c r="I105" s="425"/>
      <c r="J105" s="38"/>
      <c r="K105" s="38"/>
      <c r="L105" s="38"/>
      <c r="M105" s="38"/>
      <c r="N105" s="270"/>
      <c r="O105" s="38"/>
      <c r="P105" s="38"/>
      <c r="Q105" s="38"/>
      <c r="R105" s="38"/>
      <c r="S105" s="38"/>
      <c r="T105" s="38"/>
      <c r="U105" s="38"/>
      <c r="V105" s="38"/>
      <c r="W105" s="38"/>
      <c r="X105" s="38"/>
      <c r="Y105" s="38"/>
    </row>
    <row r="106" spans="1:25" s="373" customFormat="1" ht="35.25" customHeight="1">
      <c r="A106" s="565">
        <v>2</v>
      </c>
      <c r="B106" s="947" t="s">
        <v>136</v>
      </c>
      <c r="C106" s="894"/>
      <c r="D106" s="894"/>
      <c r="E106" s="894"/>
      <c r="F106" s="423"/>
      <c r="G106" s="424"/>
      <c r="H106" s="425"/>
      <c r="I106" s="425"/>
      <c r="J106" s="38"/>
      <c r="K106" s="38"/>
      <c r="L106" s="38"/>
      <c r="M106" s="38"/>
      <c r="N106" s="38"/>
      <c r="O106" s="38"/>
      <c r="P106" s="38"/>
      <c r="Q106" s="38"/>
      <c r="R106" s="38"/>
      <c r="S106" s="38"/>
      <c r="T106" s="38"/>
      <c r="U106" s="38"/>
      <c r="V106" s="38"/>
      <c r="W106" s="38"/>
      <c r="X106" s="38"/>
      <c r="Y106" s="38"/>
    </row>
    <row r="107" spans="1:25" s="373" customFormat="1" ht="34.5" customHeight="1">
      <c r="A107" s="892">
        <v>3</v>
      </c>
      <c r="B107" s="939" t="s">
        <v>162</v>
      </c>
      <c r="C107" s="912"/>
      <c r="D107" s="912"/>
      <c r="E107" s="912"/>
      <c r="F107" s="423"/>
      <c r="G107" s="424"/>
      <c r="H107" s="425"/>
      <c r="I107" s="425"/>
      <c r="J107" s="38"/>
      <c r="K107" s="38"/>
      <c r="L107" s="38"/>
      <c r="M107" s="38"/>
      <c r="N107" s="38"/>
      <c r="O107" s="38"/>
      <c r="P107" s="38"/>
      <c r="Q107" s="38"/>
      <c r="R107" s="38"/>
      <c r="S107" s="38"/>
      <c r="T107" s="38"/>
      <c r="U107" s="38"/>
      <c r="V107" s="38"/>
      <c r="W107" s="38"/>
      <c r="X107" s="38"/>
      <c r="Y107" s="38"/>
    </row>
    <row r="108" spans="1:25" s="373" customFormat="1" ht="27.75" customHeight="1">
      <c r="A108" s="933"/>
      <c r="B108" s="940"/>
      <c r="C108" s="914"/>
      <c r="D108" s="914"/>
      <c r="E108" s="914"/>
      <c r="F108" s="423"/>
      <c r="G108" s="424"/>
      <c r="H108" s="425"/>
      <c r="I108" s="425"/>
      <c r="J108" s="38"/>
      <c r="K108" s="38"/>
      <c r="L108" s="38"/>
      <c r="M108" s="38"/>
      <c r="N108" s="38"/>
      <c r="O108" s="38"/>
      <c r="P108" s="38"/>
      <c r="Q108" s="38"/>
      <c r="R108" s="38"/>
      <c r="S108" s="38"/>
      <c r="T108" s="38"/>
      <c r="U108" s="38"/>
      <c r="V108" s="38"/>
      <c r="W108" s="38"/>
      <c r="X108" s="38"/>
      <c r="Y108" s="38"/>
    </row>
    <row r="109" spans="1:25" s="373" customFormat="1" ht="31.5" customHeight="1">
      <c r="A109" s="933"/>
      <c r="B109" s="419"/>
      <c r="E109" s="44" t="s">
        <v>138</v>
      </c>
      <c r="F109" s="423"/>
      <c r="G109" s="424"/>
      <c r="H109" s="425"/>
      <c r="I109" s="425"/>
      <c r="J109" s="38"/>
      <c r="K109" s="38"/>
      <c r="L109" s="38"/>
      <c r="M109" s="38"/>
      <c r="N109" s="38"/>
      <c r="O109" s="38"/>
      <c r="P109" s="38"/>
      <c r="Q109" s="38"/>
      <c r="R109" s="38"/>
      <c r="S109" s="38"/>
      <c r="T109" s="38"/>
      <c r="U109" s="38"/>
      <c r="V109" s="38"/>
      <c r="W109" s="38"/>
      <c r="X109" s="38"/>
      <c r="Y109" s="38"/>
    </row>
    <row r="110" spans="1:25" s="373" customFormat="1" ht="31.5" customHeight="1">
      <c r="A110" s="933"/>
      <c r="B110" s="419"/>
      <c r="E110" s="44" t="s">
        <v>139</v>
      </c>
      <c r="F110" s="423"/>
      <c r="G110" s="424"/>
      <c r="H110" s="425"/>
      <c r="I110" s="425"/>
      <c r="J110" s="38"/>
      <c r="K110" s="38"/>
      <c r="L110" s="38"/>
      <c r="M110" s="38"/>
      <c r="N110" s="38"/>
      <c r="O110" s="38"/>
      <c r="P110" s="38"/>
      <c r="Q110" s="38"/>
      <c r="R110" s="38"/>
      <c r="S110" s="38"/>
      <c r="T110" s="38"/>
      <c r="U110" s="38"/>
      <c r="V110" s="38"/>
      <c r="W110" s="38"/>
      <c r="X110" s="38"/>
      <c r="Y110" s="38"/>
    </row>
    <row r="111" spans="1:25" s="373" customFormat="1" ht="30" customHeight="1">
      <c r="A111" s="893"/>
      <c r="B111" s="420"/>
      <c r="C111" s="421"/>
      <c r="D111" s="421"/>
      <c r="E111" s="422" t="s">
        <v>140</v>
      </c>
      <c r="F111" s="423"/>
      <c r="G111" s="424"/>
      <c r="H111" s="425"/>
      <c r="I111" s="425"/>
      <c r="J111" s="38"/>
      <c r="K111" s="38"/>
      <c r="L111" s="38"/>
      <c r="M111" s="38"/>
      <c r="N111" s="38"/>
      <c r="O111" s="38"/>
      <c r="P111" s="38"/>
      <c r="Q111" s="38"/>
      <c r="R111" s="38"/>
      <c r="S111" s="38"/>
      <c r="T111" s="38"/>
      <c r="U111" s="38"/>
      <c r="V111" s="38"/>
      <c r="W111" s="38"/>
      <c r="X111" s="38"/>
      <c r="Y111" s="38"/>
    </row>
    <row r="112" spans="1:25" s="373" customFormat="1" ht="15.75" customHeight="1">
      <c r="A112" s="59"/>
      <c r="B112" s="29"/>
      <c r="C112" s="83"/>
      <c r="D112" s="83"/>
      <c r="E112" s="83"/>
      <c r="F112" s="83"/>
      <c r="G112" s="83"/>
      <c r="H112" s="83"/>
      <c r="I112" s="83"/>
      <c r="J112" s="59"/>
    </row>
    <row r="113" spans="1:25" s="373" customFormat="1" ht="22.5" customHeight="1">
      <c r="A113" s="564" t="s">
        <v>163</v>
      </c>
      <c r="B113" s="937" t="s">
        <v>164</v>
      </c>
      <c r="C113" s="937"/>
      <c r="D113" s="937"/>
      <c r="E113" s="937"/>
      <c r="F113" s="563"/>
      <c r="G113" s="563"/>
      <c r="H113" s="563"/>
      <c r="I113" s="563"/>
      <c r="J113" s="59"/>
    </row>
    <row r="114" spans="1:25" s="373" customFormat="1" ht="59.25" customHeight="1">
      <c r="A114" s="549" t="s">
        <v>76</v>
      </c>
      <c r="B114" s="889" t="s">
        <v>165</v>
      </c>
      <c r="C114" s="889"/>
      <c r="D114" s="889"/>
      <c r="E114" s="889"/>
      <c r="F114" s="425"/>
      <c r="G114" s="424"/>
      <c r="H114" s="425"/>
      <c r="I114" s="425"/>
      <c r="J114" s="38"/>
      <c r="K114" s="38"/>
      <c r="L114" s="38"/>
      <c r="M114" s="38"/>
      <c r="N114" s="38"/>
      <c r="O114" s="38"/>
      <c r="P114" s="38"/>
      <c r="Q114" s="38"/>
      <c r="R114" s="38"/>
      <c r="S114" s="38"/>
      <c r="T114" s="38"/>
      <c r="U114" s="38"/>
      <c r="V114" s="38"/>
      <c r="W114" s="38"/>
      <c r="X114" s="38"/>
      <c r="Y114" s="38"/>
    </row>
    <row r="115" spans="1:25" s="373" customFormat="1" ht="33.75" customHeight="1">
      <c r="A115" s="549" t="s">
        <v>77</v>
      </c>
      <c r="B115" s="1009" t="s">
        <v>166</v>
      </c>
      <c r="C115" s="1009"/>
      <c r="D115" s="1009"/>
      <c r="E115" s="1009"/>
      <c r="F115" s="425"/>
      <c r="G115" s="424"/>
      <c r="H115" s="425"/>
      <c r="I115" s="425"/>
      <c r="J115" s="38"/>
      <c r="K115" s="38"/>
      <c r="L115" s="38"/>
      <c r="M115" s="38"/>
      <c r="N115" s="38"/>
      <c r="O115" s="38"/>
      <c r="P115" s="38"/>
      <c r="Q115" s="38"/>
      <c r="R115" s="38"/>
      <c r="S115" s="38"/>
      <c r="T115" s="38"/>
      <c r="U115" s="38"/>
      <c r="V115" s="38"/>
      <c r="W115" s="38"/>
      <c r="X115" s="38"/>
      <c r="Y115" s="38"/>
    </row>
    <row r="116" spans="1:25" s="373" customFormat="1" ht="36" customHeight="1">
      <c r="A116" s="549" t="s">
        <v>78</v>
      </c>
      <c r="B116" s="889" t="s">
        <v>167</v>
      </c>
      <c r="C116" s="889"/>
      <c r="D116" s="889"/>
      <c r="E116" s="889"/>
      <c r="F116" s="425"/>
      <c r="G116" s="424"/>
      <c r="H116" s="425"/>
      <c r="I116" s="425"/>
      <c r="J116" s="38"/>
      <c r="K116" s="38"/>
      <c r="L116" s="38"/>
      <c r="M116" s="38"/>
      <c r="N116" s="38"/>
      <c r="O116" s="38"/>
      <c r="P116" s="38"/>
      <c r="Q116" s="38"/>
      <c r="R116" s="38"/>
      <c r="S116" s="38"/>
      <c r="T116" s="38"/>
      <c r="U116" s="38"/>
      <c r="V116" s="38"/>
      <c r="W116" s="38"/>
      <c r="X116" s="38"/>
      <c r="Y116" s="38"/>
    </row>
    <row r="117" spans="1:25" s="373" customFormat="1" ht="34.5" hidden="1" customHeight="1">
      <c r="A117" s="565"/>
      <c r="B117" s="889"/>
      <c r="C117" s="889"/>
      <c r="D117" s="889"/>
      <c r="E117" s="889"/>
      <c r="F117" s="934"/>
      <c r="G117" s="935"/>
      <c r="H117" s="938"/>
      <c r="I117" s="935"/>
      <c r="J117" s="38"/>
      <c r="K117" s="38"/>
      <c r="L117" s="38"/>
      <c r="M117" s="38"/>
      <c r="N117" s="38"/>
      <c r="O117" s="38"/>
      <c r="P117" s="38"/>
      <c r="Q117" s="38"/>
      <c r="R117" s="38"/>
      <c r="S117" s="38"/>
      <c r="T117" s="38"/>
      <c r="U117" s="38"/>
      <c r="V117" s="38"/>
      <c r="W117" s="38"/>
      <c r="X117" s="38"/>
      <c r="Y117" s="38"/>
    </row>
    <row r="118" spans="1:25" s="373" customFormat="1" ht="38.25" customHeight="1">
      <c r="A118" s="549" t="s">
        <v>168</v>
      </c>
      <c r="B118" s="889" t="s">
        <v>144</v>
      </c>
      <c r="C118" s="889"/>
      <c r="D118" s="889"/>
      <c r="E118" s="889"/>
      <c r="F118" s="425"/>
      <c r="G118" s="424"/>
      <c r="H118" s="425"/>
      <c r="I118" s="425"/>
      <c r="J118" s="38"/>
      <c r="K118" s="38"/>
      <c r="L118" s="38"/>
      <c r="M118" s="38"/>
      <c r="N118" s="38"/>
      <c r="O118" s="38"/>
      <c r="P118" s="38"/>
      <c r="Q118" s="38"/>
      <c r="R118" s="38"/>
      <c r="S118" s="38"/>
      <c r="T118" s="38"/>
      <c r="U118" s="38"/>
      <c r="V118" s="38"/>
      <c r="W118" s="38"/>
      <c r="X118" s="38"/>
      <c r="Y118" s="38"/>
    </row>
    <row r="119" spans="1:25" s="373" customFormat="1" ht="32.25" customHeight="1">
      <c r="A119" s="549" t="s">
        <v>169</v>
      </c>
      <c r="B119" s="889" t="s">
        <v>170</v>
      </c>
      <c r="C119" s="889"/>
      <c r="D119" s="889"/>
      <c r="E119" s="889"/>
      <c r="F119" s="425"/>
      <c r="G119" s="424"/>
      <c r="H119" s="425"/>
      <c r="I119" s="425"/>
      <c r="J119" s="38"/>
      <c r="K119" s="38"/>
      <c r="L119" s="38"/>
      <c r="M119" s="38"/>
      <c r="N119" s="38"/>
      <c r="O119" s="38"/>
      <c r="P119" s="38"/>
      <c r="Q119" s="38"/>
      <c r="R119" s="38"/>
      <c r="S119" s="38"/>
      <c r="T119" s="38"/>
      <c r="U119" s="38"/>
      <c r="V119" s="38"/>
      <c r="W119" s="38"/>
      <c r="X119" s="38"/>
      <c r="Y119" s="38"/>
    </row>
    <row r="120" spans="1:25" s="373" customFormat="1" ht="42.75" customHeight="1">
      <c r="A120" s="549" t="s">
        <v>171</v>
      </c>
      <c r="B120" s="932" t="s">
        <v>172</v>
      </c>
      <c r="C120" s="932"/>
      <c r="D120" s="932"/>
      <c r="E120" s="932"/>
      <c r="F120" s="425"/>
      <c r="G120" s="424"/>
      <c r="H120" s="425"/>
      <c r="I120" s="425"/>
      <c r="J120" s="38"/>
      <c r="K120" s="38"/>
      <c r="L120" s="38"/>
      <c r="M120" s="38"/>
      <c r="N120" s="38"/>
      <c r="O120" s="38"/>
      <c r="P120" s="38"/>
      <c r="Q120" s="38"/>
      <c r="R120" s="38"/>
      <c r="S120" s="38"/>
      <c r="T120" s="38"/>
      <c r="U120" s="38"/>
      <c r="V120" s="38"/>
      <c r="W120" s="38"/>
      <c r="X120" s="38"/>
      <c r="Y120" s="38"/>
    </row>
    <row r="121" spans="1:25" s="373" customFormat="1" ht="29.25" customHeight="1">
      <c r="A121" s="927" t="s">
        <v>173</v>
      </c>
      <c r="B121" s="898" t="s">
        <v>146</v>
      </c>
      <c r="C121" s="899"/>
      <c r="D121" s="899"/>
      <c r="E121" s="899"/>
      <c r="F121" s="426"/>
      <c r="G121" s="495"/>
      <c r="H121" s="426"/>
      <c r="I121" s="427"/>
      <c r="J121" s="38"/>
      <c r="K121" s="38"/>
      <c r="L121" s="38"/>
      <c r="M121" s="38"/>
      <c r="N121" s="38"/>
      <c r="O121" s="38"/>
      <c r="P121" s="38"/>
      <c r="Q121" s="38"/>
      <c r="R121" s="38"/>
      <c r="S121" s="38"/>
      <c r="T121" s="38"/>
      <c r="U121" s="38"/>
      <c r="V121" s="38"/>
      <c r="W121" s="38"/>
      <c r="X121" s="38"/>
      <c r="Y121" s="38"/>
    </row>
    <row r="122" spans="1:25" s="373" customFormat="1" ht="24" customHeight="1">
      <c r="A122" s="928"/>
      <c r="B122" s="926" t="s">
        <v>147</v>
      </c>
      <c r="C122" s="926"/>
      <c r="D122" s="926"/>
      <c r="E122" s="926"/>
      <c r="F122" s="428"/>
      <c r="G122" s="496"/>
      <c r="H122" s="428"/>
      <c r="I122" s="429"/>
      <c r="J122" s="38"/>
      <c r="K122" s="38"/>
      <c r="L122" s="38"/>
      <c r="M122" s="38"/>
      <c r="N122" s="38"/>
      <c r="O122" s="38"/>
      <c r="P122" s="38"/>
      <c r="Q122" s="38"/>
      <c r="R122" s="38"/>
      <c r="S122" s="38"/>
      <c r="T122" s="38"/>
      <c r="U122" s="38"/>
      <c r="V122" s="38"/>
      <c r="W122" s="38"/>
      <c r="X122" s="38"/>
      <c r="Y122" s="38"/>
    </row>
    <row r="123" spans="1:25" s="373" customFormat="1" ht="18.75" customHeight="1">
      <c r="A123" s="929"/>
      <c r="B123" s="889"/>
      <c r="C123" s="889"/>
      <c r="D123" s="889"/>
      <c r="E123" s="889"/>
      <c r="F123" s="554" t="s">
        <v>174</v>
      </c>
      <c r="G123" s="523" t="s">
        <v>174</v>
      </c>
      <c r="H123" s="500"/>
      <c r="I123" s="524" t="s">
        <v>174</v>
      </c>
      <c r="J123" s="38"/>
      <c r="K123" s="38"/>
      <c r="L123" s="38"/>
      <c r="M123" s="38"/>
      <c r="N123" s="38"/>
      <c r="O123" s="38"/>
      <c r="P123" s="38"/>
      <c r="Q123" s="38"/>
      <c r="R123" s="38"/>
      <c r="S123" s="38"/>
      <c r="T123" s="38"/>
      <c r="U123" s="38"/>
      <c r="V123" s="38"/>
      <c r="W123" s="38"/>
      <c r="X123" s="38"/>
      <c r="Y123" s="38"/>
    </row>
    <row r="124" spans="1:25" s="558" customFormat="1" ht="21.75" customHeight="1">
      <c r="A124" s="421"/>
      <c r="B124" s="21" t="s">
        <v>151</v>
      </c>
      <c r="C124" s="557"/>
      <c r="D124" s="557"/>
      <c r="E124" s="557"/>
      <c r="F124" s="557"/>
      <c r="G124" s="557"/>
      <c r="H124" s="557"/>
      <c r="I124" s="557"/>
      <c r="J124" s="421"/>
    </row>
    <row r="125" spans="1:25" s="373" customFormat="1" ht="18.75" customHeight="1">
      <c r="A125" s="560" t="s">
        <v>175</v>
      </c>
      <c r="B125" s="890" t="s">
        <v>176</v>
      </c>
      <c r="C125" s="891"/>
      <c r="D125" s="891"/>
      <c r="E125" s="891"/>
      <c r="F125" s="550"/>
      <c r="G125" s="556"/>
      <c r="H125" s="556"/>
      <c r="I125" s="559"/>
      <c r="J125" s="38"/>
      <c r="K125" s="38"/>
      <c r="L125" s="38"/>
      <c r="M125" s="38"/>
      <c r="N125" s="38"/>
      <c r="O125" s="38"/>
      <c r="P125" s="38"/>
      <c r="Q125" s="38"/>
      <c r="R125" s="38"/>
      <c r="S125" s="38"/>
      <c r="T125" s="38"/>
      <c r="U125" s="38"/>
      <c r="V125" s="38"/>
      <c r="W125" s="38"/>
      <c r="X125" s="38"/>
      <c r="Y125" s="38"/>
    </row>
    <row r="126" spans="1:25" s="373" customFormat="1" ht="57.75" customHeight="1">
      <c r="A126" s="549" t="s">
        <v>177</v>
      </c>
      <c r="B126" s="894" t="s">
        <v>178</v>
      </c>
      <c r="C126" s="894"/>
      <c r="D126" s="894"/>
      <c r="E126" s="895"/>
      <c r="F126" s="546"/>
      <c r="G126" s="896"/>
      <c r="H126" s="897"/>
      <c r="I126" s="553"/>
      <c r="J126" s="38"/>
      <c r="K126" s="38"/>
      <c r="L126" s="38"/>
      <c r="M126" s="38"/>
      <c r="N126" s="38"/>
      <c r="O126" s="38"/>
      <c r="P126" s="38"/>
      <c r="Q126" s="38"/>
      <c r="R126" s="38"/>
      <c r="S126" s="38"/>
      <c r="T126" s="38"/>
      <c r="U126" s="38"/>
      <c r="V126" s="38"/>
      <c r="W126" s="38"/>
      <c r="X126" s="38"/>
      <c r="Y126" s="38"/>
    </row>
    <row r="127" spans="1:25" s="373" customFormat="1" ht="28.5" customHeight="1">
      <c r="A127" s="549" t="s">
        <v>179</v>
      </c>
      <c r="B127" s="894" t="s">
        <v>180</v>
      </c>
      <c r="C127" s="894"/>
      <c r="D127" s="894"/>
      <c r="E127" s="895"/>
      <c r="F127" s="426"/>
      <c r="G127" s="410"/>
      <c r="H127" s="538"/>
      <c r="I127" s="553"/>
      <c r="J127" s="38"/>
      <c r="K127" s="38"/>
      <c r="L127" s="38"/>
      <c r="M127" s="38"/>
      <c r="N127" s="38"/>
      <c r="O127" s="38"/>
      <c r="P127" s="38"/>
      <c r="Q127" s="38"/>
      <c r="R127" s="38"/>
      <c r="S127" s="38"/>
      <c r="T127" s="38"/>
      <c r="U127" s="38"/>
      <c r="V127" s="38"/>
      <c r="W127" s="38"/>
      <c r="X127" s="38"/>
      <c r="Y127" s="38"/>
    </row>
    <row r="128" spans="1:25" s="373" customFormat="1" ht="40.5" customHeight="1">
      <c r="A128" s="549" t="s">
        <v>181</v>
      </c>
      <c r="B128" s="905" t="s">
        <v>182</v>
      </c>
      <c r="C128" s="905"/>
      <c r="D128" s="905"/>
      <c r="E128" s="906"/>
      <c r="F128" s="425"/>
      <c r="G128" s="896"/>
      <c r="H128" s="897"/>
      <c r="I128" s="425"/>
      <c r="J128" s="38"/>
      <c r="K128" s="38"/>
      <c r="L128" s="38"/>
      <c r="M128" s="38"/>
      <c r="N128" s="38"/>
      <c r="O128" s="38"/>
      <c r="P128" s="38"/>
      <c r="Q128" s="38"/>
      <c r="R128" s="38"/>
      <c r="S128" s="38"/>
      <c r="T128" s="38"/>
      <c r="U128" s="38"/>
      <c r="V128" s="38"/>
      <c r="W128" s="38"/>
      <c r="X128" s="38"/>
      <c r="Y128" s="38"/>
    </row>
    <row r="129" spans="1:25" s="373" customFormat="1" ht="24" customHeight="1">
      <c r="A129" s="549" t="s">
        <v>183</v>
      </c>
      <c r="B129" s="894" t="s">
        <v>144</v>
      </c>
      <c r="C129" s="894"/>
      <c r="D129" s="894"/>
      <c r="E129" s="895"/>
      <c r="F129" s="425"/>
      <c r="G129" s="896"/>
      <c r="H129" s="897"/>
      <c r="I129" s="425"/>
      <c r="J129" s="38"/>
      <c r="K129" s="38"/>
      <c r="L129" s="38"/>
      <c r="M129" s="38"/>
      <c r="N129" s="38"/>
      <c r="O129" s="38"/>
      <c r="P129" s="38"/>
      <c r="Q129" s="38"/>
      <c r="R129" s="38"/>
      <c r="S129" s="38"/>
      <c r="T129" s="38"/>
      <c r="U129" s="38"/>
      <c r="V129" s="38"/>
      <c r="W129" s="38"/>
      <c r="X129" s="38"/>
      <c r="Y129" s="38"/>
    </row>
    <row r="130" spans="1:25" s="373" customFormat="1" ht="27" customHeight="1">
      <c r="A130" s="549" t="s">
        <v>184</v>
      </c>
      <c r="B130" s="894" t="s">
        <v>185</v>
      </c>
      <c r="C130" s="894"/>
      <c r="D130" s="894"/>
      <c r="E130" s="895"/>
      <c r="F130" s="425"/>
      <c r="G130" s="896"/>
      <c r="H130" s="897"/>
      <c r="I130" s="425"/>
      <c r="J130" s="38"/>
      <c r="K130" s="38"/>
      <c r="L130" s="38"/>
      <c r="M130" s="38"/>
      <c r="N130" s="38"/>
      <c r="O130" s="38"/>
      <c r="P130" s="38"/>
      <c r="Q130" s="38"/>
      <c r="R130" s="38"/>
      <c r="S130" s="38"/>
      <c r="T130" s="38"/>
      <c r="U130" s="38"/>
      <c r="V130" s="38"/>
      <c r="W130" s="38"/>
      <c r="X130" s="38"/>
      <c r="Y130" s="38"/>
    </row>
    <row r="131" spans="1:25" s="373" customFormat="1" ht="40.5" customHeight="1">
      <c r="A131" s="549" t="s">
        <v>186</v>
      </c>
      <c r="B131" s="894" t="s">
        <v>187</v>
      </c>
      <c r="C131" s="894"/>
      <c r="D131" s="894"/>
      <c r="E131" s="895"/>
      <c r="F131" s="425"/>
      <c r="G131" s="896"/>
      <c r="H131" s="897"/>
      <c r="I131" s="425"/>
      <c r="J131" s="38"/>
      <c r="K131" s="38"/>
      <c r="L131" s="38"/>
      <c r="M131" s="38"/>
      <c r="N131" s="38"/>
      <c r="O131" s="38"/>
      <c r="P131" s="38"/>
      <c r="Q131" s="38"/>
      <c r="R131" s="38"/>
      <c r="S131" s="38"/>
      <c r="T131" s="38"/>
      <c r="U131" s="38"/>
      <c r="V131" s="38"/>
      <c r="W131" s="38"/>
      <c r="X131" s="38"/>
      <c r="Y131" s="38"/>
    </row>
    <row r="132" spans="1:25" s="373" customFormat="1" ht="39" customHeight="1">
      <c r="A132" s="549" t="s">
        <v>188</v>
      </c>
      <c r="B132" s="894" t="s">
        <v>189</v>
      </c>
      <c r="C132" s="894"/>
      <c r="D132" s="894"/>
      <c r="E132" s="895"/>
      <c r="F132" s="425"/>
      <c r="G132" s="896"/>
      <c r="H132" s="897"/>
      <c r="I132" s="425"/>
      <c r="J132" s="38"/>
      <c r="K132" s="38"/>
      <c r="L132" s="38"/>
      <c r="M132" s="38"/>
      <c r="N132" s="38"/>
      <c r="O132" s="38"/>
      <c r="P132" s="38"/>
      <c r="Q132" s="38"/>
      <c r="R132" s="38"/>
      <c r="S132" s="38"/>
      <c r="T132" s="38"/>
      <c r="U132" s="38"/>
      <c r="V132" s="38"/>
      <c r="W132" s="38"/>
      <c r="X132" s="38"/>
      <c r="Y132" s="38"/>
    </row>
    <row r="133" spans="1:25" s="373" customFormat="1" ht="30" customHeight="1">
      <c r="A133" s="892" t="s">
        <v>188</v>
      </c>
      <c r="B133" s="898" t="s">
        <v>146</v>
      </c>
      <c r="C133" s="899"/>
      <c r="D133" s="899"/>
      <c r="E133" s="899"/>
      <c r="F133" s="427"/>
      <c r="G133" s="495"/>
      <c r="H133" s="426"/>
      <c r="I133" s="427"/>
      <c r="J133" s="38"/>
      <c r="K133" s="38"/>
      <c r="L133" s="38"/>
      <c r="M133" s="38"/>
      <c r="N133" s="38"/>
      <c r="O133" s="38"/>
      <c r="P133" s="38"/>
      <c r="Q133" s="38"/>
      <c r="R133" s="38"/>
      <c r="S133" s="38"/>
      <c r="T133" s="38"/>
      <c r="U133" s="38"/>
      <c r="V133" s="38"/>
      <c r="W133" s="38"/>
      <c r="X133" s="38"/>
      <c r="Y133" s="38"/>
    </row>
    <row r="134" spans="1:25" s="373" customFormat="1" ht="34.5" customHeight="1">
      <c r="A134" s="893"/>
      <c r="B134" s="882" t="s">
        <v>147</v>
      </c>
      <c r="C134" s="883"/>
      <c r="D134" s="883"/>
      <c r="E134" s="884"/>
      <c r="F134" s="562" t="s">
        <v>190</v>
      </c>
      <c r="G134" s="562" t="s">
        <v>190</v>
      </c>
      <c r="H134" s="497"/>
      <c r="I134" s="561" t="s">
        <v>190</v>
      </c>
      <c r="J134" s="38"/>
      <c r="K134" s="38"/>
      <c r="L134" s="38"/>
      <c r="M134" s="38"/>
      <c r="N134" s="38"/>
      <c r="O134" s="38"/>
      <c r="P134" s="38"/>
      <c r="Q134" s="38"/>
      <c r="R134" s="38"/>
      <c r="S134" s="38"/>
      <c r="T134" s="38"/>
      <c r="U134" s="38"/>
      <c r="V134" s="38"/>
      <c r="W134" s="38"/>
      <c r="X134" s="38"/>
      <c r="Y134" s="38"/>
    </row>
    <row r="135" spans="1:25" s="373" customFormat="1" ht="14.25" customHeight="1">
      <c r="A135" s="418"/>
      <c r="B135" s="501"/>
      <c r="C135" s="502"/>
      <c r="D135" s="502"/>
      <c r="E135" s="567"/>
      <c r="F135" s="83"/>
      <c r="G135" s="83"/>
      <c r="H135" s="83"/>
      <c r="I135" s="83"/>
      <c r="J135" s="38"/>
      <c r="K135" s="38"/>
      <c r="L135" s="38"/>
      <c r="M135" s="38"/>
      <c r="N135" s="38"/>
      <c r="O135" s="38"/>
      <c r="P135" s="38"/>
      <c r="Q135" s="38"/>
      <c r="R135" s="38"/>
      <c r="S135" s="38"/>
      <c r="T135" s="38"/>
      <c r="U135" s="38"/>
      <c r="V135" s="38"/>
      <c r="W135" s="38"/>
      <c r="X135" s="38"/>
      <c r="Y135" s="38"/>
    </row>
    <row r="136" spans="1:25" s="373" customFormat="1" ht="45" customHeight="1">
      <c r="A136" s="565">
        <v>5</v>
      </c>
      <c r="B136" s="889" t="s">
        <v>191</v>
      </c>
      <c r="C136" s="889"/>
      <c r="D136" s="889"/>
      <c r="E136" s="889"/>
      <c r="F136" s="889"/>
      <c r="G136" s="889"/>
      <c r="H136" s="889"/>
      <c r="I136" s="539"/>
      <c r="J136" s="38"/>
      <c r="K136" s="38"/>
      <c r="L136" s="38"/>
      <c r="M136" s="38"/>
      <c r="N136" s="38"/>
      <c r="O136" s="38"/>
      <c r="P136" s="38"/>
      <c r="Q136" s="38"/>
      <c r="R136" s="38"/>
      <c r="S136" s="38" t="s">
        <v>29</v>
      </c>
      <c r="T136" s="38"/>
      <c r="U136" s="38"/>
      <c r="V136" s="38"/>
      <c r="W136" s="38"/>
      <c r="X136" s="38"/>
      <c r="Y136" s="38"/>
    </row>
    <row r="137" spans="1:25" s="373" customFormat="1" ht="12.75" customHeight="1">
      <c r="A137" s="560"/>
      <c r="B137" s="890"/>
      <c r="C137" s="891"/>
      <c r="D137" s="891"/>
      <c r="E137" s="891"/>
      <c r="F137" s="550"/>
      <c r="G137" s="556"/>
      <c r="H137" s="556"/>
      <c r="I137" s="559"/>
      <c r="J137" s="38"/>
      <c r="K137" s="38"/>
      <c r="L137" s="38"/>
      <c r="M137" s="38"/>
      <c r="N137" s="38"/>
      <c r="O137" s="38"/>
      <c r="P137" s="38"/>
      <c r="Q137" s="38"/>
      <c r="R137" s="38"/>
      <c r="S137" s="38" t="s">
        <v>33</v>
      </c>
      <c r="T137" s="38"/>
      <c r="U137" s="38"/>
      <c r="V137" s="38"/>
      <c r="W137" s="38"/>
      <c r="X137" s="38"/>
      <c r="Y137" s="38"/>
    </row>
    <row r="138" spans="1:25" s="373" customFormat="1" ht="52.5" customHeight="1">
      <c r="A138" s="565">
        <v>6</v>
      </c>
      <c r="B138" s="889" t="s">
        <v>192</v>
      </c>
      <c r="C138" s="889"/>
      <c r="D138" s="889"/>
      <c r="E138" s="889"/>
      <c r="F138" s="889"/>
      <c r="G138" s="889"/>
      <c r="H138" s="889"/>
      <c r="I138" s="539"/>
      <c r="J138" s="38"/>
      <c r="K138" s="38"/>
      <c r="L138" s="38"/>
      <c r="M138" s="38"/>
      <c r="N138" s="38"/>
      <c r="O138" s="38"/>
      <c r="P138" s="38"/>
      <c r="Q138" s="38"/>
      <c r="R138" s="38"/>
      <c r="S138" s="38"/>
      <c r="T138" s="38"/>
      <c r="U138" s="38"/>
      <c r="V138" s="38"/>
      <c r="W138" s="38"/>
      <c r="X138" s="38"/>
      <c r="Y138" s="38"/>
    </row>
    <row r="139" spans="1:25" s="373" customFormat="1" ht="12" customHeight="1">
      <c r="A139" s="560"/>
      <c r="B139" s="890"/>
      <c r="C139" s="891"/>
      <c r="D139" s="891"/>
      <c r="E139" s="891"/>
      <c r="F139" s="550"/>
      <c r="G139" s="556"/>
      <c r="H139" s="556"/>
      <c r="I139" s="559"/>
      <c r="J139" s="38"/>
      <c r="K139" s="38"/>
      <c r="L139" s="38"/>
      <c r="M139" s="38"/>
      <c r="N139" s="38"/>
      <c r="O139" s="38"/>
      <c r="P139" s="38"/>
      <c r="Q139" s="38"/>
      <c r="R139" s="38"/>
      <c r="S139" s="38"/>
      <c r="T139" s="38"/>
      <c r="U139" s="38"/>
      <c r="V139" s="38"/>
      <c r="W139" s="38"/>
      <c r="X139" s="38"/>
      <c r="Y139" s="38"/>
    </row>
    <row r="140" spans="1:25" s="373" customFormat="1" ht="72" customHeight="1">
      <c r="A140" s="565">
        <v>7</v>
      </c>
      <c r="B140" s="889" t="s">
        <v>193</v>
      </c>
      <c r="C140" s="889"/>
      <c r="D140" s="889"/>
      <c r="E140" s="889"/>
      <c r="F140" s="889"/>
      <c r="G140" s="889"/>
      <c r="H140" s="889"/>
      <c r="I140" s="539"/>
      <c r="J140" s="38"/>
      <c r="K140" s="38"/>
      <c r="L140" s="38"/>
      <c r="M140" s="38"/>
      <c r="N140" s="38"/>
      <c r="O140" s="38"/>
      <c r="P140" s="38"/>
      <c r="Q140" s="38"/>
      <c r="R140" s="38"/>
      <c r="S140" s="38"/>
      <c r="T140" s="38"/>
      <c r="U140" s="38"/>
      <c r="V140" s="38"/>
      <c r="W140" s="38"/>
      <c r="X140" s="38"/>
      <c r="Y140" s="38"/>
    </row>
    <row r="141" spans="1:25" s="373" customFormat="1" ht="10.5" customHeight="1">
      <c r="A141" s="560"/>
      <c r="B141" s="890"/>
      <c r="C141" s="891"/>
      <c r="D141" s="891"/>
      <c r="E141" s="891"/>
      <c r="F141" s="550"/>
      <c r="G141" s="556"/>
      <c r="H141" s="556"/>
      <c r="I141" s="559"/>
      <c r="J141" s="38"/>
      <c r="K141" s="38"/>
      <c r="L141" s="38"/>
      <c r="M141" s="38"/>
      <c r="N141" s="38"/>
      <c r="O141" s="38"/>
      <c r="P141" s="38"/>
      <c r="Q141" s="38"/>
      <c r="R141" s="38"/>
      <c r="S141" s="38"/>
      <c r="T141" s="38"/>
      <c r="U141" s="38"/>
      <c r="V141" s="38"/>
      <c r="W141" s="38"/>
      <c r="X141" s="38"/>
      <c r="Y141" s="38"/>
    </row>
    <row r="142" spans="1:25" s="373" customFormat="1" ht="42" customHeight="1">
      <c r="A142" s="565">
        <v>8</v>
      </c>
      <c r="B142" s="883" t="s">
        <v>150</v>
      </c>
      <c r="C142" s="883"/>
      <c r="D142" s="883"/>
      <c r="E142" s="883"/>
      <c r="F142" s="423"/>
      <c r="G142" s="424"/>
      <c r="H142" s="425"/>
      <c r="I142" s="425"/>
      <c r="J142" s="38"/>
      <c r="K142" s="38"/>
      <c r="L142" s="38"/>
      <c r="M142" s="38"/>
      <c r="N142" s="38"/>
      <c r="O142" s="38"/>
      <c r="P142" s="38"/>
      <c r="Q142" s="38"/>
      <c r="R142" s="38"/>
      <c r="S142" s="38"/>
      <c r="T142" s="38"/>
      <c r="U142" s="38"/>
      <c r="V142" s="38"/>
      <c r="W142" s="38"/>
      <c r="X142" s="38"/>
      <c r="Y142" s="38"/>
    </row>
    <row r="143" spans="1:25" s="373" customFormat="1" ht="21.75" customHeight="1">
      <c r="A143" s="59"/>
      <c r="B143" s="59"/>
      <c r="C143" s="59"/>
      <c r="D143" s="59"/>
      <c r="E143" s="59"/>
      <c r="F143" s="59"/>
      <c r="G143" s="59"/>
      <c r="H143" s="59"/>
      <c r="I143" s="59"/>
      <c r="J143" s="59"/>
    </row>
    <row r="144" spans="1:25" ht="27" customHeight="1">
      <c r="A144" s="564">
        <v>2.5</v>
      </c>
      <c r="B144" s="916" t="s">
        <v>194</v>
      </c>
      <c r="C144" s="916"/>
      <c r="D144" s="916"/>
      <c r="E144" s="916"/>
      <c r="F144" s="916"/>
      <c r="G144" s="916"/>
      <c r="H144" s="916"/>
      <c r="I144" s="916"/>
      <c r="J144" s="389"/>
      <c r="K144" s="389"/>
      <c r="L144" s="389"/>
      <c r="M144" s="431"/>
      <c r="N144" s="389"/>
      <c r="O144" s="389"/>
      <c r="P144" s="389"/>
      <c r="Q144" s="389"/>
      <c r="R144" s="389"/>
      <c r="S144" s="389"/>
      <c r="T144" s="389"/>
      <c r="U144" s="389"/>
      <c r="V144" s="389"/>
      <c r="W144" s="389"/>
      <c r="X144" s="389"/>
    </row>
    <row r="145" spans="1:24" ht="52.5" customHeight="1">
      <c r="A145" s="549"/>
      <c r="B145" s="917" t="s">
        <v>195</v>
      </c>
      <c r="C145" s="917"/>
      <c r="D145" s="917"/>
      <c r="E145" s="917"/>
      <c r="F145" s="917"/>
      <c r="G145" s="917"/>
      <c r="H145" s="917"/>
      <c r="I145" s="917"/>
      <c r="J145" s="389"/>
      <c r="K145" s="389"/>
      <c r="L145" s="389"/>
      <c r="M145" s="431"/>
      <c r="N145" s="389"/>
      <c r="O145" s="389"/>
      <c r="P145" s="389"/>
      <c r="Q145" s="389"/>
      <c r="R145" s="389"/>
      <c r="S145" s="389"/>
      <c r="T145" s="389"/>
      <c r="U145" s="389"/>
      <c r="V145" s="389"/>
      <c r="W145" s="389"/>
      <c r="X145" s="389"/>
    </row>
    <row r="146" spans="1:24" ht="34.5" customHeight="1">
      <c r="A146" s="549" t="s">
        <v>154</v>
      </c>
      <c r="B146" s="918" t="s">
        <v>196</v>
      </c>
      <c r="C146" s="918"/>
      <c r="D146" s="918"/>
      <c r="E146" s="918"/>
      <c r="F146" s="919"/>
      <c r="G146" s="919"/>
      <c r="H146" s="919"/>
      <c r="I146" s="897"/>
      <c r="J146" s="389"/>
      <c r="K146" s="389"/>
      <c r="L146" s="389"/>
      <c r="M146" s="431"/>
      <c r="N146" s="389"/>
      <c r="O146" s="389"/>
      <c r="P146" s="389"/>
      <c r="Q146" s="389"/>
      <c r="R146" s="389"/>
      <c r="S146" s="389"/>
      <c r="T146" s="389"/>
      <c r="U146" s="389"/>
      <c r="V146" s="389"/>
      <c r="W146" s="389"/>
      <c r="X146" s="389"/>
    </row>
    <row r="147" spans="1:24" ht="87.75" customHeight="1">
      <c r="A147" s="549" t="s">
        <v>156</v>
      </c>
      <c r="B147" s="920" t="s">
        <v>197</v>
      </c>
      <c r="C147" s="921"/>
      <c r="D147" s="921"/>
      <c r="E147" s="922"/>
      <c r="F147" s="896"/>
      <c r="G147" s="919"/>
      <c r="H147" s="919"/>
      <c r="I147" s="897"/>
      <c r="J147" s="389"/>
      <c r="K147" s="389"/>
      <c r="L147" s="389"/>
      <c r="M147" s="431"/>
      <c r="N147" s="389"/>
      <c r="O147" s="389"/>
      <c r="P147" s="389"/>
      <c r="Q147" s="389"/>
      <c r="R147" s="389"/>
      <c r="S147" s="389"/>
      <c r="T147" s="389"/>
      <c r="U147" s="389"/>
      <c r="V147" s="389"/>
      <c r="W147" s="389"/>
      <c r="X147" s="389"/>
    </row>
    <row r="148" spans="1:24" ht="51.75" customHeight="1">
      <c r="A148" s="549" t="s">
        <v>158</v>
      </c>
      <c r="B148" s="923" t="s">
        <v>198</v>
      </c>
      <c r="C148" s="923"/>
      <c r="D148" s="923"/>
      <c r="E148" s="924"/>
      <c r="F148" s="919"/>
      <c r="G148" s="919"/>
      <c r="H148" s="919"/>
      <c r="I148" s="897"/>
      <c r="J148" s="389"/>
      <c r="K148" s="389"/>
      <c r="L148" s="389"/>
      <c r="M148" s="431"/>
      <c r="N148" s="389"/>
      <c r="O148" s="389"/>
      <c r="P148" s="389"/>
      <c r="Q148" s="389"/>
      <c r="R148" s="389"/>
      <c r="S148" s="389"/>
      <c r="T148" s="389"/>
      <c r="U148" s="389"/>
      <c r="V148" s="389"/>
      <c r="W148" s="389"/>
      <c r="X148" s="389"/>
    </row>
    <row r="149" spans="1:24" ht="24.75" customHeight="1">
      <c r="A149" s="549"/>
      <c r="B149" s="903" t="s">
        <v>199</v>
      </c>
      <c r="C149" s="904"/>
      <c r="D149" s="904"/>
      <c r="E149" s="904"/>
      <c r="F149" s="904"/>
      <c r="G149" s="904"/>
      <c r="H149" s="904"/>
      <c r="I149" s="925"/>
      <c r="J149" s="309"/>
      <c r="K149" s="309"/>
      <c r="L149" s="309"/>
      <c r="M149" s="309"/>
      <c r="N149" s="309"/>
      <c r="O149" s="309"/>
      <c r="P149" s="309"/>
      <c r="Q149" s="309"/>
      <c r="R149" s="309"/>
      <c r="S149" s="309"/>
      <c r="T149" s="309"/>
      <c r="U149" s="309"/>
      <c r="V149" s="309"/>
      <c r="W149" s="309"/>
      <c r="X149" s="309"/>
    </row>
    <row r="150" spans="1:24" ht="36" customHeight="1">
      <c r="A150" s="549">
        <v>1</v>
      </c>
      <c r="B150" s="894" t="s">
        <v>161</v>
      </c>
      <c r="C150" s="894"/>
      <c r="D150" s="894"/>
      <c r="E150" s="911"/>
      <c r="F150" s="423"/>
      <c r="G150" s="896"/>
      <c r="H150" s="897"/>
      <c r="I150" s="425"/>
      <c r="J150" s="309"/>
      <c r="K150" s="309"/>
      <c r="L150" s="309"/>
      <c r="M150" s="309"/>
      <c r="N150" s="309"/>
      <c r="O150" s="309"/>
      <c r="P150" s="309"/>
      <c r="Q150" s="309"/>
      <c r="R150" s="309"/>
      <c r="S150" s="309"/>
      <c r="T150" s="309"/>
      <c r="U150" s="309"/>
      <c r="V150" s="309"/>
      <c r="W150" s="309"/>
      <c r="X150" s="309"/>
    </row>
    <row r="151" spans="1:24" ht="42" customHeight="1">
      <c r="A151" s="549">
        <v>2</v>
      </c>
      <c r="B151" s="894" t="s">
        <v>136</v>
      </c>
      <c r="C151" s="894"/>
      <c r="D151" s="894"/>
      <c r="E151" s="911"/>
      <c r="F151" s="423"/>
      <c r="G151" s="896"/>
      <c r="H151" s="897"/>
      <c r="I151" s="425"/>
      <c r="J151" s="309"/>
      <c r="K151" s="309"/>
      <c r="L151" s="309"/>
      <c r="M151" s="309"/>
      <c r="N151" s="309"/>
      <c r="O151" s="309"/>
      <c r="P151" s="309"/>
      <c r="Q151" s="309"/>
      <c r="R151" s="309"/>
      <c r="S151" s="309"/>
      <c r="T151" s="309"/>
      <c r="U151" s="309"/>
      <c r="V151" s="309"/>
      <c r="W151" s="309"/>
      <c r="X151" s="309"/>
    </row>
    <row r="152" spans="1:24" ht="33" customHeight="1">
      <c r="A152" s="566">
        <v>3</v>
      </c>
      <c r="B152" s="912" t="str">
        <f>IF([14]Cover!C84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12"/>
      <c r="D152" s="912"/>
      <c r="E152" s="913"/>
      <c r="F152" s="423"/>
      <c r="G152" s="896"/>
      <c r="H152" s="897"/>
      <c r="I152" s="425"/>
      <c r="J152" s="309"/>
      <c r="K152" s="309"/>
      <c r="L152" s="309"/>
      <c r="M152" s="309"/>
      <c r="N152" s="309"/>
      <c r="O152" s="309"/>
      <c r="P152" s="309"/>
      <c r="Q152" s="309"/>
      <c r="R152" s="309"/>
      <c r="S152" s="309"/>
      <c r="T152" s="309"/>
      <c r="U152" s="309"/>
      <c r="V152" s="309"/>
      <c r="W152" s="309"/>
      <c r="X152" s="309"/>
    </row>
    <row r="153" spans="1:24" ht="31.5" customHeight="1">
      <c r="A153" s="572"/>
      <c r="B153" s="914"/>
      <c r="C153" s="914"/>
      <c r="D153" s="914"/>
      <c r="E153" s="915"/>
      <c r="F153" s="423"/>
      <c r="G153" s="896"/>
      <c r="H153" s="897"/>
      <c r="I153" s="425"/>
      <c r="J153" s="309"/>
      <c r="K153" s="309"/>
      <c r="L153" s="309"/>
      <c r="M153" s="309"/>
      <c r="N153" s="309"/>
      <c r="O153" s="309"/>
      <c r="P153" s="309"/>
      <c r="Q153" s="309"/>
      <c r="R153" s="309"/>
      <c r="S153" s="309"/>
      <c r="T153" s="309"/>
      <c r="U153" s="309"/>
      <c r="V153" s="309"/>
      <c r="W153" s="309"/>
      <c r="X153" s="309"/>
    </row>
    <row r="154" spans="1:24" ht="28.5" customHeight="1">
      <c r="A154" s="572"/>
      <c r="B154" s="914"/>
      <c r="C154" s="914"/>
      <c r="D154" s="914"/>
      <c r="E154" s="915"/>
      <c r="F154" s="423"/>
      <c r="G154" s="896"/>
      <c r="H154" s="897"/>
      <c r="I154" s="425"/>
      <c r="J154" s="309"/>
      <c r="K154" s="309"/>
      <c r="L154" s="309"/>
      <c r="M154" s="309"/>
      <c r="N154" s="309"/>
      <c r="O154" s="309"/>
      <c r="P154" s="309"/>
      <c r="Q154" s="309"/>
      <c r="R154" s="309"/>
      <c r="S154" s="309"/>
      <c r="T154" s="309"/>
      <c r="U154" s="309"/>
      <c r="V154" s="309"/>
      <c r="W154" s="309"/>
      <c r="X154" s="309"/>
    </row>
    <row r="155" spans="1:24" ht="32.25" customHeight="1">
      <c r="A155" s="572"/>
      <c r="B155" s="914"/>
      <c r="C155" s="914"/>
      <c r="D155" s="914"/>
      <c r="E155" s="915"/>
      <c r="F155" s="423"/>
      <c r="G155" s="896"/>
      <c r="H155" s="897"/>
      <c r="I155" s="425"/>
      <c r="J155" s="309"/>
      <c r="K155" s="309"/>
      <c r="L155" s="309"/>
      <c r="M155" s="309"/>
      <c r="N155" s="309"/>
      <c r="O155" s="309"/>
      <c r="P155" s="309"/>
      <c r="Q155" s="309"/>
      <c r="R155" s="309"/>
      <c r="S155" s="309"/>
      <c r="T155" s="309"/>
      <c r="U155" s="309"/>
      <c r="V155" s="309"/>
      <c r="W155" s="309"/>
      <c r="X155" s="309"/>
    </row>
    <row r="156" spans="1:24" ht="35.25" customHeight="1">
      <c r="A156" s="572"/>
      <c r="B156" s="907" t="s">
        <v>138</v>
      </c>
      <c r="C156" s="907"/>
      <c r="D156" s="907"/>
      <c r="E156" s="908"/>
      <c r="F156" s="423"/>
      <c r="G156" s="896"/>
      <c r="H156" s="897"/>
      <c r="I156" s="425"/>
      <c r="J156" s="309"/>
      <c r="K156" s="309"/>
      <c r="L156" s="309"/>
      <c r="M156" s="309"/>
      <c r="N156" s="309"/>
      <c r="O156" s="309"/>
      <c r="P156" s="309"/>
      <c r="Q156" s="309"/>
      <c r="R156" s="309"/>
      <c r="S156" s="309"/>
      <c r="T156" s="309"/>
      <c r="U156" s="309"/>
      <c r="V156" s="309"/>
      <c r="W156" s="309"/>
      <c r="X156" s="309"/>
    </row>
    <row r="157" spans="1:24" ht="35.25" customHeight="1">
      <c r="A157" s="572"/>
      <c r="B157" s="907" t="s">
        <v>139</v>
      </c>
      <c r="C157" s="907"/>
      <c r="D157" s="907"/>
      <c r="E157" s="908"/>
      <c r="F157" s="423"/>
      <c r="G157" s="896"/>
      <c r="H157" s="897"/>
      <c r="I157" s="425"/>
      <c r="J157" s="309"/>
      <c r="K157" s="309"/>
      <c r="L157" s="309"/>
      <c r="M157" s="309"/>
      <c r="N157" s="309"/>
      <c r="O157" s="309"/>
      <c r="P157" s="309"/>
      <c r="Q157" s="309"/>
      <c r="R157" s="309"/>
      <c r="S157" s="309"/>
      <c r="T157" s="309"/>
      <c r="U157" s="309"/>
      <c r="V157" s="309"/>
      <c r="W157" s="309"/>
      <c r="X157" s="309"/>
    </row>
    <row r="158" spans="1:24" ht="41.25" customHeight="1">
      <c r="A158" s="580"/>
      <c r="B158" s="909" t="s">
        <v>140</v>
      </c>
      <c r="C158" s="909"/>
      <c r="D158" s="909"/>
      <c r="E158" s="910"/>
      <c r="F158" s="423"/>
      <c r="G158" s="896"/>
      <c r="H158" s="897"/>
      <c r="I158" s="425"/>
      <c r="J158" s="309"/>
      <c r="K158" s="309"/>
      <c r="L158" s="309"/>
      <c r="M158" s="309"/>
      <c r="N158" s="309"/>
      <c r="O158" s="309"/>
      <c r="P158" s="309"/>
      <c r="Q158" s="309"/>
      <c r="R158" s="309"/>
      <c r="S158" s="309"/>
      <c r="T158" s="309"/>
      <c r="U158" s="309"/>
      <c r="V158" s="309"/>
      <c r="W158" s="309"/>
      <c r="X158" s="309"/>
    </row>
    <row r="159" spans="1:24" ht="21.75" customHeight="1">
      <c r="A159" s="560" t="s">
        <v>163</v>
      </c>
      <c r="B159" s="903" t="s">
        <v>200</v>
      </c>
      <c r="C159" s="904"/>
      <c r="D159" s="904"/>
      <c r="E159" s="904"/>
      <c r="F159" s="550"/>
      <c r="G159" s="550"/>
      <c r="H159" s="550"/>
      <c r="I159" s="550"/>
      <c r="J159" s="309"/>
      <c r="K159" s="309"/>
      <c r="L159" s="309"/>
      <c r="M159" s="309"/>
      <c r="N159" s="309"/>
      <c r="O159" s="309"/>
      <c r="P159" s="309"/>
      <c r="Q159" s="309"/>
      <c r="R159" s="309"/>
      <c r="S159" s="309"/>
      <c r="T159" s="309"/>
      <c r="U159" s="309"/>
      <c r="V159" s="309"/>
      <c r="W159" s="309"/>
      <c r="X159" s="309"/>
    </row>
    <row r="160" spans="1:24" ht="44.25" customHeight="1">
      <c r="A160" s="549" t="s">
        <v>177</v>
      </c>
      <c r="B160" s="894" t="s">
        <v>201</v>
      </c>
      <c r="C160" s="894"/>
      <c r="D160" s="894"/>
      <c r="E160" s="895"/>
      <c r="F160" s="425"/>
      <c r="G160" s="896"/>
      <c r="H160" s="897"/>
      <c r="I160" s="425"/>
      <c r="J160" s="309"/>
      <c r="K160" s="309"/>
      <c r="L160" s="309"/>
      <c r="M160" s="309"/>
      <c r="N160" s="309"/>
      <c r="O160" s="309"/>
      <c r="P160" s="309"/>
      <c r="Q160" s="309"/>
      <c r="R160" s="309"/>
      <c r="S160" s="309"/>
      <c r="T160" s="309"/>
      <c r="U160" s="309"/>
      <c r="V160" s="309"/>
      <c r="W160" s="309"/>
      <c r="X160" s="309"/>
    </row>
    <row r="161" spans="1:24" ht="41.25" customHeight="1">
      <c r="A161" s="549" t="s">
        <v>179</v>
      </c>
      <c r="B161" s="905" t="s">
        <v>202</v>
      </c>
      <c r="C161" s="905"/>
      <c r="D161" s="905"/>
      <c r="E161" s="906"/>
      <c r="F161" s="425"/>
      <c r="G161" s="896"/>
      <c r="H161" s="897"/>
      <c r="I161" s="425"/>
      <c r="J161" s="309"/>
      <c r="K161" s="309"/>
      <c r="L161" s="309"/>
      <c r="M161" s="309"/>
      <c r="N161" s="309"/>
      <c r="O161" s="309"/>
      <c r="P161" s="309"/>
      <c r="Q161" s="309"/>
      <c r="R161" s="309"/>
      <c r="S161" s="309"/>
      <c r="T161" s="309"/>
      <c r="U161" s="309"/>
      <c r="V161" s="309"/>
      <c r="W161" s="309"/>
      <c r="X161" s="309"/>
    </row>
    <row r="162" spans="1:24" ht="37.5" customHeight="1">
      <c r="A162" s="549" t="s">
        <v>181</v>
      </c>
      <c r="B162" s="894" t="s">
        <v>166</v>
      </c>
      <c r="C162" s="894"/>
      <c r="D162" s="894"/>
      <c r="E162" s="895"/>
      <c r="F162" s="425"/>
      <c r="G162" s="896"/>
      <c r="H162" s="897"/>
      <c r="I162" s="425"/>
      <c r="J162" s="309"/>
      <c r="K162" s="309"/>
      <c r="L162" s="309"/>
      <c r="M162" s="309"/>
      <c r="N162" s="309"/>
      <c r="O162" s="309"/>
      <c r="P162" s="309"/>
      <c r="Q162" s="309"/>
      <c r="R162" s="309"/>
      <c r="S162" s="309"/>
      <c r="T162" s="309"/>
      <c r="U162" s="309"/>
      <c r="V162" s="309"/>
      <c r="W162" s="309"/>
      <c r="X162" s="309"/>
    </row>
    <row r="163" spans="1:24" ht="32.25" customHeight="1">
      <c r="A163" s="549" t="s">
        <v>183</v>
      </c>
      <c r="B163" s="894" t="s">
        <v>144</v>
      </c>
      <c r="C163" s="894"/>
      <c r="D163" s="894"/>
      <c r="E163" s="895"/>
      <c r="F163" s="425"/>
      <c r="G163" s="896"/>
      <c r="H163" s="897"/>
      <c r="I163" s="425"/>
      <c r="J163" s="309"/>
      <c r="K163" s="309"/>
      <c r="L163" s="309"/>
      <c r="M163" s="309"/>
      <c r="N163" s="309"/>
      <c r="O163" s="309"/>
      <c r="P163" s="309"/>
      <c r="Q163" s="309"/>
      <c r="R163" s="309"/>
      <c r="S163" s="309"/>
      <c r="T163" s="309"/>
      <c r="U163" s="309"/>
      <c r="V163" s="309"/>
      <c r="W163" s="309"/>
      <c r="X163" s="309"/>
    </row>
    <row r="164" spans="1:24" ht="37.5" customHeight="1">
      <c r="A164" s="549" t="s">
        <v>184</v>
      </c>
      <c r="B164" s="894" t="s">
        <v>170</v>
      </c>
      <c r="C164" s="894"/>
      <c r="D164" s="894"/>
      <c r="E164" s="895"/>
      <c r="F164" s="425"/>
      <c r="G164" s="896"/>
      <c r="H164" s="897"/>
      <c r="I164" s="425"/>
      <c r="J164" s="309"/>
      <c r="K164" s="309"/>
      <c r="L164" s="309"/>
      <c r="M164" s="309"/>
      <c r="N164" s="309"/>
      <c r="O164" s="309"/>
      <c r="P164" s="309"/>
      <c r="Q164" s="309"/>
      <c r="R164" s="309"/>
      <c r="S164" s="309"/>
      <c r="T164" s="309"/>
      <c r="U164" s="309"/>
      <c r="V164" s="309"/>
      <c r="W164" s="309"/>
      <c r="X164" s="309"/>
    </row>
    <row r="165" spans="1:24" ht="44.25" customHeight="1">
      <c r="A165" s="549" t="s">
        <v>186</v>
      </c>
      <c r="B165" s="894" t="s">
        <v>172</v>
      </c>
      <c r="C165" s="894"/>
      <c r="D165" s="894"/>
      <c r="E165" s="895"/>
      <c r="F165" s="425"/>
      <c r="G165" s="896"/>
      <c r="H165" s="897"/>
      <c r="I165" s="425"/>
      <c r="J165" s="309"/>
      <c r="K165" s="309"/>
      <c r="L165" s="309"/>
      <c r="M165" s="309"/>
      <c r="N165" s="309"/>
      <c r="O165" s="309"/>
      <c r="P165" s="309"/>
      <c r="Q165" s="309"/>
      <c r="R165" s="309"/>
      <c r="S165" s="309"/>
      <c r="T165" s="309"/>
      <c r="U165" s="309"/>
      <c r="V165" s="309"/>
      <c r="W165" s="309"/>
      <c r="X165" s="309"/>
    </row>
    <row r="166" spans="1:24" ht="39.75" customHeight="1">
      <c r="A166" s="549" t="s">
        <v>188</v>
      </c>
      <c r="B166" s="894" t="s">
        <v>203</v>
      </c>
      <c r="C166" s="894"/>
      <c r="D166" s="894"/>
      <c r="E166" s="895"/>
      <c r="F166" s="425"/>
      <c r="G166" s="896"/>
      <c r="H166" s="897"/>
      <c r="I166" s="546"/>
      <c r="J166" s="309"/>
      <c r="K166" s="309"/>
      <c r="L166" s="309"/>
      <c r="M166" s="309"/>
      <c r="N166" s="309"/>
      <c r="O166" s="309"/>
      <c r="P166" s="309"/>
      <c r="Q166" s="309"/>
      <c r="R166" s="309"/>
      <c r="S166" s="309"/>
      <c r="T166" s="309"/>
      <c r="U166" s="309"/>
      <c r="V166" s="309"/>
      <c r="W166" s="309"/>
      <c r="X166" s="309"/>
    </row>
    <row r="167" spans="1:24" ht="49.5" customHeight="1">
      <c r="A167" s="892" t="s">
        <v>204</v>
      </c>
      <c r="B167" s="898" t="s">
        <v>146</v>
      </c>
      <c r="C167" s="899"/>
      <c r="D167" s="899"/>
      <c r="E167" s="900"/>
      <c r="F167" s="573"/>
      <c r="G167" s="495"/>
      <c r="H167" s="426"/>
      <c r="I167" s="427"/>
      <c r="J167" s="309"/>
      <c r="K167" s="309"/>
      <c r="L167" s="309"/>
      <c r="M167" s="309"/>
      <c r="N167" s="309"/>
      <c r="O167" s="309"/>
      <c r="P167" s="309"/>
      <c r="Q167" s="309"/>
      <c r="R167" s="309"/>
      <c r="S167" s="309"/>
      <c r="T167" s="309"/>
      <c r="U167" s="309"/>
      <c r="V167" s="309"/>
      <c r="W167" s="309"/>
      <c r="X167" s="309"/>
    </row>
    <row r="168" spans="1:24" ht="20.25" customHeight="1">
      <c r="A168" s="893"/>
      <c r="B168" s="882" t="s">
        <v>147</v>
      </c>
      <c r="C168" s="883"/>
      <c r="D168" s="883"/>
      <c r="E168" s="884"/>
      <c r="F168" s="554" t="s">
        <v>174</v>
      </c>
      <c r="G168" s="525" t="s">
        <v>174</v>
      </c>
      <c r="H168" s="428"/>
      <c r="I168" s="554" t="s">
        <v>174</v>
      </c>
      <c r="J168" s="309"/>
      <c r="K168" s="309"/>
      <c r="L168" s="309"/>
      <c r="M168" s="309"/>
      <c r="N168" s="309"/>
      <c r="O168" s="309"/>
      <c r="P168" s="309"/>
      <c r="Q168" s="309"/>
      <c r="R168" s="309"/>
      <c r="S168" s="309"/>
      <c r="T168" s="309"/>
      <c r="U168" s="309"/>
      <c r="V168" s="309"/>
      <c r="W168" s="309"/>
      <c r="X168" s="309"/>
    </row>
    <row r="169" spans="1:24" ht="19.5" customHeight="1">
      <c r="A169" s="549"/>
      <c r="B169" s="901" t="s">
        <v>151</v>
      </c>
      <c r="C169" s="901"/>
      <c r="D169" s="901"/>
      <c r="E169" s="901"/>
      <c r="F169" s="901"/>
      <c r="G169" s="901"/>
      <c r="H169" s="901"/>
      <c r="I169" s="902"/>
      <c r="J169" s="309"/>
      <c r="K169" s="309"/>
      <c r="L169" s="309"/>
      <c r="M169" s="309"/>
      <c r="N169" s="309"/>
      <c r="O169" s="309"/>
      <c r="P169" s="309"/>
      <c r="Q169" s="309"/>
      <c r="R169" s="309"/>
      <c r="S169" s="309"/>
      <c r="T169" s="309"/>
      <c r="U169" s="309"/>
      <c r="V169" s="309"/>
      <c r="W169" s="309"/>
      <c r="X169" s="309"/>
    </row>
    <row r="170" spans="1:24" ht="24.75" customHeight="1">
      <c r="A170" s="564" t="s">
        <v>175</v>
      </c>
      <c r="B170" s="903" t="s">
        <v>176</v>
      </c>
      <c r="C170" s="904"/>
      <c r="D170" s="904"/>
      <c r="E170" s="904"/>
      <c r="F170" s="550"/>
      <c r="G170" s="551"/>
      <c r="H170" s="551"/>
      <c r="I170" s="552"/>
      <c r="J170" s="309"/>
      <c r="K170" s="309"/>
      <c r="L170" s="309"/>
      <c r="M170" s="309"/>
      <c r="N170" s="309"/>
      <c r="O170" s="309"/>
      <c r="P170" s="309"/>
      <c r="Q170" s="309"/>
      <c r="R170" s="309"/>
      <c r="S170" s="309"/>
      <c r="T170" s="309"/>
      <c r="U170" s="309"/>
      <c r="V170" s="309"/>
      <c r="W170" s="309"/>
      <c r="X170" s="309"/>
    </row>
    <row r="171" spans="1:24" ht="40.5" customHeight="1">
      <c r="A171" s="549" t="s">
        <v>177</v>
      </c>
      <c r="B171" s="894" t="s">
        <v>205</v>
      </c>
      <c r="C171" s="894"/>
      <c r="D171" s="894"/>
      <c r="E171" s="895"/>
      <c r="F171" s="546"/>
      <c r="G171" s="896"/>
      <c r="H171" s="897"/>
      <c r="I171" s="546"/>
      <c r="J171" s="309"/>
      <c r="K171" s="309"/>
      <c r="L171" s="309"/>
      <c r="M171" s="309"/>
      <c r="N171" s="309"/>
      <c r="O171" s="309"/>
      <c r="P171" s="309"/>
      <c r="Q171" s="309"/>
      <c r="R171" s="309"/>
      <c r="S171" s="309"/>
      <c r="T171" s="309"/>
      <c r="U171" s="309"/>
      <c r="V171" s="309"/>
      <c r="W171" s="309"/>
      <c r="X171" s="309"/>
    </row>
    <row r="172" spans="1:24" ht="30" customHeight="1">
      <c r="A172" s="549" t="s">
        <v>179</v>
      </c>
      <c r="B172" s="894" t="s">
        <v>180</v>
      </c>
      <c r="C172" s="894"/>
      <c r="D172" s="894"/>
      <c r="E172" s="895"/>
      <c r="F172" s="426"/>
      <c r="G172" s="410"/>
      <c r="H172" s="538"/>
      <c r="I172" s="553"/>
      <c r="J172" s="309"/>
      <c r="K172" s="309"/>
      <c r="L172" s="309"/>
      <c r="M172" s="309"/>
      <c r="N172" s="309"/>
      <c r="O172" s="309"/>
      <c r="P172" s="309"/>
      <c r="Q172" s="309"/>
      <c r="R172" s="309"/>
      <c r="S172" s="309"/>
      <c r="T172" s="309"/>
      <c r="U172" s="309"/>
      <c r="V172" s="309"/>
      <c r="W172" s="309"/>
      <c r="X172" s="309"/>
    </row>
    <row r="173" spans="1:24" ht="35.25" customHeight="1">
      <c r="A173" s="549" t="s">
        <v>181</v>
      </c>
      <c r="B173" s="905" t="s">
        <v>206</v>
      </c>
      <c r="C173" s="905"/>
      <c r="D173" s="905"/>
      <c r="E173" s="906"/>
      <c r="F173" s="425"/>
      <c r="G173" s="896"/>
      <c r="H173" s="897"/>
      <c r="I173" s="425"/>
      <c r="J173" s="309"/>
      <c r="K173" s="309"/>
      <c r="L173" s="309"/>
      <c r="M173" s="309"/>
      <c r="N173" s="309"/>
      <c r="O173" s="309"/>
      <c r="P173" s="309"/>
      <c r="Q173" s="309"/>
      <c r="R173" s="309"/>
      <c r="S173" s="309"/>
      <c r="T173" s="309"/>
      <c r="U173" s="309"/>
      <c r="V173" s="309"/>
      <c r="W173" s="309"/>
      <c r="X173" s="309"/>
    </row>
    <row r="174" spans="1:24" ht="31.5" customHeight="1">
      <c r="A174" s="549" t="s">
        <v>183</v>
      </c>
      <c r="B174" s="894" t="s">
        <v>144</v>
      </c>
      <c r="C174" s="894"/>
      <c r="D174" s="894"/>
      <c r="E174" s="895"/>
      <c r="F174" s="425"/>
      <c r="G174" s="896"/>
      <c r="H174" s="897"/>
      <c r="I174" s="425"/>
      <c r="J174" s="309"/>
      <c r="K174" s="309"/>
      <c r="L174" s="309"/>
      <c r="M174" s="309"/>
      <c r="N174" s="309"/>
      <c r="O174" s="309"/>
      <c r="P174" s="309"/>
      <c r="Q174" s="309"/>
      <c r="R174" s="309"/>
      <c r="S174" s="309"/>
      <c r="T174" s="309"/>
      <c r="U174" s="309"/>
      <c r="V174" s="309"/>
      <c r="W174" s="309"/>
      <c r="X174" s="309"/>
    </row>
    <row r="175" spans="1:24" ht="33" customHeight="1">
      <c r="A175" s="549" t="s">
        <v>184</v>
      </c>
      <c r="B175" s="894" t="s">
        <v>185</v>
      </c>
      <c r="C175" s="894"/>
      <c r="D175" s="894"/>
      <c r="E175" s="895"/>
      <c r="F175" s="425"/>
      <c r="G175" s="896"/>
      <c r="H175" s="897"/>
      <c r="I175" s="425"/>
      <c r="J175" s="309"/>
      <c r="K175" s="309"/>
      <c r="L175" s="309"/>
      <c r="M175" s="309"/>
      <c r="N175" s="309"/>
      <c r="O175" s="309"/>
      <c r="P175" s="309"/>
      <c r="Q175" s="309"/>
      <c r="R175" s="309"/>
      <c r="S175" s="309"/>
      <c r="T175" s="309"/>
      <c r="U175" s="309"/>
      <c r="V175" s="309"/>
      <c r="W175" s="309"/>
      <c r="X175" s="309"/>
    </row>
    <row r="176" spans="1:24" ht="44.25" customHeight="1">
      <c r="A176" s="549" t="s">
        <v>186</v>
      </c>
      <c r="B176" s="894" t="s">
        <v>187</v>
      </c>
      <c r="C176" s="894"/>
      <c r="D176" s="894"/>
      <c r="E176" s="895"/>
      <c r="F176" s="425"/>
      <c r="G176" s="896"/>
      <c r="H176" s="897"/>
      <c r="I176" s="425"/>
      <c r="J176" s="309"/>
      <c r="K176" s="309"/>
      <c r="L176" s="309"/>
      <c r="M176" s="309"/>
      <c r="N176" s="309"/>
      <c r="O176" s="309"/>
      <c r="P176" s="309"/>
      <c r="Q176" s="309"/>
      <c r="R176" s="309"/>
      <c r="S176" s="309"/>
      <c r="T176" s="309"/>
      <c r="U176" s="309"/>
      <c r="V176" s="309"/>
      <c r="W176" s="309"/>
      <c r="X176" s="309"/>
    </row>
    <row r="177" spans="1:24" ht="37.5" customHeight="1">
      <c r="A177" s="549" t="s">
        <v>188</v>
      </c>
      <c r="B177" s="894" t="s">
        <v>207</v>
      </c>
      <c r="C177" s="894"/>
      <c r="D177" s="894"/>
      <c r="E177" s="895"/>
      <c r="F177" s="425"/>
      <c r="G177" s="896"/>
      <c r="H177" s="897"/>
      <c r="I177" s="425"/>
      <c r="J177" s="309"/>
      <c r="K177" s="309"/>
      <c r="L177" s="309"/>
      <c r="M177" s="309"/>
      <c r="N177" s="309"/>
      <c r="O177" s="309"/>
      <c r="P177" s="309"/>
      <c r="Q177" s="309"/>
      <c r="R177" s="309"/>
      <c r="S177" s="309"/>
      <c r="T177" s="309"/>
      <c r="U177" s="309"/>
      <c r="V177" s="309"/>
      <c r="W177" s="309"/>
      <c r="X177" s="309"/>
    </row>
    <row r="178" spans="1:24" ht="33" customHeight="1">
      <c r="A178" s="892" t="s">
        <v>204</v>
      </c>
      <c r="B178" s="898" t="s">
        <v>146</v>
      </c>
      <c r="C178" s="899"/>
      <c r="D178" s="899"/>
      <c r="E178" s="900"/>
      <c r="F178" s="427"/>
      <c r="G178" s="495"/>
      <c r="H178" s="426"/>
      <c r="I178" s="427"/>
    </row>
    <row r="179" spans="1:24" ht="39" customHeight="1">
      <c r="A179" s="893"/>
      <c r="B179" s="882" t="s">
        <v>147</v>
      </c>
      <c r="C179" s="883"/>
      <c r="D179" s="883"/>
      <c r="E179" s="884"/>
      <c r="F179" s="562" t="s">
        <v>190</v>
      </c>
      <c r="G179" s="562" t="s">
        <v>190</v>
      </c>
      <c r="H179" s="497"/>
      <c r="I179" s="562" t="s">
        <v>190</v>
      </c>
    </row>
    <row r="180" spans="1:24" ht="16.5" customHeight="1">
      <c r="A180" s="82"/>
      <c r="B180" s="493"/>
      <c r="C180" s="493"/>
      <c r="D180" s="493"/>
      <c r="E180" s="493"/>
      <c r="F180" s="493"/>
      <c r="G180" s="493"/>
      <c r="H180" s="493"/>
      <c r="I180" s="493"/>
    </row>
    <row r="181" spans="1:24" ht="53.25" customHeight="1">
      <c r="A181" s="549">
        <v>5</v>
      </c>
      <c r="B181" s="889" t="s">
        <v>208</v>
      </c>
      <c r="C181" s="889"/>
      <c r="D181" s="889"/>
      <c r="E181" s="889"/>
      <c r="F181" s="889"/>
      <c r="G181" s="889"/>
      <c r="H181" s="889"/>
      <c r="I181" s="540"/>
    </row>
    <row r="182" spans="1:24" ht="9" customHeight="1">
      <c r="A182" s="415"/>
      <c r="B182" s="885"/>
      <c r="C182" s="885"/>
      <c r="D182" s="885"/>
      <c r="E182" s="885"/>
      <c r="F182" s="885"/>
      <c r="G182" s="885"/>
      <c r="H182" s="885"/>
      <c r="I182" s="885"/>
    </row>
    <row r="183" spans="1:24" ht="61.5" customHeight="1">
      <c r="A183" s="549">
        <v>6</v>
      </c>
      <c r="B183" s="889" t="s">
        <v>209</v>
      </c>
      <c r="C183" s="889"/>
      <c r="D183" s="889"/>
      <c r="E183" s="889"/>
      <c r="F183" s="889"/>
      <c r="G183" s="889"/>
      <c r="H183" s="889"/>
      <c r="I183" s="540"/>
    </row>
    <row r="184" spans="1:24" ht="15.75" customHeight="1">
      <c r="A184" s="886"/>
      <c r="B184" s="887"/>
      <c r="C184" s="887"/>
      <c r="D184" s="887"/>
      <c r="E184" s="887"/>
      <c r="F184" s="887"/>
      <c r="G184" s="887"/>
      <c r="H184" s="887"/>
      <c r="I184" s="888"/>
    </row>
    <row r="185" spans="1:24" ht="72" customHeight="1">
      <c r="A185" s="549">
        <v>7</v>
      </c>
      <c r="B185" s="889" t="s">
        <v>210</v>
      </c>
      <c r="C185" s="889"/>
      <c r="D185" s="889"/>
      <c r="E185" s="889"/>
      <c r="F185" s="889"/>
      <c r="G185" s="889"/>
      <c r="H185" s="889"/>
      <c r="I185" s="540"/>
    </row>
    <row r="186" spans="1:24" ht="45.75" customHeight="1">
      <c r="A186" s="555">
        <v>8</v>
      </c>
      <c r="B186" s="883" t="s">
        <v>150</v>
      </c>
      <c r="C186" s="883"/>
      <c r="D186" s="883"/>
      <c r="E186" s="884"/>
      <c r="F186" s="499"/>
      <c r="G186" s="584"/>
      <c r="H186" s="585"/>
      <c r="I186" s="499"/>
    </row>
    <row r="187" spans="1:24" ht="12.75" customHeight="1">
      <c r="A187" s="433"/>
      <c r="B187" s="324"/>
      <c r="C187" s="324"/>
      <c r="D187" s="324"/>
      <c r="E187" s="324"/>
      <c r="F187" s="324"/>
      <c r="G187" s="324"/>
      <c r="H187" s="324"/>
      <c r="I187" s="326"/>
      <c r="M187" s="576"/>
    </row>
    <row r="188" spans="1:24" ht="24" customHeight="1">
      <c r="A188" s="581">
        <v>3</v>
      </c>
      <c r="B188" s="869" t="s">
        <v>211</v>
      </c>
      <c r="C188" s="869"/>
      <c r="D188" s="869"/>
      <c r="E188" s="869"/>
      <c r="F188" s="869"/>
      <c r="G188" s="869"/>
      <c r="H188" s="869"/>
      <c r="I188" s="869"/>
      <c r="M188" s="587"/>
    </row>
    <row r="189" spans="1:24" ht="24" customHeight="1">
      <c r="A189" s="415" t="s">
        <v>84</v>
      </c>
      <c r="B189" s="870" t="s">
        <v>212</v>
      </c>
      <c r="C189" s="870"/>
      <c r="D189" s="870"/>
      <c r="E189" s="870"/>
      <c r="F189" s="870"/>
      <c r="G189" s="870"/>
      <c r="H189" s="870"/>
      <c r="I189" s="870"/>
      <c r="M189" s="586"/>
    </row>
    <row r="190" spans="1:24" ht="73.5" customHeight="1">
      <c r="A190" s="415" t="s">
        <v>213</v>
      </c>
      <c r="B190" s="871" t="s">
        <v>214</v>
      </c>
      <c r="C190" s="871"/>
      <c r="D190" s="871"/>
      <c r="E190" s="871"/>
      <c r="F190" s="871"/>
      <c r="G190" s="871"/>
      <c r="H190" s="871"/>
      <c r="I190" s="871"/>
      <c r="M190" s="323"/>
    </row>
    <row r="191" spans="1:24" ht="30.75" customHeight="1">
      <c r="A191" s="415" t="s">
        <v>215</v>
      </c>
      <c r="B191" s="872" t="s">
        <v>216</v>
      </c>
      <c r="C191" s="872"/>
      <c r="D191" s="872"/>
      <c r="E191" s="872"/>
      <c r="F191" s="872"/>
      <c r="G191" s="872"/>
      <c r="H191" s="872"/>
      <c r="I191" s="872"/>
      <c r="M191" s="323"/>
    </row>
    <row r="192" spans="1:24" ht="230.25" customHeight="1">
      <c r="A192" s="415"/>
      <c r="B192" s="873" t="s">
        <v>217</v>
      </c>
      <c r="C192" s="873"/>
      <c r="D192" s="873"/>
      <c r="E192" s="873"/>
      <c r="F192" s="873"/>
      <c r="G192" s="873"/>
      <c r="H192" s="873"/>
      <c r="I192" s="873"/>
      <c r="M192" s="323"/>
    </row>
    <row r="193" spans="1:13" ht="10.5" customHeight="1">
      <c r="A193" s="415"/>
      <c r="B193" s="582"/>
      <c r="C193" s="582"/>
      <c r="D193" s="582"/>
      <c r="E193" s="582"/>
      <c r="F193" s="582"/>
      <c r="G193" s="582"/>
      <c r="H193" s="582"/>
      <c r="I193" s="582"/>
      <c r="M193" s="323"/>
    </row>
    <row r="194" spans="1:13" ht="66.75" customHeight="1">
      <c r="A194" s="415"/>
      <c r="B194" s="874" t="s">
        <v>218</v>
      </c>
      <c r="C194" s="875"/>
      <c r="D194" s="875"/>
      <c r="E194" s="875"/>
      <c r="F194" s="875"/>
      <c r="G194" s="875"/>
      <c r="H194" s="875"/>
      <c r="I194" s="875"/>
      <c r="M194" s="323"/>
    </row>
    <row r="195" spans="1:13" ht="12" customHeight="1">
      <c r="A195" s="415"/>
      <c r="B195" s="876"/>
      <c r="C195" s="876"/>
      <c r="D195" s="876"/>
      <c r="E195" s="876"/>
      <c r="F195" s="876"/>
      <c r="G195" s="876"/>
      <c r="H195" s="876"/>
      <c r="I195" s="876"/>
      <c r="M195" s="323"/>
    </row>
    <row r="196" spans="1:13" ht="44.25" customHeight="1">
      <c r="A196" s="549"/>
      <c r="B196" s="877" t="s">
        <v>219</v>
      </c>
      <c r="C196" s="878"/>
      <c r="D196" s="878"/>
      <c r="E196" s="878"/>
      <c r="F196" s="878"/>
      <c r="G196" s="878"/>
      <c r="H196" s="878"/>
      <c r="I196" s="879"/>
      <c r="M196" s="323"/>
    </row>
    <row r="197" spans="1:13" ht="23.25" customHeight="1">
      <c r="A197" s="549"/>
      <c r="B197" s="542"/>
      <c r="C197" s="543"/>
      <c r="D197" s="543"/>
      <c r="E197" s="543"/>
      <c r="F197" s="543"/>
      <c r="G197" s="543"/>
      <c r="H197" s="543"/>
      <c r="I197" s="543"/>
      <c r="M197" s="323"/>
    </row>
    <row r="198" spans="1:13" ht="20.25" customHeight="1">
      <c r="A198" s="575">
        <v>4</v>
      </c>
      <c r="B198" s="880" t="s">
        <v>220</v>
      </c>
      <c r="C198" s="881"/>
      <c r="D198" s="881"/>
      <c r="E198" s="881"/>
      <c r="F198" s="881"/>
      <c r="G198" s="881"/>
      <c r="H198" s="881"/>
      <c r="I198" s="577"/>
      <c r="M198" s="323" t="str">
        <f>M21</f>
        <v>2 or more</v>
      </c>
    </row>
    <row r="199" spans="1:13" ht="29.25" customHeight="1">
      <c r="A199" s="574">
        <v>4.0999999999999996</v>
      </c>
      <c r="B199" s="1002" t="s">
        <v>100</v>
      </c>
      <c r="C199" s="1003"/>
      <c r="D199" s="1003"/>
      <c r="E199" s="1004"/>
      <c r="F199" s="1005"/>
      <c r="G199" s="1005"/>
      <c r="H199" s="1006"/>
      <c r="I199" s="326"/>
    </row>
    <row r="200" spans="1:13" ht="25.5" customHeight="1">
      <c r="A200" s="574" t="s">
        <v>221</v>
      </c>
      <c r="B200" s="857" t="s">
        <v>222</v>
      </c>
      <c r="C200" s="847"/>
      <c r="D200" s="847"/>
      <c r="E200" s="847"/>
      <c r="F200" s="847"/>
      <c r="G200" s="847"/>
      <c r="H200" s="847"/>
      <c r="I200" s="326"/>
    </row>
    <row r="201" spans="1:13" ht="39.75" customHeight="1">
      <c r="A201" s="436"/>
      <c r="B201" s="437"/>
      <c r="C201" s="437"/>
      <c r="D201" s="401" t="s">
        <v>223</v>
      </c>
      <c r="E201" s="537"/>
      <c r="F201" s="836" t="s">
        <v>224</v>
      </c>
      <c r="G201" s="837"/>
      <c r="H201" s="838"/>
      <c r="I201" s="326"/>
    </row>
    <row r="202" spans="1:13" ht="17.25" customHeight="1">
      <c r="A202" s="438" t="s">
        <v>225</v>
      </c>
      <c r="B202" s="1007" t="s">
        <v>226</v>
      </c>
      <c r="C202" s="1007"/>
      <c r="D202" s="439"/>
      <c r="E202" s="491"/>
      <c r="F202" s="864"/>
      <c r="G202" s="865"/>
      <c r="H202" s="866"/>
      <c r="I202" s="326"/>
    </row>
    <row r="203" spans="1:13" ht="37.5" customHeight="1">
      <c r="A203" s="438"/>
      <c r="B203" s="853" t="s">
        <v>227</v>
      </c>
      <c r="C203" s="867"/>
      <c r="D203" s="868"/>
      <c r="E203" s="440"/>
      <c r="F203" s="833"/>
      <c r="G203" s="834"/>
      <c r="H203" s="835"/>
      <c r="I203" s="326"/>
    </row>
    <row r="204" spans="1:13" ht="15.75" hidden="1" customHeight="1">
      <c r="A204" s="438">
        <v>1</v>
      </c>
      <c r="B204" s="1000" t="s">
        <v>228</v>
      </c>
      <c r="C204" s="1008"/>
      <c r="D204" s="444"/>
      <c r="E204" s="490"/>
      <c r="F204" s="833"/>
      <c r="G204" s="834"/>
      <c r="H204" s="835"/>
      <c r="I204" s="326"/>
    </row>
    <row r="205" spans="1:13" ht="25.5" customHeight="1">
      <c r="A205" s="438">
        <v>1</v>
      </c>
      <c r="B205" s="833"/>
      <c r="C205" s="835"/>
      <c r="D205" s="444"/>
      <c r="E205" s="435"/>
      <c r="F205" s="833"/>
      <c r="G205" s="834"/>
      <c r="H205" s="835"/>
    </row>
    <row r="206" spans="1:13" ht="29.25" customHeight="1">
      <c r="A206" s="438">
        <v>2</v>
      </c>
      <c r="B206" s="833"/>
      <c r="C206" s="835"/>
      <c r="D206" s="444"/>
      <c r="E206" s="435"/>
      <c r="F206" s="833"/>
      <c r="G206" s="834"/>
      <c r="H206" s="835"/>
      <c r="I206" s="326"/>
    </row>
    <row r="207" spans="1:13" ht="28.5" customHeight="1">
      <c r="A207" s="438">
        <v>3</v>
      </c>
      <c r="B207" s="833"/>
      <c r="C207" s="835"/>
      <c r="D207" s="444"/>
      <c r="E207" s="435"/>
      <c r="F207" s="833"/>
      <c r="G207" s="834"/>
      <c r="H207" s="835"/>
      <c r="I207" s="326"/>
    </row>
    <row r="208" spans="1:13" ht="32.25" customHeight="1">
      <c r="A208" s="438">
        <v>4</v>
      </c>
      <c r="B208" s="833"/>
      <c r="C208" s="835"/>
      <c r="D208" s="444"/>
      <c r="E208" s="435"/>
      <c r="F208" s="833"/>
      <c r="G208" s="834"/>
      <c r="H208" s="835"/>
      <c r="I208" s="326"/>
    </row>
    <row r="209" spans="1:9" ht="35.25" customHeight="1">
      <c r="A209" s="438">
        <v>5</v>
      </c>
      <c r="B209" s="833"/>
      <c r="C209" s="835"/>
      <c r="D209" s="444"/>
      <c r="E209" s="435"/>
      <c r="F209" s="833"/>
      <c r="G209" s="834"/>
      <c r="H209" s="835"/>
      <c r="I209" s="326"/>
    </row>
    <row r="210" spans="1:9" ht="29.25" customHeight="1">
      <c r="A210" s="403"/>
      <c r="B210" s="434"/>
      <c r="C210" s="435"/>
      <c r="D210" s="435"/>
      <c r="E210" s="435"/>
      <c r="F210" s="435"/>
      <c r="G210" s="435"/>
      <c r="H210" s="435"/>
      <c r="I210" s="326"/>
    </row>
    <row r="211" spans="1:9" ht="20.25" customHeight="1">
      <c r="A211" s="436" t="s">
        <v>90</v>
      </c>
      <c r="B211" s="857" t="s">
        <v>229</v>
      </c>
      <c r="C211" s="847"/>
      <c r="D211" s="847"/>
      <c r="E211" s="847"/>
      <c r="F211" s="847"/>
      <c r="G211" s="847"/>
      <c r="H211" s="847"/>
      <c r="I211" s="326"/>
    </row>
    <row r="212" spans="1:9" ht="47.25" customHeight="1">
      <c r="A212" s="436"/>
      <c r="B212" s="452"/>
      <c r="C212" s="437"/>
      <c r="D212" s="401" t="s">
        <v>230</v>
      </c>
      <c r="E212" s="537"/>
      <c r="F212" s="836" t="s">
        <v>224</v>
      </c>
      <c r="G212" s="837"/>
      <c r="H212" s="838"/>
      <c r="I212" s="326"/>
    </row>
    <row r="213" spans="1:9" ht="17.25" customHeight="1">
      <c r="A213" s="438" t="s">
        <v>225</v>
      </c>
      <c r="B213" s="863" t="s">
        <v>226</v>
      </c>
      <c r="C213" s="852"/>
      <c r="D213" s="453"/>
      <c r="E213" s="491"/>
      <c r="F213" s="864"/>
      <c r="G213" s="865"/>
      <c r="H213" s="866"/>
      <c r="I213" s="326"/>
    </row>
    <row r="214" spans="1:9" ht="34.5" customHeight="1">
      <c r="A214" s="438"/>
      <c r="B214" s="853" t="s">
        <v>227</v>
      </c>
      <c r="C214" s="867"/>
      <c r="D214" s="868"/>
      <c r="E214" s="440"/>
      <c r="F214" s="864"/>
      <c r="G214" s="865"/>
      <c r="H214" s="866"/>
      <c r="I214" s="326"/>
    </row>
    <row r="215" spans="1:9" ht="30" customHeight="1">
      <c r="A215" s="438">
        <v>1</v>
      </c>
      <c r="B215" s="833"/>
      <c r="C215" s="835"/>
      <c r="D215" s="444"/>
      <c r="E215" s="435"/>
      <c r="F215" s="833"/>
      <c r="G215" s="834"/>
      <c r="H215" s="835"/>
      <c r="I215" s="326"/>
    </row>
    <row r="216" spans="1:9" ht="28.5" customHeight="1">
      <c r="A216" s="438">
        <v>2</v>
      </c>
      <c r="B216" s="833"/>
      <c r="C216" s="835"/>
      <c r="D216" s="444"/>
      <c r="E216" s="435"/>
      <c r="F216" s="833"/>
      <c r="G216" s="834"/>
      <c r="H216" s="835"/>
    </row>
    <row r="217" spans="1:9" ht="27.75" customHeight="1">
      <c r="A217" s="438">
        <v>3</v>
      </c>
      <c r="B217" s="833"/>
      <c r="C217" s="835"/>
      <c r="D217" s="444"/>
      <c r="E217" s="435"/>
      <c r="F217" s="833"/>
      <c r="G217" s="834"/>
      <c r="H217" s="835"/>
      <c r="I217" s="326"/>
    </row>
    <row r="218" spans="1:9" ht="30" customHeight="1">
      <c r="A218" s="438">
        <v>4</v>
      </c>
      <c r="B218" s="833"/>
      <c r="C218" s="835"/>
      <c r="D218" s="444"/>
      <c r="E218" s="435"/>
      <c r="F218" s="833"/>
      <c r="G218" s="834"/>
      <c r="H218" s="835"/>
      <c r="I218" s="326"/>
    </row>
    <row r="219" spans="1:9" ht="30.75" customHeight="1">
      <c r="A219" s="438">
        <v>5</v>
      </c>
      <c r="B219" s="833"/>
      <c r="C219" s="835"/>
      <c r="D219" s="444"/>
      <c r="E219" s="435"/>
      <c r="F219" s="833"/>
      <c r="G219" s="834"/>
      <c r="H219" s="835"/>
      <c r="I219" s="326"/>
    </row>
    <row r="220" spans="1:9" ht="51" customHeight="1">
      <c r="A220" s="438"/>
      <c r="B220" s="839" t="s">
        <v>231</v>
      </c>
      <c r="C220" s="840"/>
      <c r="D220" s="444"/>
      <c r="E220" s="503"/>
      <c r="F220" s="435"/>
      <c r="G220" s="435"/>
      <c r="H220" s="492"/>
      <c r="I220" s="326"/>
    </row>
    <row r="221" spans="1:9" ht="16.5" customHeight="1">
      <c r="A221" s="433"/>
      <c r="B221" s="324"/>
      <c r="C221" s="324"/>
      <c r="D221" s="430"/>
      <c r="E221" s="430"/>
      <c r="F221" s="430"/>
      <c r="G221" s="430"/>
      <c r="H221" s="430"/>
      <c r="I221" s="326"/>
    </row>
    <row r="222" spans="1:9" ht="16.5" customHeight="1">
      <c r="A222" s="436" t="s">
        <v>232</v>
      </c>
      <c r="B222" s="841" t="s">
        <v>233</v>
      </c>
      <c r="C222" s="842"/>
      <c r="D222" s="454"/>
      <c r="E222" s="843"/>
      <c r="F222" s="844"/>
      <c r="G222" s="845"/>
      <c r="H222" s="846"/>
      <c r="I222" s="326"/>
    </row>
    <row r="223" spans="1:9" ht="34.5" customHeight="1">
      <c r="A223" s="436"/>
      <c r="B223" s="847"/>
      <c r="C223" s="841"/>
      <c r="D223" s="455" t="s">
        <v>234</v>
      </c>
      <c r="E223" s="848" t="s">
        <v>224</v>
      </c>
      <c r="F223" s="849"/>
      <c r="G223" s="849"/>
      <c r="H223" s="850"/>
      <c r="I223" s="326"/>
    </row>
    <row r="224" spans="1:9" ht="56.25" customHeight="1">
      <c r="A224" s="438"/>
      <c r="B224" s="831" t="s">
        <v>235</v>
      </c>
      <c r="C224" s="832"/>
      <c r="D224" s="444"/>
      <c r="E224" s="833"/>
      <c r="F224" s="834"/>
      <c r="G224" s="834"/>
      <c r="H224" s="835"/>
    </row>
    <row r="225" spans="1:9" ht="15.75" customHeight="1">
      <c r="A225" s="438"/>
      <c r="B225" s="851" t="s">
        <v>236</v>
      </c>
      <c r="C225" s="852"/>
      <c r="D225" s="453"/>
      <c r="E225" s="853"/>
      <c r="F225" s="854"/>
      <c r="G225" s="855"/>
      <c r="H225" s="856"/>
      <c r="I225" s="326"/>
    </row>
    <row r="226" spans="1:9" ht="79.5" customHeight="1">
      <c r="A226" s="504"/>
      <c r="B226" s="831" t="s">
        <v>237</v>
      </c>
      <c r="C226" s="832"/>
      <c r="D226" s="444"/>
      <c r="E226" s="833"/>
      <c r="F226" s="834"/>
      <c r="G226" s="834"/>
      <c r="H226" s="835"/>
      <c r="I226" s="326"/>
    </row>
    <row r="227" spans="1:9" ht="14.25" customHeight="1">
      <c r="A227" s="506"/>
      <c r="B227" s="389"/>
      <c r="C227" s="389"/>
      <c r="D227" s="389"/>
      <c r="G227" s="389"/>
    </row>
    <row r="228" spans="1:9" ht="23.25" customHeight="1">
      <c r="A228" s="575">
        <v>5</v>
      </c>
      <c r="B228" s="880" t="s">
        <v>238</v>
      </c>
      <c r="C228" s="881"/>
      <c r="D228" s="881"/>
      <c r="E228" s="881"/>
      <c r="F228" s="881"/>
      <c r="G228" s="881"/>
      <c r="H228" s="881"/>
      <c r="I228" s="578"/>
    </row>
    <row r="229" spans="1:9" ht="32.25" customHeight="1">
      <c r="A229" s="574">
        <v>5.0999999999999996</v>
      </c>
      <c r="B229" s="1002" t="s">
        <v>100</v>
      </c>
      <c r="C229" s="1003"/>
      <c r="D229" s="1003"/>
      <c r="E229" s="1004"/>
      <c r="F229" s="1005"/>
      <c r="G229" s="1005"/>
      <c r="H229" s="1006"/>
    </row>
    <row r="230" spans="1:9" ht="23.25" customHeight="1">
      <c r="A230" s="574" t="s">
        <v>221</v>
      </c>
      <c r="B230" s="857" t="s">
        <v>222</v>
      </c>
      <c r="C230" s="847"/>
      <c r="D230" s="847"/>
      <c r="E230" s="847"/>
      <c r="F230" s="847"/>
      <c r="G230" s="847"/>
      <c r="H230" s="847"/>
    </row>
    <row r="231" spans="1:9" ht="14.25" customHeight="1">
      <c r="A231" s="436"/>
      <c r="B231" s="437"/>
      <c r="C231" s="437"/>
      <c r="D231" s="401"/>
      <c r="E231" s="858"/>
      <c r="F231" s="860" t="s">
        <v>224</v>
      </c>
      <c r="G231" s="861"/>
      <c r="H231" s="862"/>
    </row>
    <row r="232" spans="1:9" ht="47.25" customHeight="1">
      <c r="A232" s="436"/>
      <c r="B232" s="437"/>
      <c r="C232" s="437"/>
      <c r="D232" s="401" t="s">
        <v>223</v>
      </c>
      <c r="E232" s="859"/>
      <c r="F232" s="836"/>
      <c r="G232" s="837"/>
      <c r="H232" s="838"/>
    </row>
    <row r="233" spans="1:9" ht="23.25" customHeight="1">
      <c r="A233" s="438" t="s">
        <v>225</v>
      </c>
      <c r="B233" s="1007" t="s">
        <v>226</v>
      </c>
      <c r="C233" s="1007"/>
      <c r="D233" s="439"/>
      <c r="E233" s="491"/>
      <c r="F233" s="864"/>
      <c r="G233" s="865"/>
      <c r="H233" s="866"/>
    </row>
    <row r="234" spans="1:9" ht="42.75" customHeight="1">
      <c r="A234" s="438"/>
      <c r="B234" s="853" t="s">
        <v>227</v>
      </c>
      <c r="C234" s="867"/>
      <c r="D234" s="868"/>
      <c r="E234" s="440"/>
      <c r="F234" s="833"/>
      <c r="G234" s="834"/>
      <c r="H234" s="835"/>
    </row>
    <row r="235" spans="1:9" ht="27" hidden="1" customHeight="1">
      <c r="A235" s="438">
        <v>1</v>
      </c>
      <c r="B235" s="1000" t="s">
        <v>228</v>
      </c>
      <c r="C235" s="1008"/>
      <c r="D235" s="444"/>
      <c r="E235" s="490"/>
      <c r="F235" s="833"/>
      <c r="G235" s="834"/>
      <c r="H235" s="835"/>
    </row>
    <row r="236" spans="1:9" ht="24" customHeight="1">
      <c r="A236" s="438">
        <v>1</v>
      </c>
      <c r="B236" s="833"/>
      <c r="C236" s="835"/>
      <c r="D236" s="444"/>
      <c r="E236" s="435"/>
      <c r="F236" s="833"/>
      <c r="G236" s="834"/>
      <c r="H236" s="835"/>
    </row>
    <row r="237" spans="1:9" ht="26.25" customHeight="1">
      <c r="A237" s="438">
        <v>2</v>
      </c>
      <c r="B237" s="833"/>
      <c r="C237" s="835"/>
      <c r="D237" s="444"/>
      <c r="E237" s="435"/>
      <c r="F237" s="833"/>
      <c r="G237" s="834"/>
      <c r="H237" s="835"/>
    </row>
    <row r="238" spans="1:9" ht="23.25" customHeight="1">
      <c r="A238" s="438">
        <v>3</v>
      </c>
      <c r="B238" s="833"/>
      <c r="C238" s="835"/>
      <c r="D238" s="444"/>
      <c r="E238" s="435"/>
      <c r="F238" s="833"/>
      <c r="G238" s="834"/>
      <c r="H238" s="835"/>
    </row>
    <row r="239" spans="1:9" ht="22.5" customHeight="1">
      <c r="A239" s="438">
        <v>4</v>
      </c>
      <c r="B239" s="833"/>
      <c r="C239" s="835"/>
      <c r="D239" s="444"/>
      <c r="E239" s="435"/>
      <c r="F239" s="833"/>
      <c r="G239" s="834"/>
      <c r="H239" s="835"/>
    </row>
    <row r="240" spans="1:9" ht="26.25" customHeight="1">
      <c r="A240" s="438">
        <v>5</v>
      </c>
      <c r="B240" s="833"/>
      <c r="C240" s="835"/>
      <c r="D240" s="444"/>
      <c r="E240" s="435"/>
      <c r="F240" s="833"/>
      <c r="G240" s="834"/>
      <c r="H240" s="835"/>
    </row>
    <row r="241" spans="1:8" ht="14.25" customHeight="1">
      <c r="A241" s="403"/>
      <c r="B241" s="434"/>
      <c r="C241" s="435"/>
      <c r="D241" s="435"/>
      <c r="E241" s="435"/>
      <c r="F241" s="435"/>
      <c r="G241" s="435"/>
      <c r="H241" s="435"/>
    </row>
    <row r="242" spans="1:8" ht="21.75" customHeight="1">
      <c r="A242" s="436" t="s">
        <v>90</v>
      </c>
      <c r="B242" s="857" t="s">
        <v>229</v>
      </c>
      <c r="C242" s="847"/>
      <c r="D242" s="847"/>
      <c r="E242" s="847"/>
      <c r="F242" s="847"/>
      <c r="G242" s="847"/>
      <c r="H242" s="847"/>
    </row>
    <row r="243" spans="1:8" ht="21.75" customHeight="1">
      <c r="A243" s="436"/>
      <c r="B243" s="452"/>
      <c r="C243" s="437"/>
      <c r="D243" s="401"/>
      <c r="E243" s="858"/>
      <c r="F243" s="860" t="s">
        <v>224</v>
      </c>
      <c r="G243" s="861"/>
      <c r="H243" s="862"/>
    </row>
    <row r="244" spans="1:8" ht="43.5" customHeight="1">
      <c r="A244" s="436"/>
      <c r="B244" s="452"/>
      <c r="C244" s="437"/>
      <c r="D244" s="401" t="s">
        <v>230</v>
      </c>
      <c r="E244" s="859"/>
      <c r="F244" s="836"/>
      <c r="G244" s="837"/>
      <c r="H244" s="838"/>
    </row>
    <row r="245" spans="1:8" ht="23.25" customHeight="1">
      <c r="A245" s="438" t="s">
        <v>225</v>
      </c>
      <c r="B245" s="863" t="s">
        <v>226</v>
      </c>
      <c r="C245" s="852"/>
      <c r="D245" s="453"/>
      <c r="E245" s="491"/>
      <c r="F245" s="864"/>
      <c r="G245" s="865"/>
      <c r="H245" s="866"/>
    </row>
    <row r="246" spans="1:8" ht="44.25" customHeight="1">
      <c r="A246" s="438"/>
      <c r="B246" s="853" t="s">
        <v>227</v>
      </c>
      <c r="C246" s="867"/>
      <c r="D246" s="868"/>
      <c r="E246" s="440"/>
      <c r="F246" s="864"/>
      <c r="G246" s="865"/>
      <c r="H246" s="866"/>
    </row>
    <row r="247" spans="1:8" ht="23.25" customHeight="1">
      <c r="A247" s="438">
        <v>1</v>
      </c>
      <c r="B247" s="833"/>
      <c r="C247" s="835"/>
      <c r="D247" s="444"/>
      <c r="E247" s="435"/>
      <c r="F247" s="833"/>
      <c r="G247" s="834"/>
      <c r="H247" s="835"/>
    </row>
    <row r="248" spans="1:8" ht="30" customHeight="1">
      <c r="A248" s="438">
        <v>2</v>
      </c>
      <c r="B248" s="833"/>
      <c r="C248" s="835"/>
      <c r="D248" s="444"/>
      <c r="E248" s="435"/>
      <c r="F248" s="833"/>
      <c r="G248" s="834"/>
      <c r="H248" s="835"/>
    </row>
    <row r="249" spans="1:8" ht="27.75" customHeight="1">
      <c r="A249" s="438">
        <v>3</v>
      </c>
      <c r="B249" s="833"/>
      <c r="C249" s="835"/>
      <c r="D249" s="444"/>
      <c r="E249" s="435"/>
      <c r="F249" s="833"/>
      <c r="G249" s="834"/>
      <c r="H249" s="835"/>
    </row>
    <row r="250" spans="1:8" ht="27" customHeight="1">
      <c r="A250" s="438">
        <v>4</v>
      </c>
      <c r="B250" s="833"/>
      <c r="C250" s="835"/>
      <c r="D250" s="444"/>
      <c r="E250" s="435"/>
      <c r="F250" s="833"/>
      <c r="G250" s="834"/>
      <c r="H250" s="835"/>
    </row>
    <row r="251" spans="1:8" ht="27.75" customHeight="1">
      <c r="A251" s="438">
        <v>5</v>
      </c>
      <c r="B251" s="833"/>
      <c r="C251" s="835"/>
      <c r="D251" s="444"/>
      <c r="E251" s="435"/>
      <c r="F251" s="833"/>
      <c r="G251" s="834"/>
      <c r="H251" s="835"/>
    </row>
    <row r="252" spans="1:8" ht="47.25" customHeight="1">
      <c r="A252" s="438"/>
      <c r="B252" s="839" t="s">
        <v>231</v>
      </c>
      <c r="C252" s="840"/>
      <c r="D252" s="444"/>
      <c r="E252" s="503"/>
      <c r="F252" s="435"/>
      <c r="G252" s="435"/>
      <c r="H252" s="492"/>
    </row>
    <row r="253" spans="1:8" ht="14.25" customHeight="1">
      <c r="A253" s="433"/>
      <c r="B253" s="324"/>
      <c r="C253" s="324"/>
      <c r="D253" s="430"/>
      <c r="E253" s="430"/>
      <c r="F253" s="430"/>
      <c r="G253" s="430"/>
      <c r="H253" s="430"/>
    </row>
    <row r="254" spans="1:8" ht="14.25" customHeight="1">
      <c r="A254" s="436" t="s">
        <v>232</v>
      </c>
      <c r="B254" s="841" t="s">
        <v>233</v>
      </c>
      <c r="C254" s="842"/>
      <c r="D254" s="454"/>
      <c r="E254" s="843"/>
      <c r="F254" s="844"/>
      <c r="G254" s="845"/>
      <c r="H254" s="846"/>
    </row>
    <row r="255" spans="1:8" ht="39.75" customHeight="1">
      <c r="A255" s="436"/>
      <c r="B255" s="847"/>
      <c r="C255" s="841"/>
      <c r="D255" s="455" t="s">
        <v>234</v>
      </c>
      <c r="E255" s="848" t="s">
        <v>224</v>
      </c>
      <c r="F255" s="849"/>
      <c r="G255" s="849"/>
      <c r="H255" s="850"/>
    </row>
    <row r="256" spans="1:8" ht="59.25" customHeight="1">
      <c r="A256" s="438"/>
      <c r="B256" s="831" t="s">
        <v>235</v>
      </c>
      <c r="C256" s="832"/>
      <c r="D256" s="444"/>
      <c r="E256" s="833"/>
      <c r="F256" s="834"/>
      <c r="G256" s="834"/>
      <c r="H256" s="835"/>
    </row>
    <row r="257" spans="1:9" ht="21" customHeight="1">
      <c r="A257" s="438"/>
      <c r="B257" s="851" t="s">
        <v>236</v>
      </c>
      <c r="C257" s="852"/>
      <c r="D257" s="453"/>
      <c r="E257" s="853"/>
      <c r="F257" s="854"/>
      <c r="G257" s="855"/>
      <c r="H257" s="856"/>
    </row>
    <row r="258" spans="1:9" ht="57" customHeight="1">
      <c r="A258" s="504"/>
      <c r="B258" s="831" t="s">
        <v>237</v>
      </c>
      <c r="C258" s="832"/>
      <c r="D258" s="444"/>
      <c r="E258" s="833"/>
      <c r="F258" s="834"/>
      <c r="G258" s="834"/>
      <c r="H258" s="835"/>
    </row>
    <row r="259" spans="1:9" ht="14.25" customHeight="1">
      <c r="A259" s="506"/>
      <c r="B259" s="389"/>
      <c r="C259" s="389"/>
      <c r="D259" s="389"/>
      <c r="G259" s="389"/>
    </row>
    <row r="260" spans="1:9" ht="19.5" hidden="1" customHeight="1">
      <c r="A260" s="505"/>
      <c r="B260" s="847" t="e">
        <f>IF(AND(#REF!=2,M198=1),"Name of Other Partner of JV",IF(AND(#REF!=2,M198="2 or more"),"Name of Other Partner-1 of JV",""))</f>
        <v>#REF!</v>
      </c>
      <c r="C260" s="847"/>
      <c r="D260" s="847"/>
      <c r="E260" s="857" t="e">
        <f>'[12]Name of Bidder'!C18</f>
        <v>#REF!</v>
      </c>
      <c r="F260" s="847"/>
      <c r="G260" s="847"/>
      <c r="H260" s="841"/>
      <c r="I260" s="326"/>
    </row>
    <row r="261" spans="1:9" ht="29.25" hidden="1" customHeight="1">
      <c r="A261" s="403" t="s">
        <v>221</v>
      </c>
      <c r="B261" s="857" t="s">
        <v>222</v>
      </c>
      <c r="C261" s="847"/>
      <c r="D261" s="847"/>
      <c r="E261" s="847"/>
      <c r="F261" s="847"/>
      <c r="G261" s="847"/>
      <c r="H261" s="847"/>
      <c r="I261" s="326"/>
    </row>
    <row r="262" spans="1:9" ht="19.5" hidden="1" customHeight="1">
      <c r="A262" s="436"/>
      <c r="B262" s="452"/>
      <c r="C262" s="456"/>
      <c r="D262" s="457"/>
      <c r="E262" s="860" t="s">
        <v>239</v>
      </c>
      <c r="F262" s="862" t="s">
        <v>240</v>
      </c>
      <c r="G262" s="860" t="s">
        <v>224</v>
      </c>
      <c r="H262" s="862"/>
      <c r="I262" s="326"/>
    </row>
    <row r="263" spans="1:9" ht="47.25" hidden="1" customHeight="1">
      <c r="A263" s="436"/>
      <c r="B263" s="452"/>
      <c r="C263" s="456"/>
      <c r="D263" s="402" t="s">
        <v>241</v>
      </c>
      <c r="E263" s="995"/>
      <c r="F263" s="996"/>
      <c r="G263" s="995"/>
      <c r="H263" s="996"/>
      <c r="I263" s="326"/>
    </row>
    <row r="264" spans="1:9" ht="17.25" hidden="1" customHeight="1">
      <c r="A264" s="438" t="s">
        <v>225</v>
      </c>
      <c r="B264" s="853" t="s">
        <v>226</v>
      </c>
      <c r="C264" s="854"/>
      <c r="D264" s="458"/>
      <c r="E264" s="981"/>
      <c r="F264" s="982"/>
      <c r="G264" s="981"/>
      <c r="H264" s="982"/>
      <c r="I264" s="326"/>
    </row>
    <row r="265" spans="1:9" ht="17.25" hidden="1" customHeight="1">
      <c r="A265" s="438"/>
      <c r="B265" s="853" t="s">
        <v>242</v>
      </c>
      <c r="C265" s="867"/>
      <c r="D265" s="854"/>
      <c r="E265" s="440" t="s">
        <v>29</v>
      </c>
      <c r="F265" s="441"/>
      <c r="G265" s="441"/>
      <c r="H265" s="442"/>
      <c r="I265" s="326"/>
    </row>
    <row r="266" spans="1:9" ht="15.75" hidden="1" customHeight="1">
      <c r="A266" s="438">
        <v>1</v>
      </c>
      <c r="B266" s="1000" t="s">
        <v>243</v>
      </c>
      <c r="C266" s="1001"/>
      <c r="D266" s="446"/>
      <c r="E266" s="447"/>
      <c r="F266" s="448"/>
      <c r="G266" s="989"/>
      <c r="H266" s="990"/>
      <c r="I266" s="326"/>
    </row>
    <row r="267" spans="1:9" ht="15.75" hidden="1" customHeight="1">
      <c r="A267" s="438">
        <v>2</v>
      </c>
      <c r="B267" s="1000" t="s">
        <v>244</v>
      </c>
      <c r="C267" s="1001"/>
      <c r="D267" s="446"/>
      <c r="E267" s="447"/>
      <c r="F267" s="448"/>
      <c r="G267" s="989"/>
      <c r="H267" s="990"/>
    </row>
    <row r="268" spans="1:9" ht="15.75" hidden="1" customHeight="1">
      <c r="A268" s="438">
        <v>3</v>
      </c>
      <c r="B268" s="443" t="s">
        <v>245</v>
      </c>
      <c r="C268" s="445"/>
      <c r="D268" s="446"/>
      <c r="E268" s="447"/>
      <c r="F268" s="448"/>
      <c r="G268" s="989"/>
      <c r="H268" s="990"/>
      <c r="I268" s="326"/>
    </row>
    <row r="269" spans="1:9" ht="16.5" hidden="1" customHeight="1">
      <c r="A269" s="438">
        <v>4</v>
      </c>
      <c r="B269" s="443" t="s">
        <v>246</v>
      </c>
      <c r="C269" s="445"/>
      <c r="D269" s="446"/>
      <c r="E269" s="447"/>
      <c r="F269" s="448"/>
      <c r="G269" s="989"/>
      <c r="H269" s="990"/>
      <c r="I269" s="326"/>
    </row>
    <row r="270" spans="1:9" hidden="1">
      <c r="A270" s="438">
        <v>5</v>
      </c>
      <c r="B270" s="443" t="s">
        <v>247</v>
      </c>
      <c r="C270" s="445"/>
      <c r="D270" s="446"/>
      <c r="E270" s="447"/>
      <c r="F270" s="448"/>
      <c r="G270" s="989"/>
      <c r="H270" s="990"/>
      <c r="I270" s="326"/>
    </row>
    <row r="271" spans="1:9" ht="19.5" hidden="1" customHeight="1">
      <c r="A271" s="438">
        <v>6</v>
      </c>
      <c r="B271" s="443" t="s">
        <v>248</v>
      </c>
      <c r="C271" s="445"/>
      <c r="D271" s="449"/>
      <c r="E271" s="450"/>
      <c r="F271" s="451"/>
      <c r="G271" s="991"/>
      <c r="H271" s="992"/>
      <c r="I271" s="326"/>
    </row>
    <row r="272" spans="1:9" ht="32.25" hidden="1" customHeight="1">
      <c r="A272" s="433"/>
      <c r="B272" s="993" t="s">
        <v>249</v>
      </c>
      <c r="C272" s="993"/>
      <c r="D272" s="993"/>
      <c r="E272" s="993"/>
      <c r="F272" s="993"/>
      <c r="G272" s="993"/>
      <c r="H272" s="994"/>
      <c r="I272" s="326"/>
    </row>
    <row r="273" spans="1:9" ht="32.25" hidden="1" customHeight="1">
      <c r="A273" s="403"/>
      <c r="B273" s="459"/>
      <c r="C273" s="459"/>
      <c r="D273" s="459"/>
      <c r="E273" s="459"/>
      <c r="F273" s="459"/>
      <c r="G273" s="459"/>
      <c r="H273" s="459"/>
      <c r="I273" s="326"/>
    </row>
    <row r="274" spans="1:9" ht="32.25" hidden="1" customHeight="1">
      <c r="A274" s="403"/>
      <c r="B274" s="459"/>
      <c r="C274" s="459"/>
      <c r="D274" s="459"/>
      <c r="E274" s="459"/>
      <c r="F274" s="459"/>
      <c r="G274" s="459"/>
      <c r="H274" s="459"/>
      <c r="I274" s="326"/>
    </row>
    <row r="275" spans="1:9" ht="32.25" hidden="1" customHeight="1">
      <c r="A275" s="403"/>
      <c r="B275" s="459"/>
      <c r="C275" s="459"/>
      <c r="D275" s="459"/>
      <c r="E275" s="459"/>
      <c r="F275" s="459"/>
      <c r="G275" s="459"/>
      <c r="H275" s="459"/>
      <c r="I275" s="326"/>
    </row>
    <row r="276" spans="1:9" ht="32.25" hidden="1" customHeight="1">
      <c r="A276" s="403"/>
      <c r="B276" s="459"/>
      <c r="C276" s="459"/>
      <c r="D276" s="459"/>
      <c r="E276" s="459"/>
      <c r="F276" s="459"/>
      <c r="G276" s="459"/>
      <c r="H276" s="459"/>
      <c r="I276" s="326"/>
    </row>
    <row r="277" spans="1:9" ht="20.25" hidden="1" customHeight="1">
      <c r="A277" s="436" t="s">
        <v>90</v>
      </c>
      <c r="B277" s="857" t="s">
        <v>229</v>
      </c>
      <c r="C277" s="847"/>
      <c r="D277" s="847"/>
      <c r="E277" s="847"/>
      <c r="F277" s="847"/>
      <c r="G277" s="847"/>
      <c r="H277" s="847"/>
      <c r="I277" s="326"/>
    </row>
    <row r="278" spans="1:9" ht="19.5" hidden="1" customHeight="1">
      <c r="A278" s="436"/>
      <c r="B278" s="460"/>
      <c r="C278" s="456"/>
      <c r="D278" s="457"/>
      <c r="E278" s="860" t="s">
        <v>239</v>
      </c>
      <c r="F278" s="862" t="s">
        <v>240</v>
      </c>
      <c r="G278" s="860" t="s">
        <v>224</v>
      </c>
      <c r="H278" s="862"/>
      <c r="I278" s="326"/>
    </row>
    <row r="279" spans="1:9" ht="47.25" hidden="1" customHeight="1">
      <c r="A279" s="436"/>
      <c r="B279" s="460"/>
      <c r="C279" s="456"/>
      <c r="D279" s="402" t="s">
        <v>250</v>
      </c>
      <c r="E279" s="995"/>
      <c r="F279" s="996"/>
      <c r="G279" s="995"/>
      <c r="H279" s="996"/>
      <c r="I279" s="326"/>
    </row>
    <row r="280" spans="1:9" ht="17.25" hidden="1" customHeight="1">
      <c r="A280" s="438" t="s">
        <v>225</v>
      </c>
      <c r="B280" s="868" t="s">
        <v>226</v>
      </c>
      <c r="C280" s="863"/>
      <c r="D280" s="461"/>
      <c r="E280" s="981"/>
      <c r="F280" s="982"/>
      <c r="G280" s="983"/>
      <c r="H280" s="984"/>
      <c r="I280" s="326"/>
    </row>
    <row r="281" spans="1:9" ht="17.25" hidden="1" customHeight="1">
      <c r="A281" s="438"/>
      <c r="B281" s="867" t="s">
        <v>242</v>
      </c>
      <c r="C281" s="867"/>
      <c r="D281" s="868"/>
      <c r="E281" s="440" t="s">
        <v>29</v>
      </c>
      <c r="F281" s="441"/>
      <c r="G281" s="441"/>
      <c r="H281" s="442"/>
      <c r="I281" s="326"/>
    </row>
    <row r="282" spans="1:9" ht="15.75" hidden="1" customHeight="1">
      <c r="A282" s="438">
        <v>1</v>
      </c>
      <c r="B282" s="985" t="s">
        <v>243</v>
      </c>
      <c r="C282" s="986"/>
      <c r="D282" s="464"/>
      <c r="E282" s="465"/>
      <c r="F282" s="466"/>
      <c r="G282" s="987"/>
      <c r="H282" s="988"/>
      <c r="I282" s="326"/>
    </row>
    <row r="283" spans="1:9" ht="15.75" hidden="1" customHeight="1">
      <c r="A283" s="438">
        <v>2</v>
      </c>
      <c r="B283" s="985" t="s">
        <v>244</v>
      </c>
      <c r="C283" s="986"/>
      <c r="D283" s="467"/>
      <c r="E283" s="447"/>
      <c r="F283" s="448"/>
      <c r="G283" s="975"/>
      <c r="H283" s="976"/>
    </row>
    <row r="284" spans="1:9" ht="15.75" hidden="1" customHeight="1">
      <c r="A284" s="438">
        <v>3</v>
      </c>
      <c r="B284" s="462" t="s">
        <v>245</v>
      </c>
      <c r="C284" s="463"/>
      <c r="D284" s="467"/>
      <c r="E284" s="447"/>
      <c r="F284" s="448"/>
      <c r="G284" s="975"/>
      <c r="H284" s="976"/>
      <c r="I284" s="326"/>
    </row>
    <row r="285" spans="1:9" ht="16.5" hidden="1" customHeight="1">
      <c r="A285" s="438">
        <v>4</v>
      </c>
      <c r="B285" s="462" t="s">
        <v>246</v>
      </c>
      <c r="C285" s="463"/>
      <c r="D285" s="467"/>
      <c r="E285" s="447"/>
      <c r="F285" s="448"/>
      <c r="G285" s="975"/>
      <c r="H285" s="976"/>
      <c r="I285" s="326"/>
    </row>
    <row r="286" spans="1:9" ht="15.75" hidden="1" customHeight="1">
      <c r="A286" s="438">
        <v>5</v>
      </c>
      <c r="B286" s="462" t="s">
        <v>247</v>
      </c>
      <c r="C286" s="463"/>
      <c r="D286" s="467"/>
      <c r="E286" s="447"/>
      <c r="F286" s="448"/>
      <c r="G286" s="975"/>
      <c r="H286" s="976"/>
      <c r="I286" s="326"/>
    </row>
    <row r="287" spans="1:9" hidden="1">
      <c r="A287" s="438">
        <v>6</v>
      </c>
      <c r="B287" s="462" t="s">
        <v>248</v>
      </c>
      <c r="C287" s="463"/>
      <c r="D287" s="468"/>
      <c r="E287" s="450"/>
      <c r="F287" s="451"/>
      <c r="G287" s="977"/>
      <c r="H287" s="978"/>
      <c r="I287" s="326"/>
    </row>
    <row r="288" spans="1:9" ht="49.5" hidden="1" customHeight="1">
      <c r="A288" s="438"/>
      <c r="B288" s="999" t="s">
        <v>249</v>
      </c>
      <c r="C288" s="993"/>
      <c r="D288" s="993"/>
      <c r="E288" s="993"/>
      <c r="F288" s="993"/>
      <c r="G288" s="993"/>
      <c r="H288" s="994"/>
      <c r="I288" s="326"/>
    </row>
    <row r="289" spans="1:9" ht="16.5" hidden="1" customHeight="1">
      <c r="A289" s="469"/>
      <c r="B289" s="324"/>
      <c r="C289" s="324"/>
      <c r="D289" s="430"/>
      <c r="E289" s="430"/>
      <c r="F289" s="430"/>
      <c r="G289" s="430"/>
      <c r="H289" s="430"/>
      <c r="I289" s="326"/>
    </row>
    <row r="290" spans="1:9" ht="16.5" hidden="1" customHeight="1">
      <c r="A290" s="436" t="s">
        <v>232</v>
      </c>
      <c r="B290" s="841" t="s">
        <v>233</v>
      </c>
      <c r="C290" s="842"/>
      <c r="D290" s="454"/>
      <c r="E290" s="843"/>
      <c r="F290" s="844"/>
      <c r="G290" s="845"/>
      <c r="H290" s="846"/>
      <c r="I290" s="326"/>
    </row>
    <row r="291" spans="1:9" ht="28.5" hidden="1" customHeight="1">
      <c r="A291" s="436"/>
      <c r="B291" s="847"/>
      <c r="C291" s="841"/>
      <c r="D291" s="455"/>
      <c r="E291" s="848" t="s">
        <v>251</v>
      </c>
      <c r="F291" s="850"/>
      <c r="G291" s="973" t="s">
        <v>239</v>
      </c>
      <c r="H291" s="974"/>
      <c r="I291" s="326"/>
    </row>
    <row r="292" spans="1:9" ht="56.25" hidden="1" customHeight="1">
      <c r="A292" s="438"/>
      <c r="B292" s="831" t="s">
        <v>235</v>
      </c>
      <c r="C292" s="832"/>
      <c r="D292" s="444"/>
      <c r="E292" s="969"/>
      <c r="F292" s="970"/>
      <c r="G292" s="971"/>
      <c r="H292" s="971"/>
    </row>
    <row r="293" spans="1:9" ht="15.75" hidden="1" customHeight="1">
      <c r="A293" s="438"/>
      <c r="B293" s="851" t="s">
        <v>236</v>
      </c>
      <c r="C293" s="852"/>
      <c r="D293" s="453"/>
      <c r="E293" s="853"/>
      <c r="F293" s="854"/>
      <c r="G293" s="855"/>
      <c r="H293" s="856"/>
      <c r="I293" s="326"/>
    </row>
    <row r="294" spans="1:9" ht="66.75" hidden="1" customHeight="1">
      <c r="A294" s="438"/>
      <c r="B294" s="831" t="s">
        <v>237</v>
      </c>
      <c r="C294" s="832"/>
      <c r="D294" s="444"/>
      <c r="E294" s="969"/>
      <c r="F294" s="970"/>
      <c r="G294" s="971"/>
      <c r="H294" s="971"/>
      <c r="I294" s="326"/>
    </row>
    <row r="295" spans="1:9" ht="20.25" hidden="1" customHeight="1">
      <c r="A295" s="438"/>
      <c r="B295" s="470"/>
      <c r="C295" s="470"/>
      <c r="D295" s="471"/>
      <c r="E295" s="471"/>
      <c r="F295" s="471"/>
      <c r="G295" s="471"/>
      <c r="H295" s="471"/>
      <c r="I295" s="326"/>
    </row>
    <row r="296" spans="1:9" ht="32.25" hidden="1" customHeight="1">
      <c r="A296" s="403"/>
      <c r="B296" s="847" t="e">
        <f>IF(AND(#REF!=2,M198="2 or more"),"Name of Other Partner-2 of JV", "")</f>
        <v>#REF!</v>
      </c>
      <c r="C296" s="847"/>
      <c r="D296" s="847"/>
      <c r="E296" s="857" t="e">
        <f>'[12]Name of Bidder'!C23</f>
        <v>#REF!</v>
      </c>
      <c r="F296" s="847"/>
      <c r="G296" s="847"/>
      <c r="H296" s="841"/>
      <c r="I296" s="326"/>
    </row>
    <row r="297" spans="1:9" ht="29.25" hidden="1" customHeight="1">
      <c r="A297" s="403" t="s">
        <v>221</v>
      </c>
      <c r="B297" s="857" t="s">
        <v>222</v>
      </c>
      <c r="C297" s="847"/>
      <c r="D297" s="847"/>
      <c r="E297" s="847"/>
      <c r="F297" s="847"/>
      <c r="G297" s="847"/>
      <c r="H297" s="847"/>
      <c r="I297" s="326"/>
    </row>
    <row r="298" spans="1:9" ht="19.5" hidden="1" customHeight="1">
      <c r="A298" s="436"/>
      <c r="B298" s="452"/>
      <c r="C298" s="456"/>
      <c r="D298" s="457"/>
      <c r="E298" s="860" t="s">
        <v>239</v>
      </c>
      <c r="F298" s="862" t="s">
        <v>240</v>
      </c>
      <c r="G298" s="860" t="s">
        <v>224</v>
      </c>
      <c r="H298" s="862"/>
      <c r="I298" s="326"/>
    </row>
    <row r="299" spans="1:9" ht="47.25" hidden="1" customHeight="1">
      <c r="A299" s="436"/>
      <c r="B299" s="452"/>
      <c r="C299" s="456"/>
      <c r="D299" s="402" t="s">
        <v>241</v>
      </c>
      <c r="E299" s="995"/>
      <c r="F299" s="996"/>
      <c r="G299" s="995"/>
      <c r="H299" s="996"/>
      <c r="I299" s="326"/>
    </row>
    <row r="300" spans="1:9" ht="17.25" hidden="1" customHeight="1">
      <c r="A300" s="438" t="s">
        <v>225</v>
      </c>
      <c r="B300" s="853" t="s">
        <v>226</v>
      </c>
      <c r="C300" s="854"/>
      <c r="D300" s="458"/>
      <c r="E300" s="981"/>
      <c r="F300" s="982"/>
      <c r="G300" s="981"/>
      <c r="H300" s="982"/>
      <c r="I300" s="326"/>
    </row>
    <row r="301" spans="1:9" ht="17.25" hidden="1" customHeight="1">
      <c r="A301" s="438"/>
      <c r="B301" s="853" t="s">
        <v>242</v>
      </c>
      <c r="C301" s="867"/>
      <c r="D301" s="854"/>
      <c r="E301" s="440" t="s">
        <v>29</v>
      </c>
      <c r="F301" s="441"/>
      <c r="G301" s="441"/>
      <c r="H301" s="442"/>
      <c r="I301" s="326"/>
    </row>
    <row r="302" spans="1:9" ht="15.75" hidden="1" customHeight="1">
      <c r="A302" s="438">
        <v>1</v>
      </c>
      <c r="B302" s="985" t="s">
        <v>243</v>
      </c>
      <c r="C302" s="986"/>
      <c r="D302" s="472"/>
      <c r="E302" s="465"/>
      <c r="F302" s="466"/>
      <c r="G302" s="997"/>
      <c r="H302" s="998"/>
      <c r="I302" s="326"/>
    </row>
    <row r="303" spans="1:9" ht="15.75" hidden="1" customHeight="1">
      <c r="A303" s="438">
        <v>2</v>
      </c>
      <c r="B303" s="985" t="s">
        <v>244</v>
      </c>
      <c r="C303" s="986"/>
      <c r="D303" s="446"/>
      <c r="E303" s="447"/>
      <c r="F303" s="448"/>
      <c r="G303" s="989"/>
      <c r="H303" s="990"/>
    </row>
    <row r="304" spans="1:9" ht="15.75" hidden="1" customHeight="1">
      <c r="A304" s="438">
        <v>3</v>
      </c>
      <c r="B304" s="462" t="s">
        <v>245</v>
      </c>
      <c r="C304" s="463"/>
      <c r="D304" s="446"/>
      <c r="E304" s="447"/>
      <c r="F304" s="448"/>
      <c r="G304" s="989"/>
      <c r="H304" s="990"/>
      <c r="I304" s="326"/>
    </row>
    <row r="305" spans="1:9" ht="16.5" hidden="1" customHeight="1">
      <c r="A305" s="438">
        <v>4</v>
      </c>
      <c r="B305" s="462" t="s">
        <v>246</v>
      </c>
      <c r="C305" s="463"/>
      <c r="D305" s="446"/>
      <c r="E305" s="447"/>
      <c r="F305" s="448"/>
      <c r="G305" s="989"/>
      <c r="H305" s="990"/>
      <c r="I305" s="326"/>
    </row>
    <row r="306" spans="1:9" ht="15.75" hidden="1" customHeight="1">
      <c r="A306" s="438">
        <v>5</v>
      </c>
      <c r="B306" s="462" t="s">
        <v>247</v>
      </c>
      <c r="C306" s="463"/>
      <c r="D306" s="446"/>
      <c r="E306" s="447"/>
      <c r="F306" s="448"/>
      <c r="G306" s="989"/>
      <c r="H306" s="990"/>
      <c r="I306" s="326"/>
    </row>
    <row r="307" spans="1:9" hidden="1">
      <c r="A307" s="438">
        <v>6</v>
      </c>
      <c r="B307" s="462" t="s">
        <v>248</v>
      </c>
      <c r="C307" s="463"/>
      <c r="D307" s="449"/>
      <c r="E307" s="450"/>
      <c r="F307" s="451"/>
      <c r="G307" s="991"/>
      <c r="H307" s="992"/>
      <c r="I307" s="326"/>
    </row>
    <row r="308" spans="1:9" ht="32.25" hidden="1" customHeight="1">
      <c r="A308" s="433"/>
      <c r="B308" s="993" t="s">
        <v>249</v>
      </c>
      <c r="C308" s="993"/>
      <c r="D308" s="993"/>
      <c r="E308" s="993"/>
      <c r="F308" s="993"/>
      <c r="G308" s="993"/>
      <c r="H308" s="994"/>
      <c r="I308" s="326"/>
    </row>
    <row r="309" spans="1:9" ht="32.25" hidden="1" customHeight="1">
      <c r="A309" s="403"/>
      <c r="B309" s="459"/>
      <c r="C309" s="459"/>
      <c r="D309" s="459"/>
      <c r="E309" s="459"/>
      <c r="F309" s="459"/>
      <c r="G309" s="459"/>
      <c r="H309" s="459"/>
      <c r="I309" s="326"/>
    </row>
    <row r="310" spans="1:9" ht="20.25" hidden="1" customHeight="1">
      <c r="A310" s="436" t="s">
        <v>90</v>
      </c>
      <c r="B310" s="857" t="s">
        <v>229</v>
      </c>
      <c r="C310" s="847"/>
      <c r="D310" s="847"/>
      <c r="E310" s="847"/>
      <c r="F310" s="847"/>
      <c r="G310" s="847"/>
      <c r="H310" s="847"/>
      <c r="I310" s="326"/>
    </row>
    <row r="311" spans="1:9" ht="19.5" hidden="1" customHeight="1">
      <c r="A311" s="436"/>
      <c r="B311" s="460"/>
      <c r="C311" s="456"/>
      <c r="D311" s="457"/>
      <c r="E311" s="860" t="s">
        <v>239</v>
      </c>
      <c r="F311" s="862" t="s">
        <v>240</v>
      </c>
      <c r="G311" s="860" t="s">
        <v>224</v>
      </c>
      <c r="H311" s="862"/>
      <c r="I311" s="326"/>
    </row>
    <row r="312" spans="1:9" ht="47.25" hidden="1" customHeight="1">
      <c r="A312" s="436"/>
      <c r="B312" s="460"/>
      <c r="C312" s="456"/>
      <c r="D312" s="402" t="s">
        <v>250</v>
      </c>
      <c r="E312" s="995"/>
      <c r="F312" s="996"/>
      <c r="G312" s="995"/>
      <c r="H312" s="996"/>
      <c r="I312" s="326"/>
    </row>
    <row r="313" spans="1:9" ht="17.25" hidden="1" customHeight="1">
      <c r="A313" s="438" t="s">
        <v>225</v>
      </c>
      <c r="B313" s="868" t="s">
        <v>226</v>
      </c>
      <c r="C313" s="863"/>
      <c r="D313" s="461"/>
      <c r="E313" s="981"/>
      <c r="F313" s="982"/>
      <c r="G313" s="983"/>
      <c r="H313" s="984"/>
      <c r="I313" s="326"/>
    </row>
    <row r="314" spans="1:9" ht="17.25" hidden="1" customHeight="1">
      <c r="A314" s="438"/>
      <c r="B314" s="867" t="s">
        <v>242</v>
      </c>
      <c r="C314" s="867"/>
      <c r="D314" s="868"/>
      <c r="E314" s="440" t="s">
        <v>29</v>
      </c>
      <c r="F314" s="441"/>
      <c r="G314" s="441"/>
      <c r="H314" s="442"/>
      <c r="I314" s="326"/>
    </row>
    <row r="315" spans="1:9" ht="15.75" hidden="1" customHeight="1">
      <c r="A315" s="438">
        <v>1</v>
      </c>
      <c r="B315" s="985" t="s">
        <v>243</v>
      </c>
      <c r="C315" s="986"/>
      <c r="D315" s="464"/>
      <c r="E315" s="465"/>
      <c r="F315" s="466"/>
      <c r="G315" s="987"/>
      <c r="H315" s="988"/>
      <c r="I315" s="326"/>
    </row>
    <row r="316" spans="1:9" ht="15.75" hidden="1" customHeight="1">
      <c r="A316" s="438">
        <v>2</v>
      </c>
      <c r="B316" s="985" t="s">
        <v>244</v>
      </c>
      <c r="C316" s="986"/>
      <c r="D316" s="467"/>
      <c r="E316" s="447"/>
      <c r="F316" s="448"/>
      <c r="G316" s="975"/>
      <c r="H316" s="976"/>
    </row>
    <row r="317" spans="1:9" ht="15.75" hidden="1" customHeight="1">
      <c r="A317" s="438">
        <v>3</v>
      </c>
      <c r="B317" s="462" t="s">
        <v>245</v>
      </c>
      <c r="C317" s="463"/>
      <c r="D317" s="467"/>
      <c r="E317" s="447"/>
      <c r="F317" s="448"/>
      <c r="G317" s="975"/>
      <c r="H317" s="976"/>
      <c r="I317" s="326"/>
    </row>
    <row r="318" spans="1:9" ht="16.5" hidden="1" customHeight="1">
      <c r="A318" s="438">
        <v>4</v>
      </c>
      <c r="B318" s="462" t="s">
        <v>246</v>
      </c>
      <c r="C318" s="463"/>
      <c r="D318" s="467"/>
      <c r="E318" s="447"/>
      <c r="F318" s="448"/>
      <c r="G318" s="975"/>
      <c r="H318" s="976"/>
      <c r="I318" s="326"/>
    </row>
    <row r="319" spans="1:9" ht="15.75" hidden="1" customHeight="1">
      <c r="A319" s="438">
        <v>5</v>
      </c>
      <c r="B319" s="462" t="s">
        <v>247</v>
      </c>
      <c r="C319" s="463"/>
      <c r="D319" s="467"/>
      <c r="E319" s="447"/>
      <c r="F319" s="448"/>
      <c r="G319" s="975"/>
      <c r="H319" s="976"/>
      <c r="I319" s="326"/>
    </row>
    <row r="320" spans="1:9" ht="15.75" hidden="1" customHeight="1">
      <c r="A320" s="438">
        <v>6</v>
      </c>
      <c r="B320" s="462" t="s">
        <v>248</v>
      </c>
      <c r="C320" s="463"/>
      <c r="D320" s="467"/>
      <c r="E320" s="447"/>
      <c r="F320" s="448"/>
      <c r="G320" s="975"/>
      <c r="H320" s="976"/>
      <c r="I320" s="326"/>
    </row>
    <row r="321" spans="1:9" ht="32.25" hidden="1" customHeight="1">
      <c r="A321" s="438"/>
      <c r="B321" s="840" t="s">
        <v>231</v>
      </c>
      <c r="C321" s="840"/>
      <c r="D321" s="468"/>
      <c r="E321" s="450"/>
      <c r="F321" s="451"/>
      <c r="G321" s="977"/>
      <c r="H321" s="978"/>
      <c r="I321" s="326"/>
    </row>
    <row r="322" spans="1:9" ht="32.25" hidden="1" customHeight="1">
      <c r="A322" s="433"/>
      <c r="B322" s="979" t="s">
        <v>249</v>
      </c>
      <c r="C322" s="979"/>
      <c r="D322" s="979"/>
      <c r="E322" s="979"/>
      <c r="F322" s="979"/>
      <c r="G322" s="979"/>
      <c r="H322" s="980"/>
      <c r="I322" s="326"/>
    </row>
    <row r="323" spans="1:9" ht="16.5" hidden="1" customHeight="1">
      <c r="A323" s="433"/>
      <c r="B323" s="324"/>
      <c r="C323" s="324"/>
      <c r="D323" s="430"/>
      <c r="E323" s="430"/>
      <c r="F323" s="430"/>
      <c r="G323" s="430"/>
      <c r="H323" s="430"/>
      <c r="I323" s="326"/>
    </row>
    <row r="324" spans="1:9" ht="16.5" hidden="1" customHeight="1">
      <c r="A324" s="436" t="s">
        <v>232</v>
      </c>
      <c r="B324" s="842" t="s">
        <v>233</v>
      </c>
      <c r="C324" s="842"/>
      <c r="D324" s="454"/>
      <c r="E324" s="843"/>
      <c r="F324" s="844"/>
      <c r="G324" s="845"/>
      <c r="H324" s="846"/>
      <c r="I324" s="326"/>
    </row>
    <row r="325" spans="1:9" ht="28.5" hidden="1" customHeight="1">
      <c r="A325" s="436"/>
      <c r="B325" s="857"/>
      <c r="C325" s="841"/>
      <c r="D325" s="455"/>
      <c r="E325" s="848" t="s">
        <v>251</v>
      </c>
      <c r="F325" s="850"/>
      <c r="G325" s="973" t="s">
        <v>239</v>
      </c>
      <c r="H325" s="974"/>
      <c r="I325" s="326"/>
    </row>
    <row r="326" spans="1:9" ht="56.25" hidden="1" customHeight="1">
      <c r="A326" s="438"/>
      <c r="B326" s="832" t="s">
        <v>235</v>
      </c>
      <c r="C326" s="832"/>
      <c r="D326" s="444"/>
      <c r="E326" s="969"/>
      <c r="F326" s="970"/>
      <c r="G326" s="971"/>
      <c r="H326" s="971"/>
    </row>
    <row r="327" spans="1:9" ht="15.75" hidden="1" customHeight="1">
      <c r="A327" s="438"/>
      <c r="B327" s="852" t="s">
        <v>236</v>
      </c>
      <c r="C327" s="852"/>
      <c r="D327" s="453"/>
      <c r="E327" s="853"/>
      <c r="F327" s="854"/>
      <c r="G327" s="855"/>
      <c r="H327" s="856"/>
      <c r="I327" s="326"/>
    </row>
    <row r="328" spans="1:9" ht="49.5" hidden="1" customHeight="1">
      <c r="A328" s="438"/>
      <c r="B328" s="832" t="s">
        <v>237</v>
      </c>
      <c r="C328" s="832"/>
      <c r="D328" s="444"/>
      <c r="E328" s="969"/>
      <c r="F328" s="970"/>
      <c r="G328" s="971"/>
      <c r="H328" s="971"/>
      <c r="I328" s="326"/>
    </row>
    <row r="329" spans="1:9" ht="22.5" hidden="1" customHeight="1">
      <c r="A329" s="433"/>
      <c r="B329" s="470"/>
      <c r="C329" s="470"/>
      <c r="D329" s="471"/>
      <c r="E329" s="471"/>
      <c r="F329" s="471"/>
      <c r="G329" s="471"/>
      <c r="H329" s="471"/>
      <c r="I329" s="326"/>
    </row>
    <row r="330" spans="1:9" ht="17.25" hidden="1" customHeight="1">
      <c r="A330" s="473" t="s">
        <v>252</v>
      </c>
      <c r="B330" s="972" t="s">
        <v>253</v>
      </c>
      <c r="C330" s="972"/>
      <c r="D330" s="972"/>
      <c r="E330" s="972"/>
      <c r="F330" s="972"/>
      <c r="G330" s="972"/>
      <c r="H330" s="972"/>
      <c r="I330" s="326"/>
    </row>
    <row r="331" spans="1:9" ht="12" hidden="1" customHeight="1">
      <c r="A331" s="326"/>
      <c r="B331" s="389"/>
      <c r="C331" s="389"/>
      <c r="D331" s="389"/>
      <c r="E331" s="389"/>
      <c r="F331" s="389"/>
      <c r="G331" s="389"/>
      <c r="H331" s="326"/>
      <c r="I331" s="326"/>
    </row>
    <row r="332" spans="1:9" ht="75" hidden="1" customHeight="1">
      <c r="A332" s="474"/>
      <c r="B332" s="966" t="s">
        <v>254</v>
      </c>
      <c r="C332" s="966"/>
      <c r="D332" s="966"/>
      <c r="E332" s="966"/>
      <c r="F332" s="966"/>
      <c r="G332" s="966"/>
      <c r="H332" s="966"/>
      <c r="I332" s="326"/>
    </row>
    <row r="333" spans="1:9" ht="185.25" hidden="1" customHeight="1">
      <c r="A333" s="433"/>
      <c r="B333" s="967" t="s">
        <v>255</v>
      </c>
      <c r="C333" s="967"/>
      <c r="D333" s="967"/>
      <c r="E333" s="967"/>
      <c r="F333" s="967"/>
      <c r="G333" s="967"/>
      <c r="H333" s="967"/>
    </row>
    <row r="334" spans="1:9" ht="40.15" hidden="1" customHeight="1">
      <c r="A334" s="433"/>
      <c r="B334" s="966"/>
      <c r="C334" s="966"/>
      <c r="D334" s="966"/>
      <c r="E334" s="966"/>
      <c r="F334" s="966"/>
      <c r="G334" s="966"/>
      <c r="H334" s="966"/>
      <c r="I334" s="326"/>
    </row>
    <row r="335" spans="1:9" ht="9" hidden="1" customHeight="1">
      <c r="A335" s="326"/>
      <c r="B335" s="326"/>
      <c r="C335" s="326"/>
      <c r="D335" s="326"/>
      <c r="E335" s="326"/>
      <c r="F335" s="326"/>
      <c r="G335" s="326"/>
      <c r="H335" s="326"/>
      <c r="I335" s="326"/>
    </row>
    <row r="336" spans="1:9" ht="33.75" hidden="1" customHeight="1">
      <c r="A336" s="433"/>
      <c r="B336" s="966"/>
      <c r="C336" s="966"/>
      <c r="D336" s="966"/>
      <c r="E336" s="966"/>
      <c r="F336" s="966"/>
      <c r="G336" s="966"/>
      <c r="H336" s="966"/>
      <c r="I336" s="326"/>
    </row>
    <row r="337" spans="1:9" hidden="1">
      <c r="B337" s="389"/>
      <c r="C337" s="389"/>
      <c r="D337" s="389"/>
      <c r="E337" s="389"/>
      <c r="F337" s="389"/>
      <c r="G337" s="389"/>
    </row>
    <row r="338" spans="1:9" ht="42" hidden="1" customHeight="1">
      <c r="A338" s="432"/>
      <c r="B338" s="966"/>
      <c r="C338" s="966"/>
      <c r="D338" s="966"/>
      <c r="E338" s="966"/>
      <c r="F338" s="966"/>
      <c r="G338" s="966"/>
      <c r="H338" s="966"/>
      <c r="I338" s="326"/>
    </row>
    <row r="339" spans="1:9" hidden="1">
      <c r="A339" s="326"/>
      <c r="B339" s="326"/>
      <c r="C339" s="326"/>
      <c r="D339" s="326"/>
      <c r="E339" s="326"/>
      <c r="F339" s="326"/>
      <c r="G339" s="326"/>
      <c r="H339" s="326"/>
      <c r="I339" s="326"/>
    </row>
    <row r="340" spans="1:9" ht="19.5" hidden="1" customHeight="1">
      <c r="A340" s="432"/>
      <c r="B340" s="966" t="s">
        <v>256</v>
      </c>
      <c r="C340" s="966"/>
      <c r="D340" s="966"/>
      <c r="E340" s="966"/>
      <c r="F340" s="966"/>
      <c r="G340" s="966"/>
      <c r="H340" s="966"/>
      <c r="I340" s="326"/>
    </row>
    <row r="341" spans="1:9" hidden="1">
      <c r="A341" s="326"/>
      <c r="B341" s="389"/>
      <c r="C341" s="389"/>
      <c r="D341" s="389"/>
      <c r="E341" s="389"/>
      <c r="F341" s="389"/>
      <c r="G341" s="389"/>
      <c r="H341" s="326"/>
      <c r="I341" s="326"/>
    </row>
    <row r="342" spans="1:9" ht="40.15" hidden="1" customHeight="1">
      <c r="A342" s="432" t="s">
        <v>257</v>
      </c>
      <c r="B342" s="967" t="s">
        <v>258</v>
      </c>
      <c r="C342" s="967"/>
      <c r="D342" s="967"/>
      <c r="E342" s="967"/>
      <c r="F342" s="967"/>
      <c r="G342" s="967"/>
      <c r="H342" s="967"/>
      <c r="I342" s="326"/>
    </row>
    <row r="343" spans="1:9" hidden="1">
      <c r="A343" s="326"/>
      <c r="B343" s="389"/>
      <c r="C343" s="389"/>
      <c r="D343" s="389"/>
      <c r="E343" s="389"/>
      <c r="F343" s="389"/>
      <c r="G343" s="389"/>
      <c r="H343" s="326"/>
      <c r="I343" s="326"/>
    </row>
    <row r="344" spans="1:9" ht="90" hidden="1" customHeight="1">
      <c r="A344" s="432" t="s">
        <v>259</v>
      </c>
      <c r="B344" s="967" t="s">
        <v>260</v>
      </c>
      <c r="C344" s="967"/>
      <c r="D344" s="967"/>
      <c r="E344" s="967"/>
      <c r="F344" s="967"/>
      <c r="G344" s="967"/>
      <c r="H344" s="967"/>
    </row>
    <row r="345" spans="1:9" hidden="1">
      <c r="A345" s="326"/>
      <c r="B345" s="326"/>
      <c r="C345" s="326"/>
      <c r="D345" s="326"/>
      <c r="E345" s="326"/>
      <c r="F345" s="326"/>
      <c r="G345" s="326"/>
      <c r="H345" s="326"/>
      <c r="I345" s="326"/>
    </row>
    <row r="346" spans="1:9" ht="48" hidden="1" customHeight="1">
      <c r="A346" s="432" t="s">
        <v>261</v>
      </c>
      <c r="B346" s="966" t="s">
        <v>262</v>
      </c>
      <c r="C346" s="966"/>
      <c r="D346" s="966"/>
      <c r="E346" s="966"/>
      <c r="F346" s="966"/>
      <c r="G346" s="966"/>
      <c r="H346" s="966"/>
      <c r="I346" s="326"/>
    </row>
    <row r="347" spans="1:9" ht="17.25" hidden="1" customHeight="1">
      <c r="A347" s="326"/>
      <c r="B347" s="326"/>
      <c r="C347" s="326"/>
      <c r="D347" s="325"/>
      <c r="E347" s="326"/>
      <c r="F347" s="326"/>
      <c r="G347" s="326"/>
      <c r="H347" s="326"/>
      <c r="I347" s="326"/>
    </row>
    <row r="348" spans="1:9" ht="21" hidden="1" customHeight="1">
      <c r="A348" s="432" t="s">
        <v>263</v>
      </c>
      <c r="B348" s="966" t="s">
        <v>264</v>
      </c>
      <c r="C348" s="966"/>
      <c r="D348" s="966"/>
      <c r="E348" s="966"/>
      <c r="F348" s="966"/>
      <c r="G348" s="966"/>
      <c r="H348" s="966"/>
      <c r="I348" s="326"/>
    </row>
    <row r="349" spans="1:9" ht="29.25" hidden="1" customHeight="1">
      <c r="A349" s="432"/>
      <c r="B349" s="968" t="s">
        <v>265</v>
      </c>
      <c r="C349" s="968"/>
      <c r="D349" s="968"/>
      <c r="E349" s="968"/>
      <c r="F349" s="968"/>
      <c r="G349" s="968"/>
      <c r="H349" s="968"/>
      <c r="I349" s="326"/>
    </row>
    <row r="350" spans="1:9" ht="17.25" hidden="1" customHeight="1">
      <c r="A350" s="432"/>
      <c r="B350" s="475"/>
      <c r="C350" s="475"/>
      <c r="D350" s="475"/>
      <c r="E350" s="475"/>
      <c r="F350" s="475"/>
      <c r="G350" s="475"/>
      <c r="H350" s="475"/>
    </row>
    <row r="351" spans="1:9" ht="72" hidden="1" customHeight="1">
      <c r="A351" s="433">
        <v>4.0999999999999996</v>
      </c>
      <c r="B351" s="954" t="s">
        <v>266</v>
      </c>
      <c r="C351" s="954"/>
      <c r="D351" s="954"/>
      <c r="E351" s="954"/>
      <c r="F351" s="954"/>
      <c r="G351" s="954"/>
      <c r="H351" s="954"/>
    </row>
    <row r="352" spans="1:9" ht="16.5" hidden="1" customHeight="1">
      <c r="A352" s="388" t="s">
        <v>82</v>
      </c>
      <c r="B352" s="965" t="str">
        <f>"For  " &amp;B199</f>
        <v>For  Name of the Bidder</v>
      </c>
      <c r="C352" s="965"/>
      <c r="D352" s="965"/>
      <c r="E352" s="965"/>
      <c r="F352" s="965"/>
      <c r="G352" s="326"/>
      <c r="H352" s="326"/>
      <c r="I352" s="326"/>
    </row>
    <row r="353" spans="1:9" ht="15.75" hidden="1" customHeight="1">
      <c r="A353" s="326"/>
      <c r="B353" s="476" t="s">
        <v>76</v>
      </c>
      <c r="C353" s="961"/>
      <c r="D353" s="962"/>
      <c r="E353" s="962"/>
      <c r="F353" s="962"/>
      <c r="G353" s="962"/>
      <c r="H353" s="963"/>
      <c r="I353" s="326"/>
    </row>
    <row r="354" spans="1:9" ht="15.75" hidden="1" customHeight="1">
      <c r="A354" s="326"/>
      <c r="B354" s="476" t="s">
        <v>77</v>
      </c>
      <c r="C354" s="961"/>
      <c r="D354" s="962"/>
      <c r="E354" s="962"/>
      <c r="F354" s="962"/>
      <c r="G354" s="962"/>
      <c r="H354" s="963"/>
      <c r="I354" s="326"/>
    </row>
    <row r="355" spans="1:9" ht="15.75" hidden="1" customHeight="1">
      <c r="A355" s="326"/>
      <c r="B355" s="476" t="s">
        <v>78</v>
      </c>
      <c r="C355" s="961"/>
      <c r="D355" s="962"/>
      <c r="E355" s="962"/>
      <c r="F355" s="962"/>
      <c r="G355" s="962"/>
      <c r="H355" s="963"/>
      <c r="I355" s="326"/>
    </row>
    <row r="356" spans="1:9" ht="15.75" hidden="1" customHeight="1">
      <c r="A356" s="326"/>
      <c r="B356" s="476" t="s">
        <v>168</v>
      </c>
      <c r="C356" s="961"/>
      <c r="D356" s="962"/>
      <c r="E356" s="962"/>
      <c r="F356" s="962"/>
      <c r="G356" s="962"/>
      <c r="H356" s="963"/>
      <c r="I356" s="326"/>
    </row>
    <row r="357" spans="1:9" ht="15.75" hidden="1" customHeight="1">
      <c r="A357" s="326"/>
      <c r="B357" s="476" t="s">
        <v>169</v>
      </c>
      <c r="C357" s="961"/>
      <c r="D357" s="962"/>
      <c r="E357" s="962"/>
      <c r="F357" s="962"/>
      <c r="G357" s="962"/>
      <c r="H357" s="963"/>
      <c r="I357" s="326"/>
    </row>
    <row r="358" spans="1:9" ht="15.75" hidden="1" customHeight="1">
      <c r="A358" s="326"/>
      <c r="B358" s="476" t="s">
        <v>171</v>
      </c>
      <c r="C358" s="961"/>
      <c r="D358" s="962"/>
      <c r="E358" s="962"/>
      <c r="F358" s="962"/>
      <c r="G358" s="962"/>
      <c r="H358" s="963"/>
      <c r="I358" s="326"/>
    </row>
    <row r="359" spans="1:9" ht="15.75" hidden="1" customHeight="1">
      <c r="A359" s="326"/>
      <c r="B359" s="476" t="s">
        <v>173</v>
      </c>
      <c r="C359" s="961"/>
      <c r="D359" s="962"/>
      <c r="E359" s="962"/>
      <c r="F359" s="962"/>
      <c r="G359" s="962"/>
      <c r="H359" s="963"/>
      <c r="I359" s="326"/>
    </row>
    <row r="360" spans="1:9" ht="15.75" hidden="1" customHeight="1">
      <c r="A360" s="326"/>
      <c r="B360" s="476" t="s">
        <v>267</v>
      </c>
      <c r="C360" s="961"/>
      <c r="D360" s="962"/>
      <c r="E360" s="962"/>
      <c r="F360" s="962"/>
      <c r="G360" s="962"/>
      <c r="H360" s="963"/>
      <c r="I360" s="326"/>
    </row>
    <row r="361" spans="1:9" ht="15.75" hidden="1" customHeight="1">
      <c r="A361" s="326"/>
      <c r="B361" s="476" t="s">
        <v>268</v>
      </c>
      <c r="C361" s="961"/>
      <c r="D361" s="962"/>
      <c r="E361" s="962"/>
      <c r="F361" s="962"/>
      <c r="G361" s="962"/>
      <c r="H361" s="963"/>
      <c r="I361" s="326"/>
    </row>
    <row r="362" spans="1:9" ht="15.75" hidden="1" customHeight="1">
      <c r="A362" s="326"/>
      <c r="B362" s="476" t="s">
        <v>269</v>
      </c>
      <c r="C362" s="961"/>
      <c r="D362" s="962"/>
      <c r="E362" s="962"/>
      <c r="F362" s="962"/>
      <c r="G362" s="962"/>
      <c r="H362" s="963"/>
      <c r="I362" s="326"/>
    </row>
    <row r="363" spans="1:9" hidden="1">
      <c r="A363" s="326"/>
      <c r="B363" s="326"/>
      <c r="C363" s="326"/>
      <c r="D363" s="326"/>
      <c r="E363" s="326"/>
      <c r="F363" s="326"/>
      <c r="G363" s="326"/>
      <c r="H363" s="326"/>
      <c r="I363" s="326"/>
    </row>
    <row r="364" spans="1:9" ht="16.5" hidden="1" customHeight="1">
      <c r="A364" s="388" t="s">
        <v>90</v>
      </c>
      <c r="B364" s="965" t="e">
        <f>"For  " &amp;B260</f>
        <v>#REF!</v>
      </c>
      <c r="C364" s="965"/>
      <c r="D364" s="965"/>
      <c r="E364" s="965"/>
      <c r="F364" s="965"/>
      <c r="G364" s="326"/>
      <c r="H364" s="326"/>
      <c r="I364" s="326"/>
    </row>
    <row r="365" spans="1:9" ht="15.75" hidden="1" customHeight="1">
      <c r="A365" s="326"/>
      <c r="B365" s="476" t="s">
        <v>76</v>
      </c>
      <c r="C365" s="961"/>
      <c r="D365" s="962"/>
      <c r="E365" s="962"/>
      <c r="F365" s="962"/>
      <c r="G365" s="962"/>
      <c r="H365" s="963"/>
      <c r="I365" s="326"/>
    </row>
    <row r="366" spans="1:9" ht="15.75" hidden="1" customHeight="1">
      <c r="A366" s="326"/>
      <c r="B366" s="476" t="s">
        <v>77</v>
      </c>
      <c r="C366" s="961"/>
      <c r="D366" s="962"/>
      <c r="E366" s="962"/>
      <c r="F366" s="962"/>
      <c r="G366" s="962"/>
      <c r="H366" s="963"/>
      <c r="I366" s="326"/>
    </row>
    <row r="367" spans="1:9" ht="15.75" hidden="1" customHeight="1">
      <c r="A367" s="326"/>
      <c r="B367" s="476" t="s">
        <v>78</v>
      </c>
      <c r="C367" s="961"/>
      <c r="D367" s="962"/>
      <c r="E367" s="962"/>
      <c r="F367" s="962"/>
      <c r="G367" s="962"/>
      <c r="H367" s="963"/>
      <c r="I367" s="326"/>
    </row>
    <row r="368" spans="1:9" ht="15.75" hidden="1" customHeight="1">
      <c r="A368" s="326"/>
      <c r="B368" s="476" t="s">
        <v>168</v>
      </c>
      <c r="C368" s="961"/>
      <c r="D368" s="962"/>
      <c r="E368" s="962"/>
      <c r="F368" s="962"/>
      <c r="G368" s="962"/>
      <c r="H368" s="963"/>
      <c r="I368" s="326"/>
    </row>
    <row r="369" spans="1:9" ht="15.75" hidden="1" customHeight="1">
      <c r="A369" s="326"/>
      <c r="B369" s="476" t="s">
        <v>169</v>
      </c>
      <c r="C369" s="961"/>
      <c r="D369" s="962"/>
      <c r="E369" s="962"/>
      <c r="F369" s="962"/>
      <c r="G369" s="962"/>
      <c r="H369" s="963"/>
      <c r="I369" s="326"/>
    </row>
    <row r="370" spans="1:9" ht="15.75" hidden="1" customHeight="1">
      <c r="A370" s="326"/>
      <c r="B370" s="476" t="s">
        <v>171</v>
      </c>
      <c r="C370" s="961"/>
      <c r="D370" s="962"/>
      <c r="E370" s="962"/>
      <c r="F370" s="962"/>
      <c r="G370" s="962"/>
      <c r="H370" s="963"/>
      <c r="I370" s="326"/>
    </row>
    <row r="371" spans="1:9" ht="15.75" hidden="1" customHeight="1">
      <c r="A371" s="326"/>
      <c r="B371" s="476" t="s">
        <v>173</v>
      </c>
      <c r="C371" s="961"/>
      <c r="D371" s="962"/>
      <c r="E371" s="962"/>
      <c r="F371" s="962"/>
      <c r="G371" s="962"/>
      <c r="H371" s="963"/>
      <c r="I371" s="326"/>
    </row>
    <row r="372" spans="1:9" ht="15.75" hidden="1" customHeight="1">
      <c r="A372" s="326"/>
      <c r="B372" s="476" t="s">
        <v>267</v>
      </c>
      <c r="C372" s="961"/>
      <c r="D372" s="962"/>
      <c r="E372" s="962"/>
      <c r="F372" s="962"/>
      <c r="G372" s="962"/>
      <c r="H372" s="963"/>
      <c r="I372" s="326"/>
    </row>
    <row r="373" spans="1:9" ht="15.75" hidden="1" customHeight="1">
      <c r="A373" s="326"/>
      <c r="B373" s="476" t="s">
        <v>268</v>
      </c>
      <c r="C373" s="961"/>
      <c r="D373" s="962"/>
      <c r="E373" s="962"/>
      <c r="F373" s="962"/>
      <c r="G373" s="962"/>
      <c r="H373" s="963"/>
      <c r="I373" s="326"/>
    </row>
    <row r="374" spans="1:9" ht="15.75" hidden="1" customHeight="1">
      <c r="A374" s="326"/>
      <c r="B374" s="476" t="s">
        <v>269</v>
      </c>
      <c r="C374" s="961"/>
      <c r="D374" s="962"/>
      <c r="E374" s="962"/>
      <c r="F374" s="962"/>
      <c r="G374" s="962"/>
      <c r="H374" s="963"/>
      <c r="I374" s="326"/>
    </row>
    <row r="375" spans="1:9" hidden="1">
      <c r="A375" s="326"/>
      <c r="B375" s="477"/>
      <c r="C375" s="478"/>
      <c r="D375" s="478"/>
      <c r="E375" s="478"/>
      <c r="F375" s="478"/>
      <c r="G375" s="478"/>
      <c r="H375" s="478"/>
      <c r="I375" s="326"/>
    </row>
    <row r="376" spans="1:9" ht="16.5" hidden="1" customHeight="1">
      <c r="A376" s="388" t="s">
        <v>232</v>
      </c>
      <c r="B376" s="965" t="e">
        <f>"For  "&amp;B296</f>
        <v>#REF!</v>
      </c>
      <c r="C376" s="965"/>
      <c r="D376" s="965"/>
      <c r="E376" s="965"/>
      <c r="F376" s="965"/>
      <c r="G376" s="326"/>
      <c r="H376" s="326"/>
      <c r="I376" s="326"/>
    </row>
    <row r="377" spans="1:9" ht="15.75" hidden="1" customHeight="1">
      <c r="A377" s="326"/>
      <c r="B377" s="476" t="s">
        <v>76</v>
      </c>
      <c r="C377" s="961"/>
      <c r="D377" s="962"/>
      <c r="E377" s="962"/>
      <c r="F377" s="962"/>
      <c r="G377" s="962"/>
      <c r="H377" s="963"/>
      <c r="I377" s="326"/>
    </row>
    <row r="378" spans="1:9" ht="15.75" hidden="1" customHeight="1">
      <c r="A378" s="326"/>
      <c r="B378" s="476" t="s">
        <v>77</v>
      </c>
      <c r="C378" s="961"/>
      <c r="D378" s="962"/>
      <c r="E378" s="962"/>
      <c r="F378" s="962"/>
      <c r="G378" s="962"/>
      <c r="H378" s="963"/>
      <c r="I378" s="326"/>
    </row>
    <row r="379" spans="1:9" ht="15.75" hidden="1" customHeight="1">
      <c r="A379" s="326"/>
      <c r="B379" s="476" t="s">
        <v>78</v>
      </c>
      <c r="C379" s="961"/>
      <c r="D379" s="962"/>
      <c r="E379" s="962"/>
      <c r="F379" s="962"/>
      <c r="G379" s="962"/>
      <c r="H379" s="963"/>
      <c r="I379" s="326"/>
    </row>
    <row r="380" spans="1:9" ht="15.75" hidden="1" customHeight="1">
      <c r="A380" s="326"/>
      <c r="B380" s="476" t="s">
        <v>168</v>
      </c>
      <c r="C380" s="961"/>
      <c r="D380" s="962"/>
      <c r="E380" s="962"/>
      <c r="F380" s="962"/>
      <c r="G380" s="962"/>
      <c r="H380" s="963"/>
      <c r="I380" s="326"/>
    </row>
    <row r="381" spans="1:9" ht="15.75" hidden="1" customHeight="1">
      <c r="A381" s="326"/>
      <c r="B381" s="476" t="s">
        <v>169</v>
      </c>
      <c r="C381" s="961"/>
      <c r="D381" s="962"/>
      <c r="E381" s="962"/>
      <c r="F381" s="962"/>
      <c r="G381" s="962"/>
      <c r="H381" s="963"/>
      <c r="I381" s="326"/>
    </row>
    <row r="382" spans="1:9" ht="15.75" hidden="1" customHeight="1">
      <c r="A382" s="326"/>
      <c r="B382" s="476" t="s">
        <v>171</v>
      </c>
      <c r="C382" s="961"/>
      <c r="D382" s="962"/>
      <c r="E382" s="962"/>
      <c r="F382" s="962"/>
      <c r="G382" s="962"/>
      <c r="H382" s="963"/>
      <c r="I382" s="326"/>
    </row>
    <row r="383" spans="1:9" ht="15.75" hidden="1" customHeight="1">
      <c r="A383" s="326"/>
      <c r="B383" s="476" t="s">
        <v>173</v>
      </c>
      <c r="C383" s="961"/>
      <c r="D383" s="962"/>
      <c r="E383" s="962"/>
      <c r="F383" s="962"/>
      <c r="G383" s="962"/>
      <c r="H383" s="963"/>
      <c r="I383" s="326"/>
    </row>
    <row r="384" spans="1:9" ht="15.75" hidden="1" customHeight="1">
      <c r="A384" s="326"/>
      <c r="B384" s="476" t="s">
        <v>267</v>
      </c>
      <c r="C384" s="961"/>
      <c r="D384" s="962"/>
      <c r="E384" s="962"/>
      <c r="F384" s="962"/>
      <c r="G384" s="962"/>
      <c r="H384" s="963"/>
      <c r="I384" s="326"/>
    </row>
    <row r="385" spans="1:12" ht="15.75" hidden="1" customHeight="1">
      <c r="A385" s="326"/>
      <c r="B385" s="476" t="s">
        <v>268</v>
      </c>
      <c r="C385" s="961"/>
      <c r="D385" s="962"/>
      <c r="E385" s="962"/>
      <c r="F385" s="962"/>
      <c r="G385" s="962"/>
      <c r="H385" s="963"/>
      <c r="I385" s="326"/>
    </row>
    <row r="386" spans="1:12" ht="15.75" hidden="1" customHeight="1">
      <c r="A386" s="326"/>
      <c r="B386" s="476" t="s">
        <v>269</v>
      </c>
      <c r="C386" s="961"/>
      <c r="D386" s="962"/>
      <c r="E386" s="962"/>
      <c r="F386" s="962"/>
      <c r="G386" s="962"/>
      <c r="H386" s="963"/>
      <c r="I386" s="326"/>
    </row>
    <row r="387" spans="1:12" ht="27.75" customHeight="1">
      <c r="A387" s="583" t="s">
        <v>270</v>
      </c>
      <c r="B387" s="964" t="s">
        <v>271</v>
      </c>
      <c r="C387" s="964"/>
      <c r="D387" s="964"/>
      <c r="E387" s="964"/>
      <c r="F387" s="964"/>
      <c r="G387" s="964"/>
      <c r="H387" s="964"/>
      <c r="I387" s="326"/>
    </row>
    <row r="388" spans="1:12" ht="42" customHeight="1">
      <c r="A388" s="389">
        <v>6.1</v>
      </c>
      <c r="B388" s="954" t="s">
        <v>272</v>
      </c>
      <c r="C388" s="954"/>
      <c r="D388" s="954"/>
      <c r="E388" s="954"/>
      <c r="F388" s="954"/>
      <c r="G388" s="954"/>
      <c r="H388" s="954"/>
    </row>
    <row r="389" spans="1:12" ht="105.75" customHeight="1">
      <c r="A389" s="326"/>
      <c r="B389" s="433" t="s">
        <v>273</v>
      </c>
      <c r="C389" s="954" t="s">
        <v>274</v>
      </c>
      <c r="D389" s="954"/>
      <c r="E389" s="954"/>
      <c r="F389" s="954"/>
      <c r="G389" s="954"/>
      <c r="H389" s="954"/>
      <c r="I389" s="479"/>
    </row>
    <row r="390" spans="1:12" ht="78" customHeight="1">
      <c r="A390" s="326"/>
      <c r="B390" s="433" t="s">
        <v>275</v>
      </c>
      <c r="C390" s="954" t="s">
        <v>276</v>
      </c>
      <c r="D390" s="954"/>
      <c r="E390" s="954"/>
      <c r="F390" s="954"/>
      <c r="G390" s="954"/>
      <c r="H390" s="954"/>
      <c r="I390" s="326"/>
    </row>
    <row r="391" spans="1:12" ht="9" customHeight="1">
      <c r="A391" s="326"/>
      <c r="B391" s="326"/>
      <c r="C391" s="326"/>
      <c r="D391" s="326"/>
      <c r="E391" s="326"/>
      <c r="F391" s="326"/>
      <c r="G391" s="326"/>
      <c r="H391" s="326"/>
      <c r="I391" s="326"/>
    </row>
    <row r="392" spans="1:12" ht="23.25" customHeight="1">
      <c r="A392" s="389">
        <v>6.2</v>
      </c>
      <c r="B392" s="954" t="s">
        <v>277</v>
      </c>
      <c r="C392" s="954"/>
      <c r="D392" s="954"/>
      <c r="E392" s="954"/>
      <c r="F392" s="954"/>
      <c r="G392" s="954"/>
      <c r="H392" s="954"/>
    </row>
    <row r="393" spans="1:12" ht="10.5" customHeight="1">
      <c r="A393" s="326"/>
      <c r="B393" s="326"/>
      <c r="C393" s="326"/>
      <c r="D393" s="326"/>
      <c r="E393" s="326"/>
      <c r="F393" s="326"/>
      <c r="G393" s="326"/>
      <c r="H393" s="326"/>
      <c r="I393" s="326"/>
    </row>
    <row r="394" spans="1:12" ht="24" customHeight="1">
      <c r="A394" s="275"/>
      <c r="B394" s="954" t="s">
        <v>278</v>
      </c>
      <c r="C394" s="954"/>
      <c r="D394" s="954"/>
      <c r="E394" s="954"/>
      <c r="F394" s="954"/>
      <c r="G394" s="954"/>
      <c r="H394" s="954"/>
      <c r="I394" s="326"/>
    </row>
    <row r="395" spans="1:12" ht="32.25" customHeight="1">
      <c r="A395" s="480"/>
      <c r="B395" s="955"/>
      <c r="C395" s="956"/>
      <c r="D395" s="481" t="s">
        <v>279</v>
      </c>
      <c r="E395" s="957"/>
      <c r="F395" s="958"/>
      <c r="G395" s="958"/>
      <c r="H395" s="958"/>
      <c r="I395" s="326"/>
    </row>
    <row r="396" spans="1:12" ht="50.25" customHeight="1">
      <c r="A396" s="482" t="s">
        <v>82</v>
      </c>
      <c r="B396" s="863" t="s">
        <v>280</v>
      </c>
      <c r="C396" s="863"/>
      <c r="D396" s="303" t="s">
        <v>281</v>
      </c>
      <c r="E396" s="326"/>
      <c r="F396" s="326"/>
      <c r="G396" s="326"/>
      <c r="H396" s="326"/>
      <c r="I396" s="326"/>
    </row>
    <row r="397" spans="1:12" ht="21" customHeight="1">
      <c r="A397" s="483"/>
      <c r="B397" s="959" t="s">
        <v>282</v>
      </c>
      <c r="C397" s="960"/>
      <c r="D397" s="484"/>
      <c r="E397" s="326"/>
      <c r="F397" s="326"/>
      <c r="G397" s="326"/>
      <c r="H397" s="326"/>
      <c r="I397" s="309"/>
      <c r="J397" s="485"/>
      <c r="K397" s="486"/>
    </row>
    <row r="398" spans="1:12" ht="23.25" customHeight="1">
      <c r="A398" s="483"/>
      <c r="B398" s="959" t="s">
        <v>283</v>
      </c>
      <c r="C398" s="960"/>
      <c r="D398" s="484"/>
      <c r="E398" s="326"/>
      <c r="F398" s="326"/>
      <c r="G398" s="326"/>
      <c r="H398" s="326"/>
      <c r="J398" s="487"/>
      <c r="K398" s="488"/>
    </row>
    <row r="399" spans="1:12" ht="21.75" customHeight="1">
      <c r="A399" s="483"/>
      <c r="B399" s="959" t="s">
        <v>284</v>
      </c>
      <c r="C399" s="960"/>
      <c r="D399" s="484"/>
      <c r="E399" s="326"/>
      <c r="F399" s="326"/>
      <c r="G399" s="326"/>
      <c r="H399" s="326"/>
      <c r="I399" s="309"/>
      <c r="J399" s="485"/>
      <c r="K399" s="486"/>
      <c r="L399" s="309"/>
    </row>
    <row r="400" spans="1:12" ht="20.25" customHeight="1">
      <c r="A400" s="483"/>
      <c r="B400" s="959" t="s">
        <v>285</v>
      </c>
      <c r="C400" s="960"/>
      <c r="D400" s="484"/>
      <c r="E400" s="326"/>
      <c r="F400" s="326"/>
      <c r="G400" s="326"/>
      <c r="H400" s="326"/>
      <c r="I400" s="309"/>
      <c r="J400" s="485"/>
      <c r="K400" s="486"/>
      <c r="L400" s="309"/>
    </row>
    <row r="401" spans="1:12" ht="21.75" customHeight="1">
      <c r="A401" s="483"/>
      <c r="B401" s="864" t="s">
        <v>286</v>
      </c>
      <c r="C401" s="866"/>
      <c r="D401" s="484"/>
      <c r="E401" s="326"/>
      <c r="F401" s="326"/>
      <c r="G401" s="326"/>
      <c r="H401" s="326"/>
      <c r="I401" s="309"/>
      <c r="J401" s="485"/>
      <c r="K401" s="486"/>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64</v>
      </c>
      <c r="C405" s="489" t="str">
        <f>'Names of Bidder'!D36&amp;"-"&amp; 'Names of Bidder'!E36&amp;"-" &amp;'Names of Bidder'!F36</f>
        <v>--</v>
      </c>
      <c r="F405" s="306" t="s">
        <v>65</v>
      </c>
      <c r="G405" s="307" t="str">
        <f>IF('Names of Bidder'!D33=0, "", 'Names of Bidder'!D33)</f>
        <v/>
      </c>
      <c r="H405" s="307"/>
      <c r="I405" s="307"/>
    </row>
    <row r="406" spans="1:12" ht="16.5">
      <c r="B406" s="307" t="s">
        <v>66</v>
      </c>
      <c r="C406" s="489" t="str">
        <f>IF('Names of Bidder'!D37=0, "", 'Names of Bidder'!D37)</f>
        <v/>
      </c>
      <c r="F406" s="306" t="s">
        <v>67</v>
      </c>
      <c r="G406" s="307" t="str">
        <f>IF('Names of Bidder'!D34=0, "", 'Names of Bidder'!D34)</f>
        <v/>
      </c>
      <c r="H406" s="307"/>
      <c r="I406" s="307"/>
    </row>
  </sheetData>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4" priority="35" stopIfTrue="1">
      <formula>$M$18="Sole Bidder"</formula>
    </cfRule>
    <cfRule type="expression" dxfId="83" priority="36" stopIfTrue="1">
      <formula>$M$18=1</formula>
    </cfRule>
  </conditionalFormatting>
  <conditionalFormatting sqref="A188">
    <cfRule type="expression" dxfId="82" priority="14" stopIfTrue="1">
      <formula>$N$18="Sole Bidder"</formula>
    </cfRule>
  </conditionalFormatting>
  <conditionalFormatting sqref="A204">
    <cfRule type="expression" dxfId="81" priority="31" stopIfTrue="1">
      <formula>$E$203="No"</formula>
    </cfRule>
  </conditionalFormatting>
  <conditionalFormatting sqref="A235">
    <cfRule type="expression" dxfId="80" priority="11" stopIfTrue="1">
      <formula>$E$203="No"</formula>
    </cfRule>
  </conditionalFormatting>
  <conditionalFormatting sqref="A247">
    <cfRule type="expression" dxfId="79" priority="13" stopIfTrue="1">
      <formula>$E$203="No"</formula>
    </cfRule>
  </conditionalFormatting>
  <conditionalFormatting sqref="A20:H21">
    <cfRule type="expression" dxfId="78" priority="45" stopIfTrue="1">
      <formula>$M$20=2</formula>
    </cfRule>
  </conditionalFormatting>
  <conditionalFormatting sqref="A22:H22">
    <cfRule type="expression" dxfId="77"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6" priority="32" stopIfTrue="1">
      <formula>$M$18="Sole Bidder"</formula>
    </cfRule>
  </conditionalFormatting>
  <conditionalFormatting sqref="A34:H34">
    <cfRule type="expression" dxfId="75" priority="46" stopIfTrue="1">
      <formula>$M$20&lt;2</formula>
    </cfRule>
  </conditionalFormatting>
  <conditionalFormatting sqref="A260:H260 A273:C281 D273:H294 A288:C294">
    <cfRule type="expression" dxfId="74" priority="37" stopIfTrue="1">
      <formula>#REF!&lt;2</formula>
    </cfRule>
  </conditionalFormatting>
  <conditionalFormatting sqref="A296:H296 A309:C314 A321:H328">
    <cfRule type="expression" dxfId="73" priority="38" stopIfTrue="1">
      <formula>#REF!&lt;2</formula>
    </cfRule>
    <cfRule type="expression" dxfId="72" priority="39" stopIfTrue="1">
      <formula>$M$198=1</formula>
    </cfRule>
  </conditionalFormatting>
  <conditionalFormatting sqref="A330:H348 A349:B349 A350:H351 A375:H375 A387">
    <cfRule type="expression" dxfId="71" priority="33" stopIfTrue="1">
      <formula>$M$18="Sole Bidder"</formula>
    </cfRule>
  </conditionalFormatting>
  <conditionalFormatting sqref="A364:H374 E395:F395">
    <cfRule type="expression" dxfId="70" priority="40" stopIfTrue="1">
      <formula>#REF!&lt;2</formula>
    </cfRule>
  </conditionalFormatting>
  <conditionalFormatting sqref="A376:H386 G395:H395">
    <cfRule type="expression" dxfId="69" priority="41" stopIfTrue="1">
      <formula>#REF!&lt;2</formula>
    </cfRule>
    <cfRule type="expression" dxfId="68" priority="42" stopIfTrue="1">
      <formula>$M$198=1</formula>
    </cfRule>
  </conditionalFormatting>
  <conditionalFormatting sqref="B18:F18 B19:H19">
    <cfRule type="expression" dxfId="67" priority="43" stopIfTrue="1">
      <formula>$M$20&lt;2</formula>
    </cfRule>
  </conditionalFormatting>
  <conditionalFormatting sqref="D397:D401">
    <cfRule type="expression" dxfId="66" priority="27" stopIfTrue="1">
      <formula>#REF!&lt;2</formula>
    </cfRule>
  </conditionalFormatting>
  <conditionalFormatting sqref="D302:H302 D204:F204 F215 D235:F235 F247 A215 D215 D247">
    <cfRule type="expression" dxfId="65" priority="34" stopIfTrue="1">
      <formula>$E$203="No"</formula>
    </cfRule>
  </conditionalFormatting>
  <conditionalFormatting sqref="D309:H320">
    <cfRule type="expression" dxfId="64" priority="28" stopIfTrue="1">
      <formula>#REF!&lt;2</formula>
    </cfRule>
    <cfRule type="expression" dxfId="63" priority="29" stopIfTrue="1">
      <formula>$M$198=1</formula>
    </cfRule>
  </conditionalFormatting>
  <conditionalFormatting sqref="E204:F204">
    <cfRule type="expression" dxfId="62" priority="30" stopIfTrue="1">
      <formula>$M$18="Sole Bidder"</formula>
    </cfRule>
  </conditionalFormatting>
  <conditionalFormatting sqref="E231:F231 D231:D232 E233 E243:F243 D243:D244 E245:F245 E253:H253 E256 E257:H257 E258">
    <cfRule type="expression" dxfId="61" priority="12" stopIfTrue="1">
      <formula>$M$18="Sole Bidder"</formula>
    </cfRule>
  </conditionalFormatting>
  <conditionalFormatting sqref="E235:F235">
    <cfRule type="expression" dxfId="60" priority="10" stopIfTrue="1">
      <formula>$M$18="Sole Bidder"</formula>
    </cfRule>
  </conditionalFormatting>
  <conditionalFormatting sqref="F201">
    <cfRule type="expression" dxfId="59" priority="1" stopIfTrue="1">
      <formula>$M$18="Sole Bidder"</formula>
    </cfRule>
  </conditionalFormatting>
  <conditionalFormatting sqref="F203">
    <cfRule type="expression" dxfId="58" priority="25" stopIfTrue="1">
      <formula>$M$18="Sole Bidder"</formula>
    </cfRule>
    <cfRule type="expression" dxfId="57" priority="26" stopIfTrue="1">
      <formula>$E$203="No"</formula>
    </cfRule>
  </conditionalFormatting>
  <conditionalFormatting sqref="F215:F219">
    <cfRule type="expression" dxfId="56" priority="19" stopIfTrue="1">
      <formula>$M$18="Sole Bidder"</formula>
    </cfRule>
  </conditionalFormatting>
  <conditionalFormatting sqref="F217:F219">
    <cfRule type="expression" dxfId="55" priority="20" stopIfTrue="1">
      <formula>$E$203="No"</formula>
    </cfRule>
  </conditionalFormatting>
  <conditionalFormatting sqref="F234">
    <cfRule type="expression" dxfId="54" priority="8" stopIfTrue="1">
      <formula>$M$18="Sole Bidder"</formula>
    </cfRule>
    <cfRule type="expression" dxfId="53" priority="9" stopIfTrue="1">
      <formula>$E$203="No"</formula>
    </cfRule>
  </conditionalFormatting>
  <conditionalFormatting sqref="F247:F251">
    <cfRule type="expression" dxfId="52" priority="2" stopIfTrue="1">
      <formula>$M$18="Sole Bidder"</formula>
    </cfRule>
  </conditionalFormatting>
  <conditionalFormatting sqref="F249:F251">
    <cfRule type="expression" dxfId="51"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114300</xdr:rowOff>
                  </from>
                  <to>
                    <xdr:col>5</xdr:col>
                    <xdr:colOff>47625</xdr:colOff>
                    <xdr:row>88</xdr:row>
                    <xdr:rowOff>114300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361950</xdr:rowOff>
                  </from>
                  <to>
                    <xdr:col>9</xdr:col>
                    <xdr:colOff>0</xdr:colOff>
                    <xdr:row>162</xdr:row>
                    <xdr:rowOff>361950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114300</xdr:rowOff>
                  </from>
                  <to>
                    <xdr:col>7</xdr:col>
                    <xdr:colOff>57150</xdr:colOff>
                    <xdr:row>88</xdr:row>
                    <xdr:rowOff>114300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142875</xdr:rowOff>
                  </from>
                  <to>
                    <xdr:col>5</xdr:col>
                    <xdr:colOff>523875</xdr:colOff>
                    <xdr:row>95</xdr:row>
                    <xdr:rowOff>152400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142875</xdr:rowOff>
                  </from>
                  <to>
                    <xdr:col>5</xdr:col>
                    <xdr:colOff>1323975</xdr:colOff>
                    <xdr:row>95</xdr:row>
                    <xdr:rowOff>152400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66675</xdr:colOff>
                    <xdr:row>95</xdr:row>
                    <xdr:rowOff>171450</xdr:rowOff>
                  </from>
                  <to>
                    <xdr:col>5</xdr:col>
                    <xdr:colOff>628650</xdr:colOff>
                    <xdr:row>96</xdr:row>
                    <xdr:rowOff>57150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171450</xdr:rowOff>
                  </from>
                  <to>
                    <xdr:col>5</xdr:col>
                    <xdr:colOff>1685925</xdr:colOff>
                    <xdr:row>96</xdr:row>
                    <xdr:rowOff>66675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123825</xdr:rowOff>
                  </from>
                  <to>
                    <xdr:col>6</xdr:col>
                    <xdr:colOff>561975</xdr:colOff>
                    <xdr:row>95</xdr:row>
                    <xdr:rowOff>142875</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123825</xdr:rowOff>
                  </from>
                  <to>
                    <xdr:col>7</xdr:col>
                    <xdr:colOff>219075</xdr:colOff>
                    <xdr:row>95</xdr:row>
                    <xdr:rowOff>142875</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161925</xdr:rowOff>
                  </from>
                  <to>
                    <xdr:col>6</xdr:col>
                    <xdr:colOff>666750</xdr:colOff>
                    <xdr:row>96</xdr:row>
                    <xdr:rowOff>57150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161925</xdr:rowOff>
                  </from>
                  <to>
                    <xdr:col>7</xdr:col>
                    <xdr:colOff>552450</xdr:colOff>
                    <xdr:row>96</xdr:row>
                    <xdr:rowOff>66675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114300</xdr:rowOff>
                  </from>
                  <to>
                    <xdr:col>8</xdr:col>
                    <xdr:colOff>504825</xdr:colOff>
                    <xdr:row>95</xdr:row>
                    <xdr:rowOff>133350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666750</xdr:colOff>
                    <xdr:row>94</xdr:row>
                    <xdr:rowOff>114300</xdr:rowOff>
                  </from>
                  <to>
                    <xdr:col>8</xdr:col>
                    <xdr:colOff>1257300</xdr:colOff>
                    <xdr:row>95</xdr:row>
                    <xdr:rowOff>133350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76200</xdr:colOff>
                    <xdr:row>95</xdr:row>
                    <xdr:rowOff>152400</xdr:rowOff>
                  </from>
                  <to>
                    <xdr:col>8</xdr:col>
                    <xdr:colOff>609600</xdr:colOff>
                    <xdr:row>96</xdr:row>
                    <xdr:rowOff>47625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152400</xdr:rowOff>
                  </from>
                  <to>
                    <xdr:col>8</xdr:col>
                    <xdr:colOff>1600200</xdr:colOff>
                    <xdr:row>96</xdr:row>
                    <xdr:rowOff>57150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266700</xdr:rowOff>
                  </from>
                  <to>
                    <xdr:col>5</xdr:col>
                    <xdr:colOff>590550</xdr:colOff>
                    <xdr:row>121</xdr:row>
                    <xdr:rowOff>171450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266700</xdr:rowOff>
                  </from>
                  <to>
                    <xdr:col>5</xdr:col>
                    <xdr:colOff>1390650</xdr:colOff>
                    <xdr:row>121</xdr:row>
                    <xdr:rowOff>171450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180975</xdr:rowOff>
                  </from>
                  <to>
                    <xdr:col>5</xdr:col>
                    <xdr:colOff>704850</xdr:colOff>
                    <xdr:row>122</xdr:row>
                    <xdr:rowOff>152400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180975</xdr:rowOff>
                  </from>
                  <to>
                    <xdr:col>5</xdr:col>
                    <xdr:colOff>1752600</xdr:colOff>
                    <xdr:row>122</xdr:row>
                    <xdr:rowOff>152400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314325</xdr:rowOff>
                  </from>
                  <to>
                    <xdr:col>6</xdr:col>
                    <xdr:colOff>657225</xdr:colOff>
                    <xdr:row>121</xdr:row>
                    <xdr:rowOff>200025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828675</xdr:colOff>
                    <xdr:row>120</xdr:row>
                    <xdr:rowOff>314325</xdr:rowOff>
                  </from>
                  <to>
                    <xdr:col>7</xdr:col>
                    <xdr:colOff>361950</xdr:colOff>
                    <xdr:row>121</xdr:row>
                    <xdr:rowOff>200025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209550</xdr:rowOff>
                  </from>
                  <to>
                    <xdr:col>6</xdr:col>
                    <xdr:colOff>762000</xdr:colOff>
                    <xdr:row>122</xdr:row>
                    <xdr:rowOff>152400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209550</xdr:rowOff>
                  </from>
                  <to>
                    <xdr:col>7</xdr:col>
                    <xdr:colOff>723900</xdr:colOff>
                    <xdr:row>122</xdr:row>
                    <xdr:rowOff>161925</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333375</xdr:rowOff>
                  </from>
                  <to>
                    <xdr:col>8</xdr:col>
                    <xdr:colOff>561975</xdr:colOff>
                    <xdr:row>121</xdr:row>
                    <xdr:rowOff>200025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333375</xdr:rowOff>
                  </from>
                  <to>
                    <xdr:col>8</xdr:col>
                    <xdr:colOff>1352550</xdr:colOff>
                    <xdr:row>121</xdr:row>
                    <xdr:rowOff>200025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209550</xdr:rowOff>
                  </from>
                  <to>
                    <xdr:col>8</xdr:col>
                    <xdr:colOff>666750</xdr:colOff>
                    <xdr:row>122</xdr:row>
                    <xdr:rowOff>152400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219075</xdr:rowOff>
                  </from>
                  <to>
                    <xdr:col>9</xdr:col>
                    <xdr:colOff>0</xdr:colOff>
                    <xdr:row>122</xdr:row>
                    <xdr:rowOff>152400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219075</xdr:colOff>
                    <xdr:row>132</xdr:row>
                    <xdr:rowOff>247650</xdr:rowOff>
                  </from>
                  <to>
                    <xdr:col>5</xdr:col>
                    <xdr:colOff>666750</xdr:colOff>
                    <xdr:row>133</xdr:row>
                    <xdr:rowOff>171450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247650</xdr:rowOff>
                  </from>
                  <to>
                    <xdr:col>5</xdr:col>
                    <xdr:colOff>1466850</xdr:colOff>
                    <xdr:row>133</xdr:row>
                    <xdr:rowOff>171450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180975</xdr:rowOff>
                  </from>
                  <to>
                    <xdr:col>5</xdr:col>
                    <xdr:colOff>771525</xdr:colOff>
                    <xdr:row>134</xdr:row>
                    <xdr:rowOff>47625</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190500</xdr:rowOff>
                  </from>
                  <to>
                    <xdr:col>5</xdr:col>
                    <xdr:colOff>1828800</xdr:colOff>
                    <xdr:row>134</xdr:row>
                    <xdr:rowOff>57150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247650</xdr:rowOff>
                  </from>
                  <to>
                    <xdr:col>6</xdr:col>
                    <xdr:colOff>695325</xdr:colOff>
                    <xdr:row>133</xdr:row>
                    <xdr:rowOff>171450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247650</xdr:rowOff>
                  </from>
                  <to>
                    <xdr:col>7</xdr:col>
                    <xdr:colOff>438150</xdr:colOff>
                    <xdr:row>133</xdr:row>
                    <xdr:rowOff>171450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180975</xdr:rowOff>
                  </from>
                  <to>
                    <xdr:col>6</xdr:col>
                    <xdr:colOff>809625</xdr:colOff>
                    <xdr:row>134</xdr:row>
                    <xdr:rowOff>47625</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190500</xdr:rowOff>
                  </from>
                  <to>
                    <xdr:col>7</xdr:col>
                    <xdr:colOff>819150</xdr:colOff>
                    <xdr:row>134</xdr:row>
                    <xdr:rowOff>57150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228600</xdr:colOff>
                    <xdr:row>132</xdr:row>
                    <xdr:rowOff>247650</xdr:rowOff>
                  </from>
                  <to>
                    <xdr:col>8</xdr:col>
                    <xdr:colOff>647700</xdr:colOff>
                    <xdr:row>133</xdr:row>
                    <xdr:rowOff>171450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800100</xdr:colOff>
                    <xdr:row>132</xdr:row>
                    <xdr:rowOff>247650</xdr:rowOff>
                  </from>
                  <to>
                    <xdr:col>8</xdr:col>
                    <xdr:colOff>1381125</xdr:colOff>
                    <xdr:row>133</xdr:row>
                    <xdr:rowOff>171450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219075</xdr:colOff>
                    <xdr:row>133</xdr:row>
                    <xdr:rowOff>180975</xdr:rowOff>
                  </from>
                  <to>
                    <xdr:col>8</xdr:col>
                    <xdr:colOff>742950</xdr:colOff>
                    <xdr:row>134</xdr:row>
                    <xdr:rowOff>47625</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190500</xdr:rowOff>
                  </from>
                  <to>
                    <xdr:col>9</xdr:col>
                    <xdr:colOff>0</xdr:colOff>
                    <xdr:row>134</xdr:row>
                    <xdr:rowOff>57150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219075</xdr:colOff>
                    <xdr:row>177</xdr:row>
                    <xdr:rowOff>304800</xdr:rowOff>
                  </from>
                  <to>
                    <xdr:col>5</xdr:col>
                    <xdr:colOff>666750</xdr:colOff>
                    <xdr:row>178</xdr:row>
                    <xdr:rowOff>209550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304800</xdr:rowOff>
                  </from>
                  <to>
                    <xdr:col>5</xdr:col>
                    <xdr:colOff>1466850</xdr:colOff>
                    <xdr:row>178</xdr:row>
                    <xdr:rowOff>209550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228600</xdr:rowOff>
                  </from>
                  <to>
                    <xdr:col>5</xdr:col>
                    <xdr:colOff>771525</xdr:colOff>
                    <xdr:row>179</xdr:row>
                    <xdr:rowOff>47625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228600</xdr:rowOff>
                  </from>
                  <to>
                    <xdr:col>5</xdr:col>
                    <xdr:colOff>1828800</xdr:colOff>
                    <xdr:row>179</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304800</xdr:rowOff>
                  </from>
                  <to>
                    <xdr:col>6</xdr:col>
                    <xdr:colOff>685800</xdr:colOff>
                    <xdr:row>178</xdr:row>
                    <xdr:rowOff>209550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304800</xdr:rowOff>
                  </from>
                  <to>
                    <xdr:col>7</xdr:col>
                    <xdr:colOff>419100</xdr:colOff>
                    <xdr:row>178</xdr:row>
                    <xdr:rowOff>209550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228600</xdr:rowOff>
                  </from>
                  <to>
                    <xdr:col>6</xdr:col>
                    <xdr:colOff>800100</xdr:colOff>
                    <xdr:row>179</xdr:row>
                    <xdr:rowOff>47625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228600</xdr:rowOff>
                  </from>
                  <to>
                    <xdr:col>7</xdr:col>
                    <xdr:colOff>790575</xdr:colOff>
                    <xdr:row>179</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228600</xdr:colOff>
                    <xdr:row>177</xdr:row>
                    <xdr:rowOff>304800</xdr:rowOff>
                  </from>
                  <to>
                    <xdr:col>8</xdr:col>
                    <xdr:colOff>647700</xdr:colOff>
                    <xdr:row>178</xdr:row>
                    <xdr:rowOff>209550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800100</xdr:colOff>
                    <xdr:row>177</xdr:row>
                    <xdr:rowOff>304800</xdr:rowOff>
                  </from>
                  <to>
                    <xdr:col>8</xdr:col>
                    <xdr:colOff>1381125</xdr:colOff>
                    <xdr:row>178</xdr:row>
                    <xdr:rowOff>209550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219075</xdr:colOff>
                    <xdr:row>178</xdr:row>
                    <xdr:rowOff>228600</xdr:rowOff>
                  </from>
                  <to>
                    <xdr:col>8</xdr:col>
                    <xdr:colOff>742950</xdr:colOff>
                    <xdr:row>179</xdr:row>
                    <xdr:rowOff>47625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228600</xdr:rowOff>
                  </from>
                  <to>
                    <xdr:col>9</xdr:col>
                    <xdr:colOff>0</xdr:colOff>
                    <xdr:row>179</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314325</xdr:rowOff>
                  </from>
                  <to>
                    <xdr:col>5</xdr:col>
                    <xdr:colOff>600075</xdr:colOff>
                    <xdr:row>166</xdr:row>
                    <xdr:rowOff>590550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314325</xdr:rowOff>
                  </from>
                  <to>
                    <xdr:col>5</xdr:col>
                    <xdr:colOff>1400175</xdr:colOff>
                    <xdr:row>166</xdr:row>
                    <xdr:rowOff>590550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609600</xdr:rowOff>
                  </from>
                  <to>
                    <xdr:col>5</xdr:col>
                    <xdr:colOff>714375</xdr:colOff>
                    <xdr:row>167</xdr:row>
                    <xdr:rowOff>257175</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609600</xdr:rowOff>
                  </from>
                  <to>
                    <xdr:col>5</xdr:col>
                    <xdr:colOff>1762125</xdr:colOff>
                    <xdr:row>168</xdr:row>
                    <xdr:rowOff>9525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352425</xdr:rowOff>
                  </from>
                  <to>
                    <xdr:col>6</xdr:col>
                    <xdr:colOff>666750</xdr:colOff>
                    <xdr:row>167</xdr:row>
                    <xdr:rowOff>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352425</xdr:rowOff>
                  </from>
                  <to>
                    <xdr:col>7</xdr:col>
                    <xdr:colOff>361950</xdr:colOff>
                    <xdr:row>167</xdr:row>
                    <xdr:rowOff>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167</xdr:row>
                    <xdr:rowOff>9525</xdr:rowOff>
                  </from>
                  <to>
                    <xdr:col>6</xdr:col>
                    <xdr:colOff>771525</xdr:colOff>
                    <xdr:row>168</xdr:row>
                    <xdr:rowOff>38100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167</xdr:row>
                    <xdr:rowOff>19050</xdr:rowOff>
                  </from>
                  <to>
                    <xdr:col>7</xdr:col>
                    <xdr:colOff>723900</xdr:colOff>
                    <xdr:row>168</xdr:row>
                    <xdr:rowOff>38100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361950</xdr:rowOff>
                  </from>
                  <to>
                    <xdr:col>8</xdr:col>
                    <xdr:colOff>523875</xdr:colOff>
                    <xdr:row>167</xdr:row>
                    <xdr:rowOff>9525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695325</xdr:colOff>
                    <xdr:row>166</xdr:row>
                    <xdr:rowOff>361950</xdr:rowOff>
                  </from>
                  <to>
                    <xdr:col>8</xdr:col>
                    <xdr:colOff>1323975</xdr:colOff>
                    <xdr:row>167</xdr:row>
                    <xdr:rowOff>9525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66675</xdr:colOff>
                    <xdr:row>167</xdr:row>
                    <xdr:rowOff>19050</xdr:rowOff>
                  </from>
                  <to>
                    <xdr:col>8</xdr:col>
                    <xdr:colOff>628650</xdr:colOff>
                    <xdr:row>168</xdr:row>
                    <xdr:rowOff>38100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167</xdr:row>
                    <xdr:rowOff>28575</xdr:rowOff>
                  </from>
                  <to>
                    <xdr:col>8</xdr:col>
                    <xdr:colOff>1685925</xdr:colOff>
                    <xdr:row>168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91" t="str">
        <f>'Attach 3(JV)'!A1</f>
        <v>Specification No.:CC/NT/W-TR/DOM/A06/24/16172</v>
      </c>
      <c r="B1" s="891"/>
      <c r="C1" s="891"/>
      <c r="D1" s="891"/>
      <c r="E1" s="268" t="str">
        <f>"Attachment-3(QR) " &amp; 'Attach 3(JV)'!AT1</f>
        <v xml:space="preserve">Attachment-3(QR) </v>
      </c>
    </row>
    <row r="2" spans="1:9" ht="5.25" customHeight="1"/>
    <row r="3" spans="1:9" ht="93.75" customHeight="1">
      <c r="A3" s="1041"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042"/>
      <c r="C3" s="1042"/>
      <c r="D3" s="1042"/>
      <c r="E3" s="1042"/>
      <c r="F3" s="26"/>
      <c r="G3" s="27"/>
      <c r="H3" s="26"/>
    </row>
    <row r="4" spans="1:9" ht="20.100000000000001" customHeight="1">
      <c r="A4" s="28"/>
      <c r="H4" s="30"/>
      <c r="I4" s="11"/>
    </row>
    <row r="5" spans="1:9" ht="20.100000000000001" customHeight="1">
      <c r="A5" s="824" t="s">
        <v>69</v>
      </c>
      <c r="B5" s="824"/>
      <c r="C5" s="824"/>
      <c r="D5" s="824"/>
      <c r="E5" s="824"/>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30" t="str">
        <f>'Attach 3(JV)'!A8</f>
        <v/>
      </c>
      <c r="B8" s="830"/>
      <c r="C8" s="830"/>
      <c r="D8" s="830"/>
      <c r="E8" s="107" t="str">
        <f>'Attach 3(JV)'!E8</f>
        <v>Contract Services</v>
      </c>
      <c r="H8" s="30"/>
      <c r="I8" s="11"/>
    </row>
    <row r="9" spans="1:9" ht="20.100000000000001" customHeight="1">
      <c r="A9" s="13" t="s">
        <v>56</v>
      </c>
      <c r="B9" s="827">
        <f>'Attach 3(JV)'!B9</f>
        <v>0</v>
      </c>
      <c r="C9" s="827"/>
      <c r="D9" s="827"/>
      <c r="E9" s="107" t="str">
        <f>'Attach 3(JV)'!E9</f>
        <v>Power Grid Corporation of India Ltd.,</v>
      </c>
      <c r="H9" s="30"/>
      <c r="I9" s="11"/>
    </row>
    <row r="10" spans="1:9" ht="20.100000000000001" customHeight="1">
      <c r="A10" s="13" t="s">
        <v>58</v>
      </c>
      <c r="B10" s="1044">
        <f>'Attach 3(JV)'!B10</f>
        <v>0</v>
      </c>
      <c r="C10" s="1044"/>
      <c r="D10" s="1044"/>
      <c r="E10" s="107" t="str">
        <f>'Attach 3(JV)'!E10</f>
        <v>"Saudamini", Plot No. 2, Sector 29</v>
      </c>
      <c r="H10" s="30"/>
      <c r="I10" s="11"/>
    </row>
    <row r="11" spans="1:9" ht="20.100000000000001" customHeight="1">
      <c r="B11" s="1044">
        <f>'Attach 3(JV)'!B11</f>
        <v>0</v>
      </c>
      <c r="C11" s="1044"/>
      <c r="D11" s="1044"/>
      <c r="E11" s="107" t="str">
        <f>'Attach 3(JV)'!E11</f>
        <v>Gurugram (Haryana) - 122001</v>
      </c>
    </row>
    <row r="12" spans="1:9" ht="20.100000000000001" customHeight="1">
      <c r="A12" s="32"/>
      <c r="B12" s="1044">
        <f>'Attach 3(JV)'!B12</f>
        <v>0</v>
      </c>
      <c r="C12" s="1044"/>
      <c r="D12" s="1044"/>
      <c r="E12" s="15"/>
    </row>
    <row r="13" spans="1:9" ht="20.100000000000001" customHeight="1">
      <c r="A13" s="29" t="s">
        <v>62</v>
      </c>
    </row>
    <row r="14" spans="1:9" ht="20.100000000000001" customHeight="1">
      <c r="A14" s="32"/>
    </row>
    <row r="15" spans="1:9" ht="27.75" customHeight="1">
      <c r="A15" s="1043" t="s">
        <v>287</v>
      </c>
      <c r="B15" s="1043"/>
      <c r="C15" s="1043"/>
      <c r="D15" s="1043"/>
      <c r="E15" s="1043"/>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64</v>
      </c>
      <c r="B22" s="62" t="str">
        <f>'Attach 3(JV)'!B24</f>
        <v>--</v>
      </c>
      <c r="C22" s="33"/>
      <c r="D22" s="37" t="s">
        <v>65</v>
      </c>
      <c r="E22" s="198" t="str">
        <f>'Attach 3(JV)'!E24</f>
        <v/>
      </c>
    </row>
    <row r="23" spans="1:5" ht="33" customHeight="1">
      <c r="A23" s="36" t="s">
        <v>66</v>
      </c>
      <c r="B23" s="198" t="str">
        <f>'Attach 3(JV)'!B25</f>
        <v/>
      </c>
      <c r="C23" s="33"/>
      <c r="D23" s="37" t="s">
        <v>67</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E53F-ECD3-4890-8899-668F4B07C613}">
  <sheetPr>
    <pageSetUpPr fitToPage="1"/>
  </sheetPr>
  <dimension ref="A1:Y328"/>
  <sheetViews>
    <sheetView showGridLines="0" showZeros="0" view="pageBreakPreview" topLeftCell="A143" zoomScale="80" zoomScaleNormal="100" zoomScaleSheetLayoutView="80" workbookViewId="0">
      <selection activeCell="G57" sqref="G57"/>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5.28515625" style="278" customWidth="1"/>
    <col min="7" max="7" width="19.7109375" style="278" customWidth="1"/>
    <col min="8" max="8" width="14" style="278" customWidth="1"/>
    <col min="9" max="9" width="30.570312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3" width="0" style="278" hidden="1" customWidth="1"/>
    <col min="24" max="24" width="4.7109375" style="278" hidden="1" customWidth="1"/>
    <col min="25" max="256" width="9.140625" style="278"/>
    <col min="257" max="257" width="14.28515625" style="278" customWidth="1"/>
    <col min="258" max="258" width="13.85546875" style="278" customWidth="1"/>
    <col min="259" max="259" width="11.42578125" style="278" customWidth="1"/>
    <col min="260" max="260" width="27.85546875" style="278" customWidth="1"/>
    <col min="261" max="261" width="14.42578125" style="278" customWidth="1"/>
    <col min="262" max="262" width="21" style="278" customWidth="1"/>
    <col min="263" max="263" width="19.7109375" style="278" customWidth="1"/>
    <col min="264" max="264" width="18" style="278" customWidth="1"/>
    <col min="265" max="265" width="23.140625" style="278" customWidth="1"/>
    <col min="266" max="280" width="0" style="278" hidden="1" customWidth="1"/>
    <col min="281" max="512" width="9.140625" style="278"/>
    <col min="513" max="513" width="14.28515625" style="278" customWidth="1"/>
    <col min="514" max="514" width="13.85546875" style="278" customWidth="1"/>
    <col min="515" max="515" width="11.42578125" style="278" customWidth="1"/>
    <col min="516" max="516" width="27.85546875" style="278" customWidth="1"/>
    <col min="517" max="517" width="14.42578125" style="278" customWidth="1"/>
    <col min="518" max="518" width="21" style="278" customWidth="1"/>
    <col min="519" max="519" width="19.7109375" style="278" customWidth="1"/>
    <col min="520" max="520" width="18" style="278" customWidth="1"/>
    <col min="521" max="521" width="23.140625" style="278" customWidth="1"/>
    <col min="522" max="536" width="0" style="278" hidden="1" customWidth="1"/>
    <col min="537" max="768" width="9.140625" style="278"/>
    <col min="769" max="769" width="14.28515625" style="278" customWidth="1"/>
    <col min="770" max="770" width="13.85546875" style="278" customWidth="1"/>
    <col min="771" max="771" width="11.42578125" style="278" customWidth="1"/>
    <col min="772" max="772" width="27.85546875" style="278" customWidth="1"/>
    <col min="773" max="773" width="14.42578125" style="278" customWidth="1"/>
    <col min="774" max="774" width="21" style="278" customWidth="1"/>
    <col min="775" max="775" width="19.7109375" style="278" customWidth="1"/>
    <col min="776" max="776" width="18" style="278" customWidth="1"/>
    <col min="777" max="777" width="23.140625" style="278" customWidth="1"/>
    <col min="778" max="792" width="0" style="278" hidden="1" customWidth="1"/>
    <col min="793" max="1024" width="9.140625" style="278"/>
    <col min="1025" max="1025" width="14.28515625" style="278" customWidth="1"/>
    <col min="1026" max="1026" width="13.85546875" style="278" customWidth="1"/>
    <col min="1027" max="1027" width="11.42578125" style="278" customWidth="1"/>
    <col min="1028" max="1028" width="27.85546875" style="278" customWidth="1"/>
    <col min="1029" max="1029" width="14.42578125" style="278" customWidth="1"/>
    <col min="1030" max="1030" width="21" style="278" customWidth="1"/>
    <col min="1031" max="1031" width="19.7109375" style="278" customWidth="1"/>
    <col min="1032" max="1032" width="18" style="278" customWidth="1"/>
    <col min="1033" max="1033" width="23.140625" style="278" customWidth="1"/>
    <col min="1034" max="1048" width="0" style="278" hidden="1" customWidth="1"/>
    <col min="1049" max="1280" width="9.140625" style="278"/>
    <col min="1281" max="1281" width="14.28515625" style="278" customWidth="1"/>
    <col min="1282" max="1282" width="13.85546875" style="278" customWidth="1"/>
    <col min="1283" max="1283" width="11.42578125" style="278" customWidth="1"/>
    <col min="1284" max="1284" width="27.85546875" style="278" customWidth="1"/>
    <col min="1285" max="1285" width="14.42578125" style="278" customWidth="1"/>
    <col min="1286" max="1286" width="21" style="278" customWidth="1"/>
    <col min="1287" max="1287" width="19.7109375" style="278" customWidth="1"/>
    <col min="1288" max="1288" width="18" style="278" customWidth="1"/>
    <col min="1289" max="1289" width="23.140625" style="278" customWidth="1"/>
    <col min="1290" max="1304" width="0" style="278" hidden="1" customWidth="1"/>
    <col min="1305" max="1536" width="9.140625" style="278"/>
    <col min="1537" max="1537" width="14.28515625" style="278" customWidth="1"/>
    <col min="1538" max="1538" width="13.85546875" style="278" customWidth="1"/>
    <col min="1539" max="1539" width="11.42578125" style="278" customWidth="1"/>
    <col min="1540" max="1540" width="27.85546875" style="278" customWidth="1"/>
    <col min="1541" max="1541" width="14.42578125" style="278" customWidth="1"/>
    <col min="1542" max="1542" width="21" style="278" customWidth="1"/>
    <col min="1543" max="1543" width="19.7109375" style="278" customWidth="1"/>
    <col min="1544" max="1544" width="18" style="278" customWidth="1"/>
    <col min="1545" max="1545" width="23.140625" style="278" customWidth="1"/>
    <col min="1546" max="1560" width="0" style="278" hidden="1" customWidth="1"/>
    <col min="1561" max="1792" width="9.140625" style="278"/>
    <col min="1793" max="1793" width="14.28515625" style="278" customWidth="1"/>
    <col min="1794" max="1794" width="13.85546875" style="278" customWidth="1"/>
    <col min="1795" max="1795" width="11.42578125" style="278" customWidth="1"/>
    <col min="1796" max="1796" width="27.85546875" style="278" customWidth="1"/>
    <col min="1797" max="1797" width="14.42578125" style="278" customWidth="1"/>
    <col min="1798" max="1798" width="21" style="278" customWidth="1"/>
    <col min="1799" max="1799" width="19.7109375" style="278" customWidth="1"/>
    <col min="1800" max="1800" width="18" style="278" customWidth="1"/>
    <col min="1801" max="1801" width="23.140625" style="278" customWidth="1"/>
    <col min="1802" max="1816" width="0" style="278" hidden="1" customWidth="1"/>
    <col min="1817" max="2048" width="9.140625" style="278"/>
    <col min="2049" max="2049" width="14.28515625" style="278" customWidth="1"/>
    <col min="2050" max="2050" width="13.85546875" style="278" customWidth="1"/>
    <col min="2051" max="2051" width="11.42578125" style="278" customWidth="1"/>
    <col min="2052" max="2052" width="27.85546875" style="278" customWidth="1"/>
    <col min="2053" max="2053" width="14.42578125" style="278" customWidth="1"/>
    <col min="2054" max="2054" width="21" style="278" customWidth="1"/>
    <col min="2055" max="2055" width="19.7109375" style="278" customWidth="1"/>
    <col min="2056" max="2056" width="18" style="278" customWidth="1"/>
    <col min="2057" max="2057" width="23.140625" style="278" customWidth="1"/>
    <col min="2058" max="2072" width="0" style="278" hidden="1" customWidth="1"/>
    <col min="2073" max="2304" width="9.140625" style="278"/>
    <col min="2305" max="2305" width="14.28515625" style="278" customWidth="1"/>
    <col min="2306" max="2306" width="13.85546875" style="278" customWidth="1"/>
    <col min="2307" max="2307" width="11.42578125" style="278" customWidth="1"/>
    <col min="2308" max="2308" width="27.85546875" style="278" customWidth="1"/>
    <col min="2309" max="2309" width="14.42578125" style="278" customWidth="1"/>
    <col min="2310" max="2310" width="21" style="278" customWidth="1"/>
    <col min="2311" max="2311" width="19.7109375" style="278" customWidth="1"/>
    <col min="2312" max="2312" width="18" style="278" customWidth="1"/>
    <col min="2313" max="2313" width="23.140625" style="278" customWidth="1"/>
    <col min="2314" max="2328" width="0" style="278" hidden="1" customWidth="1"/>
    <col min="2329" max="2560" width="9.140625" style="278"/>
    <col min="2561" max="2561" width="14.28515625" style="278" customWidth="1"/>
    <col min="2562" max="2562" width="13.85546875" style="278" customWidth="1"/>
    <col min="2563" max="2563" width="11.42578125" style="278" customWidth="1"/>
    <col min="2564" max="2564" width="27.85546875" style="278" customWidth="1"/>
    <col min="2565" max="2565" width="14.42578125" style="278" customWidth="1"/>
    <col min="2566" max="2566" width="21" style="278" customWidth="1"/>
    <col min="2567" max="2567" width="19.7109375" style="278" customWidth="1"/>
    <col min="2568" max="2568" width="18" style="278" customWidth="1"/>
    <col min="2569" max="2569" width="23.140625" style="278" customWidth="1"/>
    <col min="2570" max="2584" width="0" style="278" hidden="1" customWidth="1"/>
    <col min="2585" max="2816" width="9.140625" style="278"/>
    <col min="2817" max="2817" width="14.28515625" style="278" customWidth="1"/>
    <col min="2818" max="2818" width="13.85546875" style="278" customWidth="1"/>
    <col min="2819" max="2819" width="11.42578125" style="278" customWidth="1"/>
    <col min="2820" max="2820" width="27.85546875" style="278" customWidth="1"/>
    <col min="2821" max="2821" width="14.42578125" style="278" customWidth="1"/>
    <col min="2822" max="2822" width="21" style="278" customWidth="1"/>
    <col min="2823" max="2823" width="19.7109375" style="278" customWidth="1"/>
    <col min="2824" max="2824" width="18" style="278" customWidth="1"/>
    <col min="2825" max="2825" width="23.140625" style="278" customWidth="1"/>
    <col min="2826" max="2840" width="0" style="278" hidden="1" customWidth="1"/>
    <col min="2841" max="3072" width="9.140625" style="278"/>
    <col min="3073" max="3073" width="14.28515625" style="278" customWidth="1"/>
    <col min="3074" max="3074" width="13.85546875" style="278" customWidth="1"/>
    <col min="3075" max="3075" width="11.42578125" style="278" customWidth="1"/>
    <col min="3076" max="3076" width="27.85546875" style="278" customWidth="1"/>
    <col min="3077" max="3077" width="14.42578125" style="278" customWidth="1"/>
    <col min="3078" max="3078" width="21" style="278" customWidth="1"/>
    <col min="3079" max="3079" width="19.7109375" style="278" customWidth="1"/>
    <col min="3080" max="3080" width="18" style="278" customWidth="1"/>
    <col min="3081" max="3081" width="23.140625" style="278" customWidth="1"/>
    <col min="3082" max="3096" width="0" style="278" hidden="1" customWidth="1"/>
    <col min="3097" max="3328" width="9.140625" style="278"/>
    <col min="3329" max="3329" width="14.28515625" style="278" customWidth="1"/>
    <col min="3330" max="3330" width="13.85546875" style="278" customWidth="1"/>
    <col min="3331" max="3331" width="11.42578125" style="278" customWidth="1"/>
    <col min="3332" max="3332" width="27.85546875" style="278" customWidth="1"/>
    <col min="3333" max="3333" width="14.42578125" style="278" customWidth="1"/>
    <col min="3334" max="3334" width="21" style="278" customWidth="1"/>
    <col min="3335" max="3335" width="19.7109375" style="278" customWidth="1"/>
    <col min="3336" max="3336" width="18" style="278" customWidth="1"/>
    <col min="3337" max="3337" width="23.140625" style="278" customWidth="1"/>
    <col min="3338" max="3352" width="0" style="278" hidden="1" customWidth="1"/>
    <col min="3353" max="3584" width="9.140625" style="278"/>
    <col min="3585" max="3585" width="14.28515625" style="278" customWidth="1"/>
    <col min="3586" max="3586" width="13.85546875" style="278" customWidth="1"/>
    <col min="3587" max="3587" width="11.42578125" style="278" customWidth="1"/>
    <col min="3588" max="3588" width="27.85546875" style="278" customWidth="1"/>
    <col min="3589" max="3589" width="14.42578125" style="278" customWidth="1"/>
    <col min="3590" max="3590" width="21" style="278" customWidth="1"/>
    <col min="3591" max="3591" width="19.7109375" style="278" customWidth="1"/>
    <col min="3592" max="3592" width="18" style="278" customWidth="1"/>
    <col min="3593" max="3593" width="23.140625" style="278" customWidth="1"/>
    <col min="3594" max="3608" width="0" style="278" hidden="1" customWidth="1"/>
    <col min="3609" max="3840" width="9.140625" style="278"/>
    <col min="3841" max="3841" width="14.28515625" style="278" customWidth="1"/>
    <col min="3842" max="3842" width="13.85546875" style="278" customWidth="1"/>
    <col min="3843" max="3843" width="11.42578125" style="278" customWidth="1"/>
    <col min="3844" max="3844" width="27.85546875" style="278" customWidth="1"/>
    <col min="3845" max="3845" width="14.42578125" style="278" customWidth="1"/>
    <col min="3846" max="3846" width="21" style="278" customWidth="1"/>
    <col min="3847" max="3847" width="19.7109375" style="278" customWidth="1"/>
    <col min="3848" max="3848" width="18" style="278" customWidth="1"/>
    <col min="3849" max="3849" width="23.140625" style="278" customWidth="1"/>
    <col min="3850" max="3864" width="0" style="278" hidden="1" customWidth="1"/>
    <col min="3865" max="4096" width="9.140625" style="278"/>
    <col min="4097" max="4097" width="14.28515625" style="278" customWidth="1"/>
    <col min="4098" max="4098" width="13.85546875" style="278" customWidth="1"/>
    <col min="4099" max="4099" width="11.42578125" style="278" customWidth="1"/>
    <col min="4100" max="4100" width="27.85546875" style="278" customWidth="1"/>
    <col min="4101" max="4101" width="14.42578125" style="278" customWidth="1"/>
    <col min="4102" max="4102" width="21" style="278" customWidth="1"/>
    <col min="4103" max="4103" width="19.7109375" style="278" customWidth="1"/>
    <col min="4104" max="4104" width="18" style="278" customWidth="1"/>
    <col min="4105" max="4105" width="23.140625" style="278" customWidth="1"/>
    <col min="4106" max="4120" width="0" style="278" hidden="1" customWidth="1"/>
    <col min="4121" max="4352" width="9.140625" style="278"/>
    <col min="4353" max="4353" width="14.28515625" style="278" customWidth="1"/>
    <col min="4354" max="4354" width="13.85546875" style="278" customWidth="1"/>
    <col min="4355" max="4355" width="11.42578125" style="278" customWidth="1"/>
    <col min="4356" max="4356" width="27.85546875" style="278" customWidth="1"/>
    <col min="4357" max="4357" width="14.42578125" style="278" customWidth="1"/>
    <col min="4358" max="4358" width="21" style="278" customWidth="1"/>
    <col min="4359" max="4359" width="19.7109375" style="278" customWidth="1"/>
    <col min="4360" max="4360" width="18" style="278" customWidth="1"/>
    <col min="4361" max="4361" width="23.140625" style="278" customWidth="1"/>
    <col min="4362" max="4376" width="0" style="278" hidden="1" customWidth="1"/>
    <col min="4377" max="4608" width="9.140625" style="278"/>
    <col min="4609" max="4609" width="14.28515625" style="278" customWidth="1"/>
    <col min="4610" max="4610" width="13.85546875" style="278" customWidth="1"/>
    <col min="4611" max="4611" width="11.42578125" style="278" customWidth="1"/>
    <col min="4612" max="4612" width="27.85546875" style="278" customWidth="1"/>
    <col min="4613" max="4613" width="14.42578125" style="278" customWidth="1"/>
    <col min="4614" max="4614" width="21" style="278" customWidth="1"/>
    <col min="4615" max="4615" width="19.7109375" style="278" customWidth="1"/>
    <col min="4616" max="4616" width="18" style="278" customWidth="1"/>
    <col min="4617" max="4617" width="23.140625" style="278" customWidth="1"/>
    <col min="4618" max="4632" width="0" style="278" hidden="1" customWidth="1"/>
    <col min="4633" max="4864" width="9.140625" style="278"/>
    <col min="4865" max="4865" width="14.28515625" style="278" customWidth="1"/>
    <col min="4866" max="4866" width="13.85546875" style="278" customWidth="1"/>
    <col min="4867" max="4867" width="11.42578125" style="278" customWidth="1"/>
    <col min="4868" max="4868" width="27.85546875" style="278" customWidth="1"/>
    <col min="4869" max="4869" width="14.42578125" style="278" customWidth="1"/>
    <col min="4870" max="4870" width="21" style="278" customWidth="1"/>
    <col min="4871" max="4871" width="19.7109375" style="278" customWidth="1"/>
    <col min="4872" max="4872" width="18" style="278" customWidth="1"/>
    <col min="4873" max="4873" width="23.140625" style="278" customWidth="1"/>
    <col min="4874" max="4888" width="0" style="278" hidden="1" customWidth="1"/>
    <col min="4889" max="5120" width="9.140625" style="278"/>
    <col min="5121" max="5121" width="14.28515625" style="278" customWidth="1"/>
    <col min="5122" max="5122" width="13.85546875" style="278" customWidth="1"/>
    <col min="5123" max="5123" width="11.42578125" style="278" customWidth="1"/>
    <col min="5124" max="5124" width="27.85546875" style="278" customWidth="1"/>
    <col min="5125" max="5125" width="14.42578125" style="278" customWidth="1"/>
    <col min="5126" max="5126" width="21" style="278" customWidth="1"/>
    <col min="5127" max="5127" width="19.7109375" style="278" customWidth="1"/>
    <col min="5128" max="5128" width="18" style="278" customWidth="1"/>
    <col min="5129" max="5129" width="23.140625" style="278" customWidth="1"/>
    <col min="5130" max="5144" width="0" style="278" hidden="1" customWidth="1"/>
    <col min="5145" max="5376" width="9.140625" style="278"/>
    <col min="5377" max="5377" width="14.28515625" style="278" customWidth="1"/>
    <col min="5378" max="5378" width="13.85546875" style="278" customWidth="1"/>
    <col min="5379" max="5379" width="11.42578125" style="278" customWidth="1"/>
    <col min="5380" max="5380" width="27.85546875" style="278" customWidth="1"/>
    <col min="5381" max="5381" width="14.42578125" style="278" customWidth="1"/>
    <col min="5382" max="5382" width="21" style="278" customWidth="1"/>
    <col min="5383" max="5383" width="19.7109375" style="278" customWidth="1"/>
    <col min="5384" max="5384" width="18" style="278" customWidth="1"/>
    <col min="5385" max="5385" width="23.140625" style="278" customWidth="1"/>
    <col min="5386" max="5400" width="0" style="278" hidden="1" customWidth="1"/>
    <col min="5401" max="5632" width="9.140625" style="278"/>
    <col min="5633" max="5633" width="14.28515625" style="278" customWidth="1"/>
    <col min="5634" max="5634" width="13.85546875" style="278" customWidth="1"/>
    <col min="5635" max="5635" width="11.42578125" style="278" customWidth="1"/>
    <col min="5636" max="5636" width="27.85546875" style="278" customWidth="1"/>
    <col min="5637" max="5637" width="14.42578125" style="278" customWidth="1"/>
    <col min="5638" max="5638" width="21" style="278" customWidth="1"/>
    <col min="5639" max="5639" width="19.7109375" style="278" customWidth="1"/>
    <col min="5640" max="5640" width="18" style="278" customWidth="1"/>
    <col min="5641" max="5641" width="23.140625" style="278" customWidth="1"/>
    <col min="5642" max="5656" width="0" style="278" hidden="1" customWidth="1"/>
    <col min="5657" max="5888" width="9.140625" style="278"/>
    <col min="5889" max="5889" width="14.28515625" style="278" customWidth="1"/>
    <col min="5890" max="5890" width="13.85546875" style="278" customWidth="1"/>
    <col min="5891" max="5891" width="11.42578125" style="278" customWidth="1"/>
    <col min="5892" max="5892" width="27.85546875" style="278" customWidth="1"/>
    <col min="5893" max="5893" width="14.42578125" style="278" customWidth="1"/>
    <col min="5894" max="5894" width="21" style="278" customWidth="1"/>
    <col min="5895" max="5895" width="19.7109375" style="278" customWidth="1"/>
    <col min="5896" max="5896" width="18" style="278" customWidth="1"/>
    <col min="5897" max="5897" width="23.140625" style="278" customWidth="1"/>
    <col min="5898" max="5912" width="0" style="278" hidden="1" customWidth="1"/>
    <col min="5913" max="6144" width="9.140625" style="278"/>
    <col min="6145" max="6145" width="14.28515625" style="278" customWidth="1"/>
    <col min="6146" max="6146" width="13.85546875" style="278" customWidth="1"/>
    <col min="6147" max="6147" width="11.42578125" style="278" customWidth="1"/>
    <col min="6148" max="6148" width="27.85546875" style="278" customWidth="1"/>
    <col min="6149" max="6149" width="14.42578125" style="278" customWidth="1"/>
    <col min="6150" max="6150" width="21" style="278" customWidth="1"/>
    <col min="6151" max="6151" width="19.7109375" style="278" customWidth="1"/>
    <col min="6152" max="6152" width="18" style="278" customWidth="1"/>
    <col min="6153" max="6153" width="23.140625" style="278" customWidth="1"/>
    <col min="6154" max="6168" width="0" style="278" hidden="1" customWidth="1"/>
    <col min="6169" max="6400" width="9.140625" style="278"/>
    <col min="6401" max="6401" width="14.28515625" style="278" customWidth="1"/>
    <col min="6402" max="6402" width="13.85546875" style="278" customWidth="1"/>
    <col min="6403" max="6403" width="11.42578125" style="278" customWidth="1"/>
    <col min="6404" max="6404" width="27.85546875" style="278" customWidth="1"/>
    <col min="6405" max="6405" width="14.42578125" style="278" customWidth="1"/>
    <col min="6406" max="6406" width="21" style="278" customWidth="1"/>
    <col min="6407" max="6407" width="19.7109375" style="278" customWidth="1"/>
    <col min="6408" max="6408" width="18" style="278" customWidth="1"/>
    <col min="6409" max="6409" width="23.140625" style="278" customWidth="1"/>
    <col min="6410" max="6424" width="0" style="278" hidden="1" customWidth="1"/>
    <col min="6425" max="6656" width="9.140625" style="278"/>
    <col min="6657" max="6657" width="14.28515625" style="278" customWidth="1"/>
    <col min="6658" max="6658" width="13.85546875" style="278" customWidth="1"/>
    <col min="6659" max="6659" width="11.42578125" style="278" customWidth="1"/>
    <col min="6660" max="6660" width="27.85546875" style="278" customWidth="1"/>
    <col min="6661" max="6661" width="14.42578125" style="278" customWidth="1"/>
    <col min="6662" max="6662" width="21" style="278" customWidth="1"/>
    <col min="6663" max="6663" width="19.7109375" style="278" customWidth="1"/>
    <col min="6664" max="6664" width="18" style="278" customWidth="1"/>
    <col min="6665" max="6665" width="23.140625" style="278" customWidth="1"/>
    <col min="6666" max="6680" width="0" style="278" hidden="1" customWidth="1"/>
    <col min="6681" max="6912" width="9.140625" style="278"/>
    <col min="6913" max="6913" width="14.28515625" style="278" customWidth="1"/>
    <col min="6914" max="6914" width="13.85546875" style="278" customWidth="1"/>
    <col min="6915" max="6915" width="11.42578125" style="278" customWidth="1"/>
    <col min="6916" max="6916" width="27.85546875" style="278" customWidth="1"/>
    <col min="6917" max="6917" width="14.42578125" style="278" customWidth="1"/>
    <col min="6918" max="6918" width="21" style="278" customWidth="1"/>
    <col min="6919" max="6919" width="19.7109375" style="278" customWidth="1"/>
    <col min="6920" max="6920" width="18" style="278" customWidth="1"/>
    <col min="6921" max="6921" width="23.140625" style="278" customWidth="1"/>
    <col min="6922" max="6936" width="0" style="278" hidden="1" customWidth="1"/>
    <col min="6937" max="7168" width="9.140625" style="278"/>
    <col min="7169" max="7169" width="14.28515625" style="278" customWidth="1"/>
    <col min="7170" max="7170" width="13.85546875" style="278" customWidth="1"/>
    <col min="7171" max="7171" width="11.42578125" style="278" customWidth="1"/>
    <col min="7172" max="7172" width="27.85546875" style="278" customWidth="1"/>
    <col min="7173" max="7173" width="14.42578125" style="278" customWidth="1"/>
    <col min="7174" max="7174" width="21" style="278" customWidth="1"/>
    <col min="7175" max="7175" width="19.7109375" style="278" customWidth="1"/>
    <col min="7176" max="7176" width="18" style="278" customWidth="1"/>
    <col min="7177" max="7177" width="23.140625" style="278" customWidth="1"/>
    <col min="7178" max="7192" width="0" style="278" hidden="1" customWidth="1"/>
    <col min="7193" max="7424" width="9.140625" style="278"/>
    <col min="7425" max="7425" width="14.28515625" style="278" customWidth="1"/>
    <col min="7426" max="7426" width="13.85546875" style="278" customWidth="1"/>
    <col min="7427" max="7427" width="11.42578125" style="278" customWidth="1"/>
    <col min="7428" max="7428" width="27.85546875" style="278" customWidth="1"/>
    <col min="7429" max="7429" width="14.42578125" style="278" customWidth="1"/>
    <col min="7430" max="7430" width="21" style="278" customWidth="1"/>
    <col min="7431" max="7431" width="19.7109375" style="278" customWidth="1"/>
    <col min="7432" max="7432" width="18" style="278" customWidth="1"/>
    <col min="7433" max="7433" width="23.140625" style="278" customWidth="1"/>
    <col min="7434" max="7448" width="0" style="278" hidden="1" customWidth="1"/>
    <col min="7449" max="7680" width="9.140625" style="278"/>
    <col min="7681" max="7681" width="14.28515625" style="278" customWidth="1"/>
    <col min="7682" max="7682" width="13.85546875" style="278" customWidth="1"/>
    <col min="7683" max="7683" width="11.42578125" style="278" customWidth="1"/>
    <col min="7684" max="7684" width="27.85546875" style="278" customWidth="1"/>
    <col min="7685" max="7685" width="14.42578125" style="278" customWidth="1"/>
    <col min="7686" max="7686" width="21" style="278" customWidth="1"/>
    <col min="7687" max="7687" width="19.7109375" style="278" customWidth="1"/>
    <col min="7688" max="7688" width="18" style="278" customWidth="1"/>
    <col min="7689" max="7689" width="23.140625" style="278" customWidth="1"/>
    <col min="7690" max="7704" width="0" style="278" hidden="1" customWidth="1"/>
    <col min="7705" max="7936" width="9.140625" style="278"/>
    <col min="7937" max="7937" width="14.28515625" style="278" customWidth="1"/>
    <col min="7938" max="7938" width="13.85546875" style="278" customWidth="1"/>
    <col min="7939" max="7939" width="11.42578125" style="278" customWidth="1"/>
    <col min="7940" max="7940" width="27.85546875" style="278" customWidth="1"/>
    <col min="7941" max="7941" width="14.42578125" style="278" customWidth="1"/>
    <col min="7942" max="7942" width="21" style="278" customWidth="1"/>
    <col min="7943" max="7943" width="19.7109375" style="278" customWidth="1"/>
    <col min="7944" max="7944" width="18" style="278" customWidth="1"/>
    <col min="7945" max="7945" width="23.140625" style="278" customWidth="1"/>
    <col min="7946" max="7960" width="0" style="278" hidden="1" customWidth="1"/>
    <col min="7961" max="8192" width="9.140625" style="278"/>
    <col min="8193" max="8193" width="14.28515625" style="278" customWidth="1"/>
    <col min="8194" max="8194" width="13.85546875" style="278" customWidth="1"/>
    <col min="8195" max="8195" width="11.42578125" style="278" customWidth="1"/>
    <col min="8196" max="8196" width="27.85546875" style="278" customWidth="1"/>
    <col min="8197" max="8197" width="14.42578125" style="278" customWidth="1"/>
    <col min="8198" max="8198" width="21" style="278" customWidth="1"/>
    <col min="8199" max="8199" width="19.7109375" style="278" customWidth="1"/>
    <col min="8200" max="8200" width="18" style="278" customWidth="1"/>
    <col min="8201" max="8201" width="23.140625" style="278" customWidth="1"/>
    <col min="8202" max="8216" width="0" style="278" hidden="1" customWidth="1"/>
    <col min="8217" max="8448" width="9.140625" style="278"/>
    <col min="8449" max="8449" width="14.28515625" style="278" customWidth="1"/>
    <col min="8450" max="8450" width="13.85546875" style="278" customWidth="1"/>
    <col min="8451" max="8451" width="11.42578125" style="278" customWidth="1"/>
    <col min="8452" max="8452" width="27.85546875" style="278" customWidth="1"/>
    <col min="8453" max="8453" width="14.42578125" style="278" customWidth="1"/>
    <col min="8454" max="8454" width="21" style="278" customWidth="1"/>
    <col min="8455" max="8455" width="19.7109375" style="278" customWidth="1"/>
    <col min="8456" max="8456" width="18" style="278" customWidth="1"/>
    <col min="8457" max="8457" width="23.140625" style="278" customWidth="1"/>
    <col min="8458" max="8472" width="0" style="278" hidden="1" customWidth="1"/>
    <col min="8473" max="8704" width="9.140625" style="278"/>
    <col min="8705" max="8705" width="14.28515625" style="278" customWidth="1"/>
    <col min="8706" max="8706" width="13.85546875" style="278" customWidth="1"/>
    <col min="8707" max="8707" width="11.42578125" style="278" customWidth="1"/>
    <col min="8708" max="8708" width="27.85546875" style="278" customWidth="1"/>
    <col min="8709" max="8709" width="14.42578125" style="278" customWidth="1"/>
    <col min="8710" max="8710" width="21" style="278" customWidth="1"/>
    <col min="8711" max="8711" width="19.7109375" style="278" customWidth="1"/>
    <col min="8712" max="8712" width="18" style="278" customWidth="1"/>
    <col min="8713" max="8713" width="23.140625" style="278" customWidth="1"/>
    <col min="8714" max="8728" width="0" style="278" hidden="1" customWidth="1"/>
    <col min="8729" max="8960" width="9.140625" style="278"/>
    <col min="8961" max="8961" width="14.28515625" style="278" customWidth="1"/>
    <col min="8962" max="8962" width="13.85546875" style="278" customWidth="1"/>
    <col min="8963" max="8963" width="11.42578125" style="278" customWidth="1"/>
    <col min="8964" max="8964" width="27.85546875" style="278" customWidth="1"/>
    <col min="8965" max="8965" width="14.42578125" style="278" customWidth="1"/>
    <col min="8966" max="8966" width="21" style="278" customWidth="1"/>
    <col min="8967" max="8967" width="19.7109375" style="278" customWidth="1"/>
    <col min="8968" max="8968" width="18" style="278" customWidth="1"/>
    <col min="8969" max="8969" width="23.140625" style="278" customWidth="1"/>
    <col min="8970" max="8984" width="0" style="278" hidden="1" customWidth="1"/>
    <col min="8985" max="9216" width="9.140625" style="278"/>
    <col min="9217" max="9217" width="14.28515625" style="278" customWidth="1"/>
    <col min="9218" max="9218" width="13.85546875" style="278" customWidth="1"/>
    <col min="9219" max="9219" width="11.42578125" style="278" customWidth="1"/>
    <col min="9220" max="9220" width="27.85546875" style="278" customWidth="1"/>
    <col min="9221" max="9221" width="14.42578125" style="278" customWidth="1"/>
    <col min="9222" max="9222" width="21" style="278" customWidth="1"/>
    <col min="9223" max="9223" width="19.7109375" style="278" customWidth="1"/>
    <col min="9224" max="9224" width="18" style="278" customWidth="1"/>
    <col min="9225" max="9225" width="23.140625" style="278" customWidth="1"/>
    <col min="9226" max="9240" width="0" style="278" hidden="1" customWidth="1"/>
    <col min="9241" max="9472" width="9.140625" style="278"/>
    <col min="9473" max="9473" width="14.28515625" style="278" customWidth="1"/>
    <col min="9474" max="9474" width="13.85546875" style="278" customWidth="1"/>
    <col min="9475" max="9475" width="11.42578125" style="278" customWidth="1"/>
    <col min="9476" max="9476" width="27.85546875" style="278" customWidth="1"/>
    <col min="9477" max="9477" width="14.42578125" style="278" customWidth="1"/>
    <col min="9478" max="9478" width="21" style="278" customWidth="1"/>
    <col min="9479" max="9479" width="19.7109375" style="278" customWidth="1"/>
    <col min="9480" max="9480" width="18" style="278" customWidth="1"/>
    <col min="9481" max="9481" width="23.140625" style="278" customWidth="1"/>
    <col min="9482" max="9496" width="0" style="278" hidden="1" customWidth="1"/>
    <col min="9497" max="9728" width="9.140625" style="278"/>
    <col min="9729" max="9729" width="14.28515625" style="278" customWidth="1"/>
    <col min="9730" max="9730" width="13.85546875" style="278" customWidth="1"/>
    <col min="9731" max="9731" width="11.42578125" style="278" customWidth="1"/>
    <col min="9732" max="9732" width="27.85546875" style="278" customWidth="1"/>
    <col min="9733" max="9733" width="14.42578125" style="278" customWidth="1"/>
    <col min="9734" max="9734" width="21" style="278" customWidth="1"/>
    <col min="9735" max="9735" width="19.7109375" style="278" customWidth="1"/>
    <col min="9736" max="9736" width="18" style="278" customWidth="1"/>
    <col min="9737" max="9737" width="23.140625" style="278" customWidth="1"/>
    <col min="9738" max="9752" width="0" style="278" hidden="1" customWidth="1"/>
    <col min="9753" max="9984" width="9.140625" style="278"/>
    <col min="9985" max="9985" width="14.28515625" style="278" customWidth="1"/>
    <col min="9986" max="9986" width="13.85546875" style="278" customWidth="1"/>
    <col min="9987" max="9987" width="11.42578125" style="278" customWidth="1"/>
    <col min="9988" max="9988" width="27.85546875" style="278" customWidth="1"/>
    <col min="9989" max="9989" width="14.42578125" style="278" customWidth="1"/>
    <col min="9990" max="9990" width="21" style="278" customWidth="1"/>
    <col min="9991" max="9991" width="19.7109375" style="278" customWidth="1"/>
    <col min="9992" max="9992" width="18" style="278" customWidth="1"/>
    <col min="9993" max="9993" width="23.140625" style="278" customWidth="1"/>
    <col min="9994" max="10008" width="0" style="278" hidden="1" customWidth="1"/>
    <col min="10009" max="10240" width="9.140625" style="278"/>
    <col min="10241" max="10241" width="14.28515625" style="278" customWidth="1"/>
    <col min="10242" max="10242" width="13.85546875" style="278" customWidth="1"/>
    <col min="10243" max="10243" width="11.42578125" style="278" customWidth="1"/>
    <col min="10244" max="10244" width="27.85546875" style="278" customWidth="1"/>
    <col min="10245" max="10245" width="14.42578125" style="278" customWidth="1"/>
    <col min="10246" max="10246" width="21" style="278" customWidth="1"/>
    <col min="10247" max="10247" width="19.7109375" style="278" customWidth="1"/>
    <col min="10248" max="10248" width="18" style="278" customWidth="1"/>
    <col min="10249" max="10249" width="23.140625" style="278" customWidth="1"/>
    <col min="10250" max="10264" width="0" style="278" hidden="1" customWidth="1"/>
    <col min="10265" max="10496" width="9.140625" style="278"/>
    <col min="10497" max="10497" width="14.28515625" style="278" customWidth="1"/>
    <col min="10498" max="10498" width="13.85546875" style="278" customWidth="1"/>
    <col min="10499" max="10499" width="11.42578125" style="278" customWidth="1"/>
    <col min="10500" max="10500" width="27.85546875" style="278" customWidth="1"/>
    <col min="10501" max="10501" width="14.42578125" style="278" customWidth="1"/>
    <col min="10502" max="10502" width="21" style="278" customWidth="1"/>
    <col min="10503" max="10503" width="19.7109375" style="278" customWidth="1"/>
    <col min="10504" max="10504" width="18" style="278" customWidth="1"/>
    <col min="10505" max="10505" width="23.140625" style="278" customWidth="1"/>
    <col min="10506" max="10520" width="0" style="278" hidden="1" customWidth="1"/>
    <col min="10521" max="10752" width="9.140625" style="278"/>
    <col min="10753" max="10753" width="14.28515625" style="278" customWidth="1"/>
    <col min="10754" max="10754" width="13.85546875" style="278" customWidth="1"/>
    <col min="10755" max="10755" width="11.42578125" style="278" customWidth="1"/>
    <col min="10756" max="10756" width="27.85546875" style="278" customWidth="1"/>
    <col min="10757" max="10757" width="14.42578125" style="278" customWidth="1"/>
    <col min="10758" max="10758" width="21" style="278" customWidth="1"/>
    <col min="10759" max="10759" width="19.7109375" style="278" customWidth="1"/>
    <col min="10760" max="10760" width="18" style="278" customWidth="1"/>
    <col min="10761" max="10761" width="23.140625" style="278" customWidth="1"/>
    <col min="10762" max="10776" width="0" style="278" hidden="1" customWidth="1"/>
    <col min="10777" max="11008" width="9.140625" style="278"/>
    <col min="11009" max="11009" width="14.28515625" style="278" customWidth="1"/>
    <col min="11010" max="11010" width="13.85546875" style="278" customWidth="1"/>
    <col min="11011" max="11011" width="11.42578125" style="278" customWidth="1"/>
    <col min="11012" max="11012" width="27.85546875" style="278" customWidth="1"/>
    <col min="11013" max="11013" width="14.42578125" style="278" customWidth="1"/>
    <col min="11014" max="11014" width="21" style="278" customWidth="1"/>
    <col min="11015" max="11015" width="19.7109375" style="278" customWidth="1"/>
    <col min="11016" max="11016" width="18" style="278" customWidth="1"/>
    <col min="11017" max="11017" width="23.140625" style="278" customWidth="1"/>
    <col min="11018" max="11032" width="0" style="278" hidden="1" customWidth="1"/>
    <col min="11033" max="11264" width="9.140625" style="278"/>
    <col min="11265" max="11265" width="14.28515625" style="278" customWidth="1"/>
    <col min="11266" max="11266" width="13.85546875" style="278" customWidth="1"/>
    <col min="11267" max="11267" width="11.42578125" style="278" customWidth="1"/>
    <col min="11268" max="11268" width="27.85546875" style="278" customWidth="1"/>
    <col min="11269" max="11269" width="14.42578125" style="278" customWidth="1"/>
    <col min="11270" max="11270" width="21" style="278" customWidth="1"/>
    <col min="11271" max="11271" width="19.7109375" style="278" customWidth="1"/>
    <col min="11272" max="11272" width="18" style="278" customWidth="1"/>
    <col min="11273" max="11273" width="23.140625" style="278" customWidth="1"/>
    <col min="11274" max="11288" width="0" style="278" hidden="1" customWidth="1"/>
    <col min="11289" max="11520" width="9.140625" style="278"/>
    <col min="11521" max="11521" width="14.28515625" style="278" customWidth="1"/>
    <col min="11522" max="11522" width="13.85546875" style="278" customWidth="1"/>
    <col min="11523" max="11523" width="11.42578125" style="278" customWidth="1"/>
    <col min="11524" max="11524" width="27.85546875" style="278" customWidth="1"/>
    <col min="11525" max="11525" width="14.42578125" style="278" customWidth="1"/>
    <col min="11526" max="11526" width="21" style="278" customWidth="1"/>
    <col min="11527" max="11527" width="19.7109375" style="278" customWidth="1"/>
    <col min="11528" max="11528" width="18" style="278" customWidth="1"/>
    <col min="11529" max="11529" width="23.140625" style="278" customWidth="1"/>
    <col min="11530" max="11544" width="0" style="278" hidden="1" customWidth="1"/>
    <col min="11545" max="11776" width="9.140625" style="278"/>
    <col min="11777" max="11777" width="14.28515625" style="278" customWidth="1"/>
    <col min="11778" max="11778" width="13.85546875" style="278" customWidth="1"/>
    <col min="11779" max="11779" width="11.42578125" style="278" customWidth="1"/>
    <col min="11780" max="11780" width="27.85546875" style="278" customWidth="1"/>
    <col min="11781" max="11781" width="14.42578125" style="278" customWidth="1"/>
    <col min="11782" max="11782" width="21" style="278" customWidth="1"/>
    <col min="11783" max="11783" width="19.7109375" style="278" customWidth="1"/>
    <col min="11784" max="11784" width="18" style="278" customWidth="1"/>
    <col min="11785" max="11785" width="23.140625" style="278" customWidth="1"/>
    <col min="11786" max="11800" width="0" style="278" hidden="1" customWidth="1"/>
    <col min="11801" max="12032" width="9.140625" style="278"/>
    <col min="12033" max="12033" width="14.28515625" style="278" customWidth="1"/>
    <col min="12034" max="12034" width="13.85546875" style="278" customWidth="1"/>
    <col min="12035" max="12035" width="11.42578125" style="278" customWidth="1"/>
    <col min="12036" max="12036" width="27.85546875" style="278" customWidth="1"/>
    <col min="12037" max="12037" width="14.42578125" style="278" customWidth="1"/>
    <col min="12038" max="12038" width="21" style="278" customWidth="1"/>
    <col min="12039" max="12039" width="19.7109375" style="278" customWidth="1"/>
    <col min="12040" max="12040" width="18" style="278" customWidth="1"/>
    <col min="12041" max="12041" width="23.140625" style="278" customWidth="1"/>
    <col min="12042" max="12056" width="0" style="278" hidden="1" customWidth="1"/>
    <col min="12057" max="12288" width="9.140625" style="278"/>
    <col min="12289" max="12289" width="14.28515625" style="278" customWidth="1"/>
    <col min="12290" max="12290" width="13.85546875" style="278" customWidth="1"/>
    <col min="12291" max="12291" width="11.42578125" style="278" customWidth="1"/>
    <col min="12292" max="12292" width="27.85546875" style="278" customWidth="1"/>
    <col min="12293" max="12293" width="14.42578125" style="278" customWidth="1"/>
    <col min="12294" max="12294" width="21" style="278" customWidth="1"/>
    <col min="12295" max="12295" width="19.7109375" style="278" customWidth="1"/>
    <col min="12296" max="12296" width="18" style="278" customWidth="1"/>
    <col min="12297" max="12297" width="23.140625" style="278" customWidth="1"/>
    <col min="12298" max="12312" width="0" style="278" hidden="1" customWidth="1"/>
    <col min="12313" max="12544" width="9.140625" style="278"/>
    <col min="12545" max="12545" width="14.28515625" style="278" customWidth="1"/>
    <col min="12546" max="12546" width="13.85546875" style="278" customWidth="1"/>
    <col min="12547" max="12547" width="11.42578125" style="278" customWidth="1"/>
    <col min="12548" max="12548" width="27.85546875" style="278" customWidth="1"/>
    <col min="12549" max="12549" width="14.42578125" style="278" customWidth="1"/>
    <col min="12550" max="12550" width="21" style="278" customWidth="1"/>
    <col min="12551" max="12551" width="19.7109375" style="278" customWidth="1"/>
    <col min="12552" max="12552" width="18" style="278" customWidth="1"/>
    <col min="12553" max="12553" width="23.140625" style="278" customWidth="1"/>
    <col min="12554" max="12568" width="0" style="278" hidden="1" customWidth="1"/>
    <col min="12569" max="12800" width="9.140625" style="278"/>
    <col min="12801" max="12801" width="14.28515625" style="278" customWidth="1"/>
    <col min="12802" max="12802" width="13.85546875" style="278" customWidth="1"/>
    <col min="12803" max="12803" width="11.42578125" style="278" customWidth="1"/>
    <col min="12804" max="12804" width="27.85546875" style="278" customWidth="1"/>
    <col min="12805" max="12805" width="14.42578125" style="278" customWidth="1"/>
    <col min="12806" max="12806" width="21" style="278" customWidth="1"/>
    <col min="12807" max="12807" width="19.7109375" style="278" customWidth="1"/>
    <col min="12808" max="12808" width="18" style="278" customWidth="1"/>
    <col min="12809" max="12809" width="23.140625" style="278" customWidth="1"/>
    <col min="12810" max="12824" width="0" style="278" hidden="1" customWidth="1"/>
    <col min="12825" max="13056" width="9.140625" style="278"/>
    <col min="13057" max="13057" width="14.28515625" style="278" customWidth="1"/>
    <col min="13058" max="13058" width="13.85546875" style="278" customWidth="1"/>
    <col min="13059" max="13059" width="11.42578125" style="278" customWidth="1"/>
    <col min="13060" max="13060" width="27.85546875" style="278" customWidth="1"/>
    <col min="13061" max="13061" width="14.42578125" style="278" customWidth="1"/>
    <col min="13062" max="13062" width="21" style="278" customWidth="1"/>
    <col min="13063" max="13063" width="19.7109375" style="278" customWidth="1"/>
    <col min="13064" max="13064" width="18" style="278" customWidth="1"/>
    <col min="13065" max="13065" width="23.140625" style="278" customWidth="1"/>
    <col min="13066" max="13080" width="0" style="278" hidden="1" customWidth="1"/>
    <col min="13081" max="13312" width="9.140625" style="278"/>
    <col min="13313" max="13313" width="14.28515625" style="278" customWidth="1"/>
    <col min="13314" max="13314" width="13.85546875" style="278" customWidth="1"/>
    <col min="13315" max="13315" width="11.42578125" style="278" customWidth="1"/>
    <col min="13316" max="13316" width="27.85546875" style="278" customWidth="1"/>
    <col min="13317" max="13317" width="14.42578125" style="278" customWidth="1"/>
    <col min="13318" max="13318" width="21" style="278" customWidth="1"/>
    <col min="13319" max="13319" width="19.7109375" style="278" customWidth="1"/>
    <col min="13320" max="13320" width="18" style="278" customWidth="1"/>
    <col min="13321" max="13321" width="23.140625" style="278" customWidth="1"/>
    <col min="13322" max="13336" width="0" style="278" hidden="1" customWidth="1"/>
    <col min="13337" max="13568" width="9.140625" style="278"/>
    <col min="13569" max="13569" width="14.28515625" style="278" customWidth="1"/>
    <col min="13570" max="13570" width="13.85546875" style="278" customWidth="1"/>
    <col min="13571" max="13571" width="11.42578125" style="278" customWidth="1"/>
    <col min="13572" max="13572" width="27.85546875" style="278" customWidth="1"/>
    <col min="13573" max="13573" width="14.42578125" style="278" customWidth="1"/>
    <col min="13574" max="13574" width="21" style="278" customWidth="1"/>
    <col min="13575" max="13575" width="19.7109375" style="278" customWidth="1"/>
    <col min="13576" max="13576" width="18" style="278" customWidth="1"/>
    <col min="13577" max="13577" width="23.140625" style="278" customWidth="1"/>
    <col min="13578" max="13592" width="0" style="278" hidden="1" customWidth="1"/>
    <col min="13593" max="13824" width="9.140625" style="278"/>
    <col min="13825" max="13825" width="14.28515625" style="278" customWidth="1"/>
    <col min="13826" max="13826" width="13.85546875" style="278" customWidth="1"/>
    <col min="13827" max="13827" width="11.42578125" style="278" customWidth="1"/>
    <col min="13828" max="13828" width="27.85546875" style="278" customWidth="1"/>
    <col min="13829" max="13829" width="14.42578125" style="278" customWidth="1"/>
    <col min="13830" max="13830" width="21" style="278" customWidth="1"/>
    <col min="13831" max="13831" width="19.7109375" style="278" customWidth="1"/>
    <col min="13832" max="13832" width="18" style="278" customWidth="1"/>
    <col min="13833" max="13833" width="23.140625" style="278" customWidth="1"/>
    <col min="13834" max="13848" width="0" style="278" hidden="1" customWidth="1"/>
    <col min="13849" max="14080" width="9.140625" style="278"/>
    <col min="14081" max="14081" width="14.28515625" style="278" customWidth="1"/>
    <col min="14082" max="14082" width="13.85546875" style="278" customWidth="1"/>
    <col min="14083" max="14083" width="11.42578125" style="278" customWidth="1"/>
    <col min="14084" max="14084" width="27.85546875" style="278" customWidth="1"/>
    <col min="14085" max="14085" width="14.42578125" style="278" customWidth="1"/>
    <col min="14086" max="14086" width="21" style="278" customWidth="1"/>
    <col min="14087" max="14087" width="19.7109375" style="278" customWidth="1"/>
    <col min="14088" max="14088" width="18" style="278" customWidth="1"/>
    <col min="14089" max="14089" width="23.140625" style="278" customWidth="1"/>
    <col min="14090" max="14104" width="0" style="278" hidden="1" customWidth="1"/>
    <col min="14105" max="14336" width="9.140625" style="278"/>
    <col min="14337" max="14337" width="14.28515625" style="278" customWidth="1"/>
    <col min="14338" max="14338" width="13.85546875" style="278" customWidth="1"/>
    <col min="14339" max="14339" width="11.42578125" style="278" customWidth="1"/>
    <col min="14340" max="14340" width="27.85546875" style="278" customWidth="1"/>
    <col min="14341" max="14341" width="14.42578125" style="278" customWidth="1"/>
    <col min="14342" max="14342" width="21" style="278" customWidth="1"/>
    <col min="14343" max="14343" width="19.7109375" style="278" customWidth="1"/>
    <col min="14344" max="14344" width="18" style="278" customWidth="1"/>
    <col min="14345" max="14345" width="23.140625" style="278" customWidth="1"/>
    <col min="14346" max="14360" width="0" style="278" hidden="1" customWidth="1"/>
    <col min="14361" max="14592" width="9.140625" style="278"/>
    <col min="14593" max="14593" width="14.28515625" style="278" customWidth="1"/>
    <col min="14594" max="14594" width="13.85546875" style="278" customWidth="1"/>
    <col min="14595" max="14595" width="11.42578125" style="278" customWidth="1"/>
    <col min="14596" max="14596" width="27.85546875" style="278" customWidth="1"/>
    <col min="14597" max="14597" width="14.42578125" style="278" customWidth="1"/>
    <col min="14598" max="14598" width="21" style="278" customWidth="1"/>
    <col min="14599" max="14599" width="19.7109375" style="278" customWidth="1"/>
    <col min="14600" max="14600" width="18" style="278" customWidth="1"/>
    <col min="14601" max="14601" width="23.140625" style="278" customWidth="1"/>
    <col min="14602" max="14616" width="0" style="278" hidden="1" customWidth="1"/>
    <col min="14617" max="14848" width="9.140625" style="278"/>
    <col min="14849" max="14849" width="14.28515625" style="278" customWidth="1"/>
    <col min="14850" max="14850" width="13.85546875" style="278" customWidth="1"/>
    <col min="14851" max="14851" width="11.42578125" style="278" customWidth="1"/>
    <col min="14852" max="14852" width="27.85546875" style="278" customWidth="1"/>
    <col min="14853" max="14853" width="14.42578125" style="278" customWidth="1"/>
    <col min="14854" max="14854" width="21" style="278" customWidth="1"/>
    <col min="14855" max="14855" width="19.7109375" style="278" customWidth="1"/>
    <col min="14856" max="14856" width="18" style="278" customWidth="1"/>
    <col min="14857" max="14857" width="23.140625" style="278" customWidth="1"/>
    <col min="14858" max="14872" width="0" style="278" hidden="1" customWidth="1"/>
    <col min="14873" max="15104" width="9.140625" style="278"/>
    <col min="15105" max="15105" width="14.28515625" style="278" customWidth="1"/>
    <col min="15106" max="15106" width="13.85546875" style="278" customWidth="1"/>
    <col min="15107" max="15107" width="11.42578125" style="278" customWidth="1"/>
    <col min="15108" max="15108" width="27.85546875" style="278" customWidth="1"/>
    <col min="15109" max="15109" width="14.42578125" style="278" customWidth="1"/>
    <col min="15110" max="15110" width="21" style="278" customWidth="1"/>
    <col min="15111" max="15111" width="19.7109375" style="278" customWidth="1"/>
    <col min="15112" max="15112" width="18" style="278" customWidth="1"/>
    <col min="15113" max="15113" width="23.140625" style="278" customWidth="1"/>
    <col min="15114" max="15128" width="0" style="278" hidden="1" customWidth="1"/>
    <col min="15129" max="15360" width="9.140625" style="278"/>
    <col min="15361" max="15361" width="14.28515625" style="278" customWidth="1"/>
    <col min="15362" max="15362" width="13.85546875" style="278" customWidth="1"/>
    <col min="15363" max="15363" width="11.42578125" style="278" customWidth="1"/>
    <col min="15364" max="15364" width="27.85546875" style="278" customWidth="1"/>
    <col min="15365" max="15365" width="14.42578125" style="278" customWidth="1"/>
    <col min="15366" max="15366" width="21" style="278" customWidth="1"/>
    <col min="15367" max="15367" width="19.7109375" style="278" customWidth="1"/>
    <col min="15368" max="15368" width="18" style="278" customWidth="1"/>
    <col min="15369" max="15369" width="23.140625" style="278" customWidth="1"/>
    <col min="15370" max="15384" width="0" style="278" hidden="1" customWidth="1"/>
    <col min="15385" max="15616" width="9.140625" style="278"/>
    <col min="15617" max="15617" width="14.28515625" style="278" customWidth="1"/>
    <col min="15618" max="15618" width="13.85546875" style="278" customWidth="1"/>
    <col min="15619" max="15619" width="11.42578125" style="278" customWidth="1"/>
    <col min="15620" max="15620" width="27.85546875" style="278" customWidth="1"/>
    <col min="15621" max="15621" width="14.42578125" style="278" customWidth="1"/>
    <col min="15622" max="15622" width="21" style="278" customWidth="1"/>
    <col min="15623" max="15623" width="19.7109375" style="278" customWidth="1"/>
    <col min="15624" max="15624" width="18" style="278" customWidth="1"/>
    <col min="15625" max="15625" width="23.140625" style="278" customWidth="1"/>
    <col min="15626" max="15640" width="0" style="278" hidden="1" customWidth="1"/>
    <col min="15641" max="15872" width="9.140625" style="278"/>
    <col min="15873" max="15873" width="14.28515625" style="278" customWidth="1"/>
    <col min="15874" max="15874" width="13.85546875" style="278" customWidth="1"/>
    <col min="15875" max="15875" width="11.42578125" style="278" customWidth="1"/>
    <col min="15876" max="15876" width="27.85546875" style="278" customWidth="1"/>
    <col min="15877" max="15877" width="14.42578125" style="278" customWidth="1"/>
    <col min="15878" max="15878" width="21" style="278" customWidth="1"/>
    <col min="15879" max="15879" width="19.7109375" style="278" customWidth="1"/>
    <col min="15880" max="15880" width="18" style="278" customWidth="1"/>
    <col min="15881" max="15881" width="23.140625" style="278" customWidth="1"/>
    <col min="15882" max="15896" width="0" style="278" hidden="1" customWidth="1"/>
    <col min="15897" max="16128" width="9.140625" style="278"/>
    <col min="16129" max="16129" width="14.28515625" style="278" customWidth="1"/>
    <col min="16130" max="16130" width="13.85546875" style="278" customWidth="1"/>
    <col min="16131" max="16131" width="11.42578125" style="278" customWidth="1"/>
    <col min="16132" max="16132" width="27.85546875" style="278" customWidth="1"/>
    <col min="16133" max="16133" width="14.42578125" style="278" customWidth="1"/>
    <col min="16134" max="16134" width="21" style="278" customWidth="1"/>
    <col min="16135" max="16135" width="19.7109375" style="278" customWidth="1"/>
    <col min="16136" max="16136" width="18" style="278" customWidth="1"/>
    <col min="16137" max="16137" width="23.140625" style="278" customWidth="1"/>
    <col min="16138" max="16152" width="0" style="278" hidden="1" customWidth="1"/>
    <col min="16153" max="16384" width="9.140625" style="278"/>
  </cols>
  <sheetData>
    <row r="1" spans="1:9" ht="24" customHeight="1">
      <c r="A1" s="311" t="str">
        <f>'Attach 3(JV)'!A1:D1</f>
        <v>Specification No.:CC/NT/W-TR/DOM/A06/24/16172</v>
      </c>
      <c r="B1" s="327"/>
      <c r="C1" s="327"/>
      <c r="D1" s="327"/>
      <c r="E1" s="327"/>
      <c r="F1" s="327"/>
      <c r="G1" s="327"/>
      <c r="H1" s="276"/>
      <c r="I1" s="276" t="str">
        <f>"Attachment-3(QR) " &amp; '[15]Attach 3(JV)'!AU1</f>
        <v xml:space="preserve">Attachment-3(QR) </v>
      </c>
    </row>
    <row r="2" spans="1:9" ht="15.75" customHeight="1"/>
    <row r="3" spans="1:9" ht="87" customHeight="1">
      <c r="A3" s="1045" t="str">
        <f>'Attach 3(JV)'!A3:E3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1045"/>
      <c r="C3" s="1045"/>
      <c r="D3" s="1045"/>
      <c r="E3" s="1045"/>
      <c r="F3" s="1045"/>
      <c r="G3" s="1045"/>
      <c r="H3" s="1045"/>
      <c r="I3" s="1045"/>
    </row>
    <row r="5" spans="1:9" ht="21.75" customHeight="1">
      <c r="A5" s="1038" t="s">
        <v>69</v>
      </c>
      <c r="B5" s="1038"/>
      <c r="C5" s="1038"/>
      <c r="D5" s="1038"/>
      <c r="E5" s="1038"/>
      <c r="F5" s="1038"/>
      <c r="G5" s="1038"/>
      <c r="H5" s="1038"/>
      <c r="I5" s="1038"/>
    </row>
    <row r="7" spans="1:9" ht="16.5">
      <c r="A7" s="283" t="str">
        <f>'[16]Attach 3(JV)'!A7</f>
        <v>Bidder’s Name and Address  :</v>
      </c>
      <c r="F7" s="285"/>
      <c r="H7" s="307" t="str">
        <f>'[17]Attach 3(JV)'!E7</f>
        <v>To:</v>
      </c>
    </row>
    <row r="8" spans="1:9" ht="32.25" customHeight="1">
      <c r="A8" s="1039" t="str">
        <f>IF('[18]Names of Bidder'!D6= "JV (Joint Venture)", "JV of " &amp; Z8, "")</f>
        <v/>
      </c>
      <c r="B8" s="1039"/>
      <c r="C8" s="1039"/>
      <c r="D8" s="1039"/>
      <c r="F8" s="390"/>
      <c r="H8" s="309" t="str">
        <f>'[17]Attach 3(JV)'!E8</f>
        <v>Contract Services</v>
      </c>
    </row>
    <row r="9" spans="1:9" ht="18" customHeight="1">
      <c r="A9" s="283" t="s">
        <v>70</v>
      </c>
      <c r="B9" s="1040">
        <f>'[16]Attach 3(JV)'!B9:D9</f>
        <v>0</v>
      </c>
      <c r="C9" s="1040"/>
      <c r="F9" s="390"/>
      <c r="H9" s="309" t="str">
        <f>'[17]Attach 3(JV)'!E9</f>
        <v>Power Grid Corporation of India Ltd.,</v>
      </c>
    </row>
    <row r="10" spans="1:9" ht="18" customHeight="1">
      <c r="A10" s="283" t="s">
        <v>71</v>
      </c>
      <c r="B10" s="1040">
        <f>'[16]Attach 3(JV)'!B10:D10</f>
        <v>0</v>
      </c>
      <c r="C10" s="1040"/>
      <c r="F10" s="390"/>
      <c r="H10" s="309" t="str">
        <f>'[17]Attach 3(JV)'!E10</f>
        <v>"Saudamini", Plot No. 2, Sector 29</v>
      </c>
    </row>
    <row r="11" spans="1:9" ht="17.25" customHeight="1">
      <c r="B11" s="1040">
        <f>'[16]Attach 3(JV)'!B11:D11</f>
        <v>0</v>
      </c>
      <c r="C11" s="1040"/>
      <c r="F11" s="390"/>
      <c r="H11" s="309" t="str">
        <f>'[17]Attach 3(JV)'!E11</f>
        <v>Gurgaon (Haryana) - 122001</v>
      </c>
    </row>
    <row r="12" spans="1:9" ht="18" customHeight="1">
      <c r="B12" s="1040">
        <f>'[16]Attach 3(JV)'!B12:D12</f>
        <v>0</v>
      </c>
      <c r="C12" s="1040"/>
    </row>
    <row r="14" spans="1:9">
      <c r="A14" s="278" t="s">
        <v>62</v>
      </c>
    </row>
    <row r="16" spans="1:9" ht="96.75" customHeight="1">
      <c r="A16" s="964" t="s">
        <v>72</v>
      </c>
      <c r="B16" s="964"/>
      <c r="C16" s="964"/>
      <c r="D16" s="964"/>
      <c r="E16" s="964"/>
      <c r="F16" s="964"/>
      <c r="G16" s="964"/>
      <c r="H16" s="964"/>
      <c r="I16" s="964"/>
    </row>
    <row r="17" spans="1:13" ht="9.75" customHeight="1"/>
    <row r="18" spans="1:13" ht="17.25" customHeight="1">
      <c r="A18" s="391" t="s">
        <v>73</v>
      </c>
      <c r="B18" s="964" t="s">
        <v>74</v>
      </c>
      <c r="C18" s="964"/>
      <c r="D18" s="964"/>
      <c r="E18" s="964"/>
      <c r="F18" s="964"/>
      <c r="M18" s="392"/>
    </row>
    <row r="19" spans="1:13" ht="17.25" hidden="1" customHeight="1">
      <c r="A19" s="391" t="s">
        <v>73</v>
      </c>
      <c r="B19" s="964" t="s">
        <v>75</v>
      </c>
      <c r="C19" s="964"/>
      <c r="D19" s="964"/>
      <c r="E19" s="964"/>
      <c r="F19" s="964"/>
      <c r="G19" s="964"/>
      <c r="H19" s="964"/>
      <c r="M19" s="392"/>
    </row>
    <row r="20" spans="1:13" ht="16.5" hidden="1">
      <c r="A20" s="393" t="s">
        <v>76</v>
      </c>
      <c r="B20" s="1035">
        <f>'[17]Name of Bidder'!C13</f>
        <v>0</v>
      </c>
      <c r="C20" s="1035"/>
      <c r="D20" s="1035"/>
      <c r="E20" s="1035"/>
      <c r="F20" s="1035"/>
      <c r="G20" s="1035"/>
      <c r="H20" s="1035"/>
      <c r="M20" s="323">
        <f>'[17]Name of Bidder'!F6</f>
        <v>2</v>
      </c>
    </row>
    <row r="21" spans="1:13" ht="16.5" hidden="1">
      <c r="A21" s="393" t="s">
        <v>77</v>
      </c>
      <c r="B21" s="1035">
        <f>'[17]Name of Bidder'!C18</f>
        <v>0</v>
      </c>
      <c r="C21" s="1035"/>
      <c r="D21" s="1035"/>
      <c r="E21" s="1035"/>
      <c r="F21" s="1035"/>
      <c r="G21" s="1035"/>
      <c r="H21" s="1035"/>
      <c r="M21" s="323" t="str">
        <f>'[17]Name of Bidder'!F8</f>
        <v>2 or more</v>
      </c>
    </row>
    <row r="22" spans="1:13" ht="17.25" hidden="1" customHeight="1">
      <c r="A22" s="393" t="s">
        <v>78</v>
      </c>
      <c r="B22" s="1035">
        <f>'[17]Name of Bidder'!C23</f>
        <v>0</v>
      </c>
      <c r="C22" s="1035"/>
      <c r="D22" s="1035"/>
      <c r="E22" s="1035"/>
      <c r="F22" s="1035"/>
      <c r="G22" s="1035"/>
      <c r="H22" s="1035"/>
      <c r="I22" s="326"/>
    </row>
    <row r="23" spans="1:13" ht="15.75" hidden="1" customHeight="1">
      <c r="B23" s="588" t="s">
        <v>79</v>
      </c>
    </row>
    <row r="24" spans="1:13" ht="15.75" customHeight="1">
      <c r="A24" s="589"/>
    </row>
    <row r="25" spans="1:13" ht="25.5" hidden="1" customHeight="1">
      <c r="A25" s="964" t="s">
        <v>80</v>
      </c>
      <c r="B25" s="964"/>
      <c r="C25" s="964"/>
      <c r="D25" s="964"/>
      <c r="E25" s="964"/>
      <c r="F25" s="964"/>
      <c r="G25" s="964"/>
      <c r="H25" s="964"/>
    </row>
    <row r="26" spans="1:13" ht="8.25" customHeight="1">
      <c r="A26" s="607"/>
      <c r="B26" s="607"/>
      <c r="C26" s="607"/>
      <c r="D26" s="607"/>
      <c r="E26" s="607"/>
      <c r="F26" s="607"/>
      <c r="G26" s="607"/>
      <c r="H26" s="607"/>
    </row>
    <row r="27" spans="1:13" ht="43.5" customHeight="1">
      <c r="A27" s="954" t="s">
        <v>81</v>
      </c>
      <c r="B27" s="954"/>
      <c r="C27" s="954"/>
      <c r="D27" s="954"/>
      <c r="E27" s="954"/>
      <c r="F27" s="954"/>
      <c r="G27" s="954"/>
      <c r="H27" s="954"/>
      <c r="I27" s="326"/>
    </row>
    <row r="28" spans="1:13" ht="26.25" customHeight="1">
      <c r="A28" s="396" t="s">
        <v>82</v>
      </c>
      <c r="B28" s="954" t="s">
        <v>83</v>
      </c>
      <c r="C28" s="954"/>
      <c r="D28" s="954"/>
      <c r="E28" s="954"/>
      <c r="F28" s="954"/>
      <c r="G28" s="954"/>
      <c r="H28" s="954"/>
      <c r="I28" s="326"/>
    </row>
    <row r="29" spans="1:13" ht="26.25" customHeight="1">
      <c r="A29" s="397" t="s">
        <v>84</v>
      </c>
      <c r="B29" s="1028" t="s">
        <v>85</v>
      </c>
      <c r="C29" s="1028"/>
      <c r="D29" s="1028"/>
      <c r="E29" s="1028"/>
      <c r="F29" s="1028"/>
      <c r="G29" s="1028"/>
      <c r="H29" s="1028"/>
    </row>
    <row r="30" spans="1:13" ht="26.25" customHeight="1">
      <c r="A30" s="397" t="s">
        <v>86</v>
      </c>
      <c r="B30" s="1028" t="s">
        <v>87</v>
      </c>
      <c r="C30" s="1028"/>
      <c r="D30" s="1028"/>
      <c r="E30" s="1028"/>
      <c r="F30" s="1028"/>
      <c r="G30" s="1028"/>
      <c r="H30" s="1028"/>
    </row>
    <row r="31" spans="1:13" ht="41.25" customHeight="1">
      <c r="A31" s="397" t="s">
        <v>88</v>
      </c>
      <c r="B31" s="1028" t="s">
        <v>89</v>
      </c>
      <c r="C31" s="1028"/>
      <c r="D31" s="1028"/>
      <c r="E31" s="1028"/>
      <c r="F31" s="1028"/>
      <c r="G31" s="1028"/>
      <c r="H31" s="1028"/>
    </row>
    <row r="32" spans="1:13" ht="9.75" customHeight="1">
      <c r="A32" s="397"/>
      <c r="B32" s="326"/>
      <c r="C32" s="326"/>
      <c r="D32" s="326"/>
      <c r="E32" s="326"/>
      <c r="F32" s="326"/>
      <c r="G32" s="326"/>
      <c r="H32" s="326"/>
      <c r="I32" s="326"/>
    </row>
    <row r="33" spans="1:9" ht="25.5" customHeight="1">
      <c r="A33" s="396" t="s">
        <v>90</v>
      </c>
      <c r="B33" s="1029" t="s">
        <v>91</v>
      </c>
      <c r="C33" s="1029"/>
      <c r="D33" s="1029"/>
      <c r="E33" s="1029"/>
      <c r="F33" s="1029"/>
      <c r="G33" s="1029"/>
      <c r="H33" s="1029"/>
      <c r="I33" s="326"/>
    </row>
    <row r="34" spans="1:9" ht="24.75" customHeight="1">
      <c r="A34" s="397" t="s">
        <v>84</v>
      </c>
      <c r="B34" s="954" t="s">
        <v>92</v>
      </c>
      <c r="C34" s="954"/>
      <c r="D34" s="954"/>
      <c r="E34" s="954"/>
      <c r="F34" s="954"/>
      <c r="G34" s="954"/>
      <c r="H34" s="954"/>
      <c r="I34" s="326"/>
    </row>
    <row r="35" spans="1:9" ht="24.75" hidden="1" customHeight="1">
      <c r="A35" s="397" t="s">
        <v>86</v>
      </c>
      <c r="B35" s="954" t="s">
        <v>93</v>
      </c>
      <c r="C35" s="954"/>
      <c r="D35" s="954"/>
      <c r="E35" s="954"/>
      <c r="F35" s="954"/>
      <c r="G35" s="954"/>
      <c r="H35" s="954"/>
      <c r="I35" s="326"/>
    </row>
    <row r="36" spans="1:9" ht="12" customHeight="1">
      <c r="A36" s="326"/>
      <c r="B36" s="326"/>
      <c r="C36" s="326"/>
      <c r="D36" s="326"/>
      <c r="E36" s="326"/>
      <c r="F36" s="326"/>
      <c r="G36" s="326"/>
      <c r="H36" s="326"/>
      <c r="I36" s="326"/>
    </row>
    <row r="37" spans="1:9" s="400" customFormat="1" ht="24.75" customHeight="1">
      <c r="A37" s="398" t="s">
        <v>94</v>
      </c>
      <c r="B37" s="1030" t="s">
        <v>95</v>
      </c>
      <c r="C37" s="1030"/>
      <c r="D37" s="1030"/>
      <c r="E37" s="1030"/>
      <c r="F37" s="1030"/>
      <c r="G37" s="1030"/>
      <c r="H37" s="1030"/>
      <c r="I37" s="399"/>
    </row>
    <row r="38" spans="1:9" ht="24" customHeight="1">
      <c r="A38" s="326"/>
      <c r="B38" s="1029" t="s">
        <v>96</v>
      </c>
      <c r="C38" s="1029"/>
      <c r="D38" s="1029"/>
      <c r="E38" s="1029"/>
      <c r="F38" s="1029"/>
      <c r="G38" s="1029"/>
      <c r="H38" s="1029"/>
      <c r="I38" s="326"/>
    </row>
    <row r="39" spans="1:9" ht="54" customHeight="1">
      <c r="A39" s="326"/>
      <c r="B39" s="954" t="s">
        <v>97</v>
      </c>
      <c r="C39" s="954"/>
      <c r="D39" s="954"/>
      <c r="E39" s="954"/>
      <c r="F39" s="954"/>
      <c r="G39" s="954"/>
      <c r="H39" s="954"/>
      <c r="I39" s="326"/>
    </row>
    <row r="40" spans="1:9" ht="15.75" customHeight="1">
      <c r="A40" s="858" t="s">
        <v>98</v>
      </c>
      <c r="B40" s="860" t="s">
        <v>99</v>
      </c>
      <c r="C40" s="862"/>
      <c r="D40" s="1034" t="s">
        <v>100</v>
      </c>
      <c r="E40" s="1034"/>
      <c r="F40" s="1034"/>
      <c r="G40" s="326"/>
      <c r="H40" s="326"/>
    </row>
    <row r="41" spans="1:9" ht="19.5" customHeight="1">
      <c r="A41" s="1031"/>
      <c r="B41" s="1032"/>
      <c r="C41" s="1033"/>
      <c r="D41" s="1034"/>
      <c r="E41" s="1034"/>
      <c r="F41" s="1034"/>
      <c r="G41" s="326"/>
      <c r="H41" s="326"/>
      <c r="I41" s="326"/>
    </row>
    <row r="42" spans="1:9" ht="20.25" customHeight="1">
      <c r="A42" s="859"/>
      <c r="B42" s="836"/>
      <c r="C42" s="838"/>
      <c r="D42" s="1034"/>
      <c r="E42" s="1034"/>
      <c r="F42" s="1034"/>
      <c r="G42" s="326"/>
      <c r="H42" s="326"/>
      <c r="I42" s="326"/>
    </row>
    <row r="43" spans="1:9" ht="30.75" customHeight="1">
      <c r="A43" s="403">
        <v>1</v>
      </c>
      <c r="B43" s="1007" t="s">
        <v>101</v>
      </c>
      <c r="C43" s="1007"/>
      <c r="D43" s="864">
        <f>'[16]Names of Bidder'!D10:G10</f>
        <v>0</v>
      </c>
      <c r="E43" s="865"/>
      <c r="F43" s="866"/>
      <c r="G43" s="326"/>
      <c r="H43" s="326"/>
      <c r="I43" s="326"/>
    </row>
    <row r="44" spans="1:9" ht="15.75" customHeight="1">
      <c r="A44" s="1021">
        <v>2</v>
      </c>
      <c r="B44" s="1024" t="s">
        <v>102</v>
      </c>
      <c r="C44" s="868"/>
      <c r="D44" s="833"/>
      <c r="E44" s="834"/>
      <c r="F44" s="835"/>
      <c r="G44" s="326"/>
      <c r="H44" s="326"/>
      <c r="I44" s="326"/>
    </row>
    <row r="45" spans="1:9" ht="15.75" customHeight="1">
      <c r="A45" s="1022"/>
      <c r="B45" s="1025"/>
      <c r="C45" s="851"/>
      <c r="D45" s="833"/>
      <c r="E45" s="834"/>
      <c r="F45" s="835"/>
      <c r="G45" s="326"/>
      <c r="H45" s="326"/>
      <c r="I45" s="326"/>
    </row>
    <row r="46" spans="1:9" ht="15.75" customHeight="1">
      <c r="A46" s="1023"/>
      <c r="B46" s="1026"/>
      <c r="C46" s="1027"/>
      <c r="D46" s="833"/>
      <c r="E46" s="834"/>
      <c r="F46" s="835"/>
      <c r="G46" s="326"/>
      <c r="H46" s="326"/>
      <c r="I46" s="326"/>
    </row>
    <row r="47" spans="1:9" ht="18.75" customHeight="1">
      <c r="A47" s="403">
        <v>3</v>
      </c>
      <c r="B47" s="1007" t="s">
        <v>103</v>
      </c>
      <c r="C47" s="1007"/>
      <c r="D47" s="833"/>
      <c r="E47" s="834"/>
      <c r="F47" s="835"/>
      <c r="G47" s="326"/>
      <c r="H47" s="326"/>
      <c r="I47" s="326"/>
    </row>
    <row r="48" spans="1:9" ht="20.25" customHeight="1">
      <c r="A48" s="403">
        <v>4</v>
      </c>
      <c r="B48" s="1007" t="s">
        <v>104</v>
      </c>
      <c r="C48" s="1007"/>
      <c r="D48" s="833"/>
      <c r="E48" s="834"/>
      <c r="F48" s="835"/>
      <c r="G48" s="326"/>
      <c r="H48" s="326"/>
      <c r="I48" s="326"/>
    </row>
    <row r="49" spans="1:10" ht="19.5" customHeight="1">
      <c r="A49" s="404">
        <v>5</v>
      </c>
      <c r="B49" s="1007" t="s">
        <v>105</v>
      </c>
      <c r="C49" s="1007"/>
      <c r="D49" s="833"/>
      <c r="E49" s="834"/>
      <c r="F49" s="835"/>
      <c r="G49" s="326"/>
      <c r="H49" s="326"/>
    </row>
    <row r="50" spans="1:10" ht="51.75" customHeight="1">
      <c r="A50" s="403">
        <v>6</v>
      </c>
      <c r="B50" s="1007" t="s">
        <v>106</v>
      </c>
      <c r="C50" s="1007"/>
      <c r="D50" s="833"/>
      <c r="E50" s="834"/>
      <c r="F50" s="835"/>
      <c r="G50" s="326"/>
      <c r="H50" s="326"/>
      <c r="I50" s="326"/>
    </row>
    <row r="51" spans="1:10" ht="49.5" customHeight="1">
      <c r="A51" s="403">
        <v>7</v>
      </c>
      <c r="B51" s="1007" t="s">
        <v>107</v>
      </c>
      <c r="C51" s="1007"/>
      <c r="D51" s="833"/>
      <c r="E51" s="834"/>
      <c r="F51" s="835"/>
      <c r="G51" s="326"/>
      <c r="H51" s="326"/>
      <c r="I51" s="326"/>
    </row>
    <row r="52" spans="1:10" ht="18" customHeight="1">
      <c r="A52" s="403">
        <v>8</v>
      </c>
      <c r="B52" s="1007" t="s">
        <v>108</v>
      </c>
      <c r="C52" s="1007"/>
      <c r="D52" s="833"/>
      <c r="E52" s="834"/>
      <c r="F52" s="835"/>
      <c r="G52" s="326"/>
      <c r="H52" s="326"/>
      <c r="I52" s="326"/>
    </row>
    <row r="53" spans="1:10" ht="18" customHeight="1">
      <c r="A53" s="405"/>
      <c r="B53" s="406" t="s">
        <v>109</v>
      </c>
      <c r="C53" s="407"/>
      <c r="D53" s="833"/>
      <c r="E53" s="834"/>
      <c r="F53" s="835"/>
      <c r="G53" s="326"/>
      <c r="H53" s="326"/>
      <c r="I53" s="326"/>
    </row>
    <row r="54" spans="1:10" ht="18" customHeight="1">
      <c r="A54" s="405"/>
      <c r="B54" s="406" t="s">
        <v>110</v>
      </c>
      <c r="C54" s="407"/>
      <c r="D54" s="833"/>
      <c r="E54" s="834"/>
      <c r="F54" s="835"/>
      <c r="G54" s="326"/>
      <c r="H54" s="326"/>
      <c r="I54" s="326"/>
    </row>
    <row r="55" spans="1:10" ht="18" customHeight="1">
      <c r="A55" s="408"/>
      <c r="B55" s="406" t="s">
        <v>111</v>
      </c>
      <c r="C55" s="409"/>
      <c r="D55" s="833"/>
      <c r="E55" s="834"/>
      <c r="F55" s="835"/>
      <c r="G55" s="326"/>
      <c r="H55" s="326"/>
    </row>
    <row r="56" spans="1:10" ht="13.5" customHeight="1">
      <c r="A56" s="326"/>
      <c r="B56" s="326"/>
      <c r="C56" s="326"/>
      <c r="D56" s="326"/>
      <c r="E56" s="326"/>
      <c r="F56" s="326"/>
      <c r="G56" s="326"/>
      <c r="H56" s="326"/>
      <c r="I56" s="326"/>
    </row>
    <row r="57" spans="1:10" s="591" customFormat="1" ht="47.25" customHeight="1">
      <c r="A57" s="403">
        <v>9</v>
      </c>
      <c r="B57" s="1016" t="s">
        <v>112</v>
      </c>
      <c r="C57" s="1017"/>
      <c r="D57" s="1017"/>
      <c r="E57" s="1017"/>
      <c r="F57" s="1018"/>
      <c r="G57" s="604"/>
      <c r="H57" s="411"/>
      <c r="I57" s="590"/>
      <c r="J57" s="590"/>
    </row>
    <row r="58" spans="1:10" s="591" customFormat="1" ht="42" customHeight="1">
      <c r="A58" s="403">
        <v>10</v>
      </c>
      <c r="B58" s="1016" t="s">
        <v>113</v>
      </c>
      <c r="C58" s="1017"/>
      <c r="D58" s="1017"/>
      <c r="E58" s="1017"/>
      <c r="F58" s="1018"/>
      <c r="G58" s="604"/>
      <c r="H58" s="411"/>
      <c r="I58" s="590"/>
      <c r="J58" s="590"/>
    </row>
    <row r="59" spans="1:10" s="591" customFormat="1" ht="16.5">
      <c r="A59" s="590"/>
      <c r="B59" s="590"/>
      <c r="C59" s="590"/>
      <c r="D59" s="590"/>
      <c r="E59" s="590"/>
      <c r="F59" s="590"/>
      <c r="G59" s="590"/>
      <c r="H59" s="590"/>
      <c r="I59" s="590"/>
      <c r="J59" s="590"/>
    </row>
    <row r="60" spans="1:10" s="591" customFormat="1" ht="16.5">
      <c r="A60" s="590"/>
      <c r="B60" s="590"/>
      <c r="C60" s="590"/>
      <c r="D60" s="590"/>
      <c r="E60" s="590"/>
      <c r="F60" s="590"/>
      <c r="G60" s="590"/>
      <c r="H60" s="590"/>
      <c r="I60" s="590"/>
      <c r="J60" s="590"/>
    </row>
    <row r="61" spans="1:10" s="591" customFormat="1" ht="24" customHeight="1">
      <c r="A61" s="682">
        <v>2</v>
      </c>
      <c r="B61" s="1046" t="s">
        <v>288</v>
      </c>
      <c r="C61" s="1046"/>
      <c r="D61" s="1046"/>
      <c r="E61" s="1046"/>
      <c r="F61" s="1046"/>
      <c r="G61" s="1046"/>
      <c r="H61" s="1046"/>
      <c r="I61" s="1046"/>
      <c r="J61" s="590"/>
    </row>
    <row r="62" spans="1:10" s="591" customFormat="1" ht="16.5">
      <c r="A62" s="683"/>
      <c r="B62" s="683"/>
      <c r="C62" s="683"/>
      <c r="D62" s="683"/>
      <c r="E62" s="683"/>
      <c r="F62" s="683"/>
      <c r="G62" s="683"/>
      <c r="H62" s="683"/>
      <c r="I62" s="683"/>
      <c r="J62" s="590"/>
    </row>
    <row r="63" spans="1:10" s="591" customFormat="1" ht="24.75" customHeight="1">
      <c r="A63" s="684" t="s">
        <v>115</v>
      </c>
      <c r="B63" s="1047" t="s">
        <v>116</v>
      </c>
      <c r="C63" s="1047"/>
      <c r="D63" s="1047"/>
      <c r="E63" s="1047"/>
      <c r="F63" s="1047"/>
      <c r="G63" s="1047"/>
      <c r="H63" s="1047"/>
      <c r="I63" s="1047"/>
      <c r="J63" s="590"/>
    </row>
    <row r="64" spans="1:10" s="591" customFormat="1" ht="10.5" customHeight="1">
      <c r="A64" s="683"/>
      <c r="B64" s="683"/>
      <c r="C64" s="683"/>
      <c r="D64" s="683"/>
      <c r="E64" s="683"/>
      <c r="F64" s="683"/>
      <c r="G64" s="683"/>
      <c r="H64" s="683"/>
      <c r="I64" s="683"/>
      <c r="J64" s="590"/>
    </row>
    <row r="65" spans="1:25" s="591" customFormat="1" ht="63" customHeight="1">
      <c r="A65" s="680" t="s">
        <v>117</v>
      </c>
      <c r="B65" s="1048" t="s">
        <v>1065</v>
      </c>
      <c r="C65" s="1048"/>
      <c r="D65" s="1048"/>
      <c r="E65" s="1048"/>
      <c r="F65" s="1048"/>
      <c r="G65" s="1048"/>
      <c r="H65" s="1048"/>
      <c r="I65" s="1048"/>
    </row>
    <row r="66" spans="1:25" s="591" customFormat="1" ht="29.25" customHeight="1">
      <c r="A66" s="681"/>
      <c r="B66" s="1059" t="s">
        <v>1041</v>
      </c>
      <c r="C66" s="1059"/>
      <c r="D66" s="1059"/>
      <c r="E66" s="1059"/>
      <c r="F66" s="1059"/>
      <c r="G66" s="1059"/>
      <c r="H66" s="1059"/>
      <c r="I66" s="1059"/>
      <c r="J66" s="590"/>
    </row>
    <row r="67" spans="1:25" s="591" customFormat="1" ht="256.5" customHeight="1">
      <c r="A67" s="680" t="s">
        <v>119</v>
      </c>
      <c r="B67" s="1048" t="s">
        <v>1042</v>
      </c>
      <c r="C67" s="1048"/>
      <c r="D67" s="1048"/>
      <c r="E67" s="1048"/>
      <c r="F67" s="1048"/>
      <c r="G67" s="1048"/>
      <c r="H67" s="1048"/>
      <c r="I67" s="1048"/>
      <c r="J67" s="590"/>
    </row>
    <row r="68" spans="1:25" s="591" customFormat="1" ht="58.5" customHeight="1">
      <c r="A68" s="763" t="s">
        <v>1002</v>
      </c>
      <c r="B68" s="1059" t="s">
        <v>1003</v>
      </c>
      <c r="C68" s="1059"/>
      <c r="D68" s="1059"/>
      <c r="E68" s="1059"/>
      <c r="F68" s="1059"/>
      <c r="G68" s="1059"/>
      <c r="H68" s="1059"/>
      <c r="I68" s="1059"/>
      <c r="J68" s="590"/>
    </row>
    <row r="69" spans="1:25" s="591" customFormat="1" ht="16.5">
      <c r="A69" s="680"/>
      <c r="B69" s="1048"/>
      <c r="C69" s="1048"/>
      <c r="D69" s="1048"/>
      <c r="E69" s="1048"/>
      <c r="F69" s="1048"/>
      <c r="G69" s="1048"/>
      <c r="H69" s="1048"/>
      <c r="I69" s="1048"/>
      <c r="J69" s="590"/>
    </row>
    <row r="70" spans="1:25" s="591" customFormat="1" ht="16.5">
      <c r="A70" s="680"/>
      <c r="B70" s="1048"/>
      <c r="C70" s="1048"/>
      <c r="D70" s="1048"/>
      <c r="E70" s="1048"/>
      <c r="F70" s="1048"/>
      <c r="G70" s="1048"/>
      <c r="H70" s="1048"/>
      <c r="I70" s="1048"/>
      <c r="J70" s="590"/>
    </row>
    <row r="71" spans="1:25" s="591" customFormat="1" ht="16.5">
      <c r="A71" s="590"/>
      <c r="B71" s="590"/>
      <c r="C71" s="590"/>
      <c r="D71" s="590"/>
      <c r="E71" s="590"/>
      <c r="F71" s="590"/>
      <c r="G71" s="590"/>
      <c r="H71" s="590"/>
      <c r="I71" s="590"/>
      <c r="J71" s="590"/>
    </row>
    <row r="72" spans="1:25" s="591" customFormat="1" ht="42.75" customHeight="1">
      <c r="A72" s="608" t="s">
        <v>121</v>
      </c>
      <c r="B72" s="1049" t="s">
        <v>289</v>
      </c>
      <c r="C72" s="1049"/>
      <c r="D72" s="1049"/>
      <c r="E72" s="1049"/>
      <c r="F72" s="1049"/>
      <c r="G72" s="1049"/>
      <c r="H72" s="1049"/>
      <c r="I72" s="1049"/>
      <c r="J72" s="590"/>
    </row>
    <row r="73" spans="1:25" s="591" customFormat="1" ht="54.75" customHeight="1">
      <c r="B73" s="1049" t="s">
        <v>127</v>
      </c>
      <c r="C73" s="1049"/>
      <c r="D73" s="1049"/>
      <c r="E73" s="1049"/>
      <c r="F73" s="1049"/>
      <c r="G73" s="1049"/>
      <c r="H73" s="1049"/>
      <c r="I73" s="1049"/>
    </row>
    <row r="74" spans="1:25" s="591" customFormat="1" ht="15.75" customHeight="1">
      <c r="A74" s="590"/>
      <c r="B74" s="599"/>
      <c r="C74" s="600"/>
      <c r="D74" s="600"/>
      <c r="E74" s="600"/>
      <c r="F74" s="600"/>
      <c r="G74" s="600"/>
      <c r="H74" s="600"/>
      <c r="I74" s="600"/>
      <c r="J74" s="590"/>
    </row>
    <row r="75" spans="1:25" s="591" customFormat="1" ht="38.25" customHeight="1">
      <c r="A75" s="694">
        <v>1</v>
      </c>
      <c r="B75" s="1050" t="s">
        <v>35</v>
      </c>
      <c r="C75" s="1051"/>
      <c r="D75" s="1051"/>
      <c r="E75" s="1051"/>
      <c r="F75" s="1052">
        <v>0</v>
      </c>
      <c r="G75" s="1052"/>
      <c r="H75" s="1052"/>
      <c r="I75" s="1052"/>
      <c r="J75" s="592"/>
      <c r="K75" s="592"/>
      <c r="L75" s="592"/>
      <c r="M75" s="592"/>
      <c r="N75" s="593" t="e">
        <f>'[19]Name of Bidder'!D17</f>
        <v>#REF!</v>
      </c>
      <c r="O75" s="592"/>
      <c r="P75" s="592"/>
      <c r="Q75" s="592"/>
      <c r="R75" s="592"/>
      <c r="S75" s="592"/>
      <c r="T75" s="592"/>
      <c r="U75" s="592"/>
      <c r="V75" s="592"/>
      <c r="W75" s="592"/>
      <c r="X75" s="592"/>
      <c r="Y75" s="592"/>
    </row>
    <row r="76" spans="1:25" s="591" customFormat="1" ht="44.25" customHeight="1">
      <c r="A76" s="694">
        <v>2</v>
      </c>
      <c r="B76" s="1053" t="s">
        <v>134</v>
      </c>
      <c r="C76" s="1054"/>
      <c r="D76" s="1054"/>
      <c r="E76" s="1055"/>
      <c r="F76" s="1052"/>
      <c r="G76" s="1052"/>
      <c r="H76" s="1052"/>
      <c r="I76" s="1052"/>
      <c r="J76" s="594"/>
      <c r="K76" s="594"/>
      <c r="L76" s="594"/>
      <c r="M76" s="594"/>
      <c r="N76" s="595" t="e">
        <f>'[19]Name of Bidder'!D27</f>
        <v>#REF!</v>
      </c>
      <c r="O76" s="594"/>
      <c r="P76" s="594"/>
      <c r="Q76" s="594"/>
      <c r="R76" s="594"/>
      <c r="S76" s="594"/>
      <c r="T76" s="594"/>
      <c r="U76" s="594"/>
      <c r="V76" s="594"/>
      <c r="W76" s="594"/>
      <c r="X76" s="594"/>
      <c r="Y76" s="594"/>
    </row>
    <row r="77" spans="1:25" s="591" customFormat="1" ht="44.25" customHeight="1">
      <c r="A77" s="694">
        <v>3</v>
      </c>
      <c r="B77" s="1053" t="s">
        <v>1043</v>
      </c>
      <c r="C77" s="1054"/>
      <c r="D77" s="1054"/>
      <c r="E77" s="1054"/>
      <c r="F77" s="695"/>
      <c r="G77" s="1056"/>
      <c r="H77" s="1057"/>
      <c r="I77" s="695"/>
      <c r="J77" s="594"/>
      <c r="K77" s="594"/>
      <c r="L77" s="594"/>
      <c r="M77" s="594"/>
      <c r="N77" s="692"/>
      <c r="O77" s="594"/>
      <c r="P77" s="594"/>
      <c r="Q77" s="594"/>
      <c r="R77" s="594"/>
      <c r="S77" s="594"/>
      <c r="T77" s="594"/>
      <c r="U77" s="594"/>
      <c r="V77" s="594"/>
      <c r="W77" s="594"/>
      <c r="X77" s="594"/>
      <c r="Y77" s="594"/>
    </row>
    <row r="78" spans="1:25" s="591" customFormat="1" ht="36.75" customHeight="1">
      <c r="A78" s="694">
        <v>4</v>
      </c>
      <c r="B78" s="1053" t="s">
        <v>136</v>
      </c>
      <c r="C78" s="1054"/>
      <c r="D78" s="1054"/>
      <c r="E78" s="1055"/>
      <c r="F78" s="695"/>
      <c r="G78" s="1058"/>
      <c r="H78" s="1058"/>
      <c r="I78" s="696"/>
      <c r="J78" s="594"/>
      <c r="K78" s="594"/>
      <c r="L78" s="594"/>
      <c r="M78" s="594"/>
      <c r="N78" s="594"/>
      <c r="O78" s="594"/>
      <c r="P78" s="594"/>
      <c r="Q78" s="594"/>
      <c r="R78" s="594"/>
      <c r="S78" s="594"/>
      <c r="T78" s="594"/>
      <c r="U78" s="594"/>
      <c r="V78" s="594"/>
      <c r="W78" s="594"/>
      <c r="X78" s="594"/>
      <c r="Y78" s="594"/>
    </row>
    <row r="79" spans="1:25" s="591" customFormat="1" ht="23.25" customHeight="1">
      <c r="A79" s="1063">
        <v>5</v>
      </c>
      <c r="B79" s="1071" t="s">
        <v>137</v>
      </c>
      <c r="C79" s="1072"/>
      <c r="D79" s="1072"/>
      <c r="E79" s="1073"/>
      <c r="F79" s="695"/>
      <c r="G79" s="1058"/>
      <c r="H79" s="1058"/>
      <c r="I79" s="696"/>
      <c r="J79" s="594"/>
      <c r="K79" s="594"/>
      <c r="L79" s="594"/>
      <c r="M79" s="594"/>
      <c r="N79" s="594"/>
      <c r="O79" s="594"/>
      <c r="P79" s="594"/>
      <c r="Q79" s="594"/>
      <c r="R79" s="594"/>
      <c r="S79" s="594"/>
      <c r="T79" s="594"/>
      <c r="U79" s="594"/>
      <c r="V79" s="594"/>
      <c r="W79" s="594"/>
      <c r="X79" s="594"/>
      <c r="Y79" s="594"/>
    </row>
    <row r="80" spans="1:25" s="591" customFormat="1" ht="21" customHeight="1">
      <c r="A80" s="1064"/>
      <c r="B80" s="1074"/>
      <c r="C80" s="1075"/>
      <c r="D80" s="1075"/>
      <c r="E80" s="1076"/>
      <c r="F80" s="695"/>
      <c r="G80" s="1058"/>
      <c r="H80" s="1058"/>
      <c r="I80" s="696"/>
      <c r="J80" s="594"/>
      <c r="K80" s="594"/>
      <c r="L80" s="594"/>
      <c r="M80" s="594"/>
      <c r="N80" s="594"/>
      <c r="O80" s="594"/>
      <c r="P80" s="594"/>
      <c r="Q80" s="594"/>
      <c r="R80" s="594"/>
      <c r="S80" s="594"/>
      <c r="T80" s="594"/>
      <c r="U80" s="594"/>
      <c r="V80" s="594"/>
      <c r="W80" s="594"/>
      <c r="X80" s="594"/>
      <c r="Y80" s="594"/>
    </row>
    <row r="81" spans="1:25" s="591" customFormat="1" ht="20.25" customHeight="1">
      <c r="A81" s="1064"/>
      <c r="B81" s="1074"/>
      <c r="C81" s="1075"/>
      <c r="D81" s="1075"/>
      <c r="E81" s="1076"/>
      <c r="F81" s="695"/>
      <c r="G81" s="1058"/>
      <c r="H81" s="1058"/>
      <c r="I81" s="696"/>
      <c r="J81" s="594"/>
      <c r="K81" s="594"/>
      <c r="L81" s="594"/>
      <c r="M81" s="594"/>
      <c r="N81" s="594"/>
      <c r="O81" s="594"/>
      <c r="P81" s="594"/>
      <c r="Q81" s="594"/>
      <c r="R81" s="594"/>
      <c r="S81" s="594"/>
      <c r="T81" s="594"/>
      <c r="U81" s="594"/>
      <c r="V81" s="594"/>
      <c r="W81" s="594"/>
      <c r="X81" s="594"/>
      <c r="Y81" s="594"/>
    </row>
    <row r="82" spans="1:25" s="591" customFormat="1" ht="21" customHeight="1">
      <c r="A82" s="1064"/>
      <c r="B82" s="1074"/>
      <c r="C82" s="1075"/>
      <c r="D82" s="1075"/>
      <c r="E82" s="1076"/>
      <c r="F82" s="695"/>
      <c r="G82" s="1058"/>
      <c r="H82" s="1058"/>
      <c r="I82" s="696"/>
      <c r="J82" s="594"/>
      <c r="K82" s="594"/>
      <c r="L82" s="594"/>
      <c r="M82" s="594"/>
      <c r="N82" s="594"/>
      <c r="O82" s="594"/>
      <c r="P82" s="594"/>
      <c r="Q82" s="594"/>
      <c r="R82" s="594"/>
      <c r="S82" s="594"/>
      <c r="T82" s="594"/>
      <c r="U82" s="594"/>
      <c r="V82" s="594"/>
      <c r="W82" s="594"/>
      <c r="X82" s="594"/>
      <c r="Y82" s="594"/>
    </row>
    <row r="83" spans="1:25" s="591" customFormat="1" ht="24.95" customHeight="1">
      <c r="A83" s="1064"/>
      <c r="B83" s="596"/>
      <c r="E83" s="605" t="s">
        <v>138</v>
      </c>
      <c r="F83" s="695"/>
      <c r="G83" s="1058"/>
      <c r="H83" s="1058"/>
      <c r="I83" s="696"/>
      <c r="J83" s="594"/>
      <c r="K83" s="594"/>
      <c r="L83" s="594"/>
      <c r="M83" s="594"/>
      <c r="N83" s="594"/>
      <c r="O83" s="594"/>
      <c r="P83" s="594"/>
      <c r="Q83" s="594"/>
      <c r="R83" s="594"/>
      <c r="S83" s="594"/>
      <c r="T83" s="594"/>
      <c r="U83" s="594"/>
      <c r="V83" s="594"/>
      <c r="W83" s="594"/>
      <c r="X83" s="594"/>
      <c r="Y83" s="594"/>
    </row>
    <row r="84" spans="1:25" s="591" customFormat="1" ht="24.95" customHeight="1">
      <c r="A84" s="1064"/>
      <c r="B84" s="596"/>
      <c r="E84" s="605" t="s">
        <v>139</v>
      </c>
      <c r="F84" s="695"/>
      <c r="G84" s="1058"/>
      <c r="H84" s="1058"/>
      <c r="I84" s="696"/>
      <c r="J84" s="594"/>
      <c r="K84" s="594"/>
      <c r="L84" s="594"/>
      <c r="M84" s="594"/>
      <c r="N84" s="594"/>
      <c r="O84" s="594"/>
      <c r="P84" s="594"/>
      <c r="Q84" s="594"/>
      <c r="R84" s="594"/>
      <c r="S84" s="594"/>
      <c r="T84" s="594"/>
      <c r="U84" s="594"/>
      <c r="V84" s="594"/>
      <c r="W84" s="594"/>
      <c r="X84" s="594"/>
      <c r="Y84" s="594"/>
    </row>
    <row r="85" spans="1:25" s="591" customFormat="1" ht="24.95" customHeight="1">
      <c r="A85" s="1070"/>
      <c r="B85" s="597"/>
      <c r="C85" s="598"/>
      <c r="D85" s="598"/>
      <c r="E85" s="606" t="s">
        <v>140</v>
      </c>
      <c r="F85" s="695"/>
      <c r="G85" s="1058"/>
      <c r="H85" s="1058"/>
      <c r="I85" s="696"/>
      <c r="J85" s="594"/>
      <c r="K85" s="594"/>
      <c r="L85" s="594"/>
      <c r="M85" s="594"/>
      <c r="N85" s="594"/>
      <c r="O85" s="594"/>
      <c r="P85" s="594"/>
      <c r="Q85" s="594"/>
      <c r="R85" s="594"/>
      <c r="S85" s="594"/>
      <c r="T85" s="594"/>
      <c r="U85" s="594"/>
      <c r="V85" s="594"/>
      <c r="W85" s="594"/>
      <c r="X85" s="594"/>
      <c r="Y85" s="594"/>
    </row>
    <row r="86" spans="1:25" s="591" customFormat="1" ht="68.25" customHeight="1">
      <c r="A86" s="694">
        <v>6</v>
      </c>
      <c r="B86" s="1060" t="s">
        <v>1044</v>
      </c>
      <c r="C86" s="1060"/>
      <c r="D86" s="1060"/>
      <c r="E86" s="1060"/>
      <c r="F86" s="697"/>
      <c r="G86" s="698"/>
      <c r="H86" s="699"/>
      <c r="I86" s="699"/>
      <c r="J86" s="594"/>
      <c r="K86" s="594"/>
      <c r="L86" s="594"/>
      <c r="M86" s="594"/>
      <c r="N86" s="594"/>
      <c r="O86" s="594"/>
      <c r="P86" s="594"/>
      <c r="Q86" s="594"/>
      <c r="R86" s="594"/>
      <c r="S86" s="594"/>
      <c r="T86" s="594"/>
      <c r="U86" s="594"/>
      <c r="V86" s="594"/>
      <c r="W86" s="594"/>
      <c r="X86" s="594"/>
      <c r="Y86" s="594"/>
    </row>
    <row r="87" spans="1:25" s="591" customFormat="1" ht="57.75" customHeight="1">
      <c r="A87" s="694">
        <v>7</v>
      </c>
      <c r="B87" s="1060" t="s">
        <v>1045</v>
      </c>
      <c r="C87" s="1060"/>
      <c r="D87" s="1060"/>
      <c r="E87" s="1060"/>
      <c r="F87" s="700"/>
      <c r="G87" s="1061"/>
      <c r="H87" s="1062"/>
      <c r="I87" s="700"/>
      <c r="J87" s="594"/>
      <c r="K87" s="594"/>
      <c r="L87" s="594"/>
      <c r="M87" s="594"/>
      <c r="N87" s="594"/>
      <c r="O87" s="594"/>
      <c r="P87" s="594"/>
      <c r="Q87" s="594"/>
      <c r="R87" s="594"/>
      <c r="S87" s="594"/>
      <c r="T87" s="594"/>
      <c r="U87" s="594"/>
      <c r="V87" s="594"/>
      <c r="W87" s="594"/>
      <c r="X87" s="594"/>
      <c r="Y87" s="594"/>
    </row>
    <row r="88" spans="1:25" s="591" customFormat="1" ht="26.25" hidden="1" customHeight="1">
      <c r="A88" s="694"/>
      <c r="B88" s="1060"/>
      <c r="C88" s="1060"/>
      <c r="D88" s="1060"/>
      <c r="E88" s="1060"/>
      <c r="F88" s="1056"/>
      <c r="G88" s="1057"/>
      <c r="H88" s="1056"/>
      <c r="I88" s="1057"/>
      <c r="J88" s="594"/>
      <c r="K88" s="594"/>
      <c r="L88" s="594"/>
      <c r="M88" s="594"/>
      <c r="N88" s="594"/>
      <c r="O88" s="594"/>
      <c r="P88" s="594"/>
      <c r="Q88" s="594"/>
      <c r="R88" s="594"/>
      <c r="S88" s="594"/>
      <c r="T88" s="594"/>
      <c r="U88" s="594"/>
      <c r="V88" s="594"/>
      <c r="W88" s="594"/>
      <c r="X88" s="594"/>
      <c r="Y88" s="594"/>
    </row>
    <row r="89" spans="1:25" s="591" customFormat="1" ht="27" customHeight="1">
      <c r="A89" s="694">
        <v>8</v>
      </c>
      <c r="B89" s="1060" t="s">
        <v>1046</v>
      </c>
      <c r="C89" s="1060"/>
      <c r="D89" s="1060"/>
      <c r="E89" s="1060"/>
      <c r="F89" s="700"/>
      <c r="G89" s="1061"/>
      <c r="H89" s="1062"/>
      <c r="I89" s="699"/>
      <c r="J89" s="594"/>
      <c r="K89" s="594"/>
      <c r="L89" s="594"/>
      <c r="M89" s="594"/>
      <c r="N89" s="594"/>
      <c r="O89" s="594"/>
      <c r="P89" s="594"/>
      <c r="Q89" s="594"/>
      <c r="R89" s="594"/>
      <c r="S89" s="594"/>
      <c r="T89" s="594"/>
      <c r="U89" s="594"/>
      <c r="V89" s="594"/>
      <c r="W89" s="594"/>
      <c r="X89" s="594"/>
      <c r="Y89" s="594"/>
    </row>
    <row r="90" spans="1:25" s="591" customFormat="1" ht="26.25" customHeight="1">
      <c r="A90" s="694">
        <v>9</v>
      </c>
      <c r="B90" s="1060" t="s">
        <v>144</v>
      </c>
      <c r="C90" s="1060"/>
      <c r="D90" s="1060"/>
      <c r="E90" s="1060"/>
      <c r="F90" s="700"/>
      <c r="G90" s="1061"/>
      <c r="H90" s="1062"/>
      <c r="I90" s="699"/>
      <c r="J90" s="594"/>
      <c r="K90" s="594"/>
      <c r="L90" s="594"/>
      <c r="M90" s="594"/>
      <c r="N90" s="594"/>
      <c r="O90" s="594"/>
      <c r="P90" s="594"/>
      <c r="Q90" s="594"/>
      <c r="R90" s="594"/>
      <c r="S90" s="594"/>
      <c r="T90" s="594"/>
      <c r="U90" s="594"/>
      <c r="V90" s="594"/>
      <c r="W90" s="594"/>
      <c r="X90" s="594"/>
      <c r="Y90" s="594"/>
    </row>
    <row r="91" spans="1:25" s="591" customFormat="1" ht="43.5" customHeight="1">
      <c r="A91" s="694">
        <v>10</v>
      </c>
      <c r="B91" s="1060" t="s">
        <v>1047</v>
      </c>
      <c r="C91" s="1060"/>
      <c r="D91" s="1060"/>
      <c r="E91" s="1060"/>
      <c r="F91" s="700"/>
      <c r="G91" s="1061"/>
      <c r="H91" s="1062"/>
      <c r="I91" s="699"/>
      <c r="J91" s="594"/>
      <c r="K91" s="594"/>
      <c r="L91" s="594"/>
      <c r="M91" s="594"/>
      <c r="N91" s="594"/>
      <c r="O91" s="594"/>
      <c r="P91" s="594"/>
      <c r="Q91" s="594"/>
      <c r="R91" s="594"/>
      <c r="S91" s="594"/>
      <c r="T91" s="594"/>
      <c r="U91" s="594"/>
      <c r="V91" s="594"/>
      <c r="W91" s="594"/>
      <c r="X91" s="594"/>
      <c r="Y91" s="594"/>
    </row>
    <row r="92" spans="1:25" s="591" customFormat="1" ht="25.5" customHeight="1">
      <c r="A92" s="1063">
        <v>11</v>
      </c>
      <c r="B92" s="1065" t="s">
        <v>290</v>
      </c>
      <c r="C92" s="1066"/>
      <c r="D92" s="1066"/>
      <c r="E92" s="1066"/>
      <c r="F92" s="701"/>
      <c r="G92" s="702"/>
      <c r="H92" s="703"/>
      <c r="I92" s="701"/>
      <c r="J92" s="594"/>
      <c r="K92" s="594"/>
      <c r="L92" s="594"/>
      <c r="M92" s="594"/>
      <c r="N92" s="594"/>
      <c r="O92" s="594"/>
      <c r="P92" s="594"/>
      <c r="Q92" s="594"/>
      <c r="R92" s="594"/>
      <c r="S92" s="594"/>
      <c r="T92" s="594"/>
      <c r="U92" s="594"/>
      <c r="V92" s="594"/>
      <c r="W92" s="594"/>
      <c r="X92" s="594"/>
      <c r="Y92" s="594"/>
    </row>
    <row r="93" spans="1:25" s="591" customFormat="1" ht="113.25" customHeight="1">
      <c r="A93" s="1064"/>
      <c r="B93" s="1067" t="s">
        <v>147</v>
      </c>
      <c r="C93" s="1068"/>
      <c r="D93" s="1068"/>
      <c r="E93" s="1069"/>
      <c r="F93" s="704"/>
      <c r="G93" s="704"/>
      <c r="H93" s="705"/>
      <c r="I93" s="706"/>
      <c r="J93" s="594"/>
      <c r="K93" s="594"/>
      <c r="L93" s="594"/>
      <c r="M93" s="594"/>
      <c r="N93" s="594"/>
      <c r="O93" s="594"/>
      <c r="P93" s="594"/>
      <c r="Q93" s="594"/>
      <c r="R93" s="594"/>
      <c r="S93" s="594"/>
      <c r="T93" s="594"/>
      <c r="U93" s="594"/>
      <c r="V93" s="594"/>
      <c r="W93" s="594"/>
      <c r="X93" s="594"/>
      <c r="Y93" s="594"/>
    </row>
    <row r="94" spans="1:25" s="591" customFormat="1" ht="36.75" customHeight="1">
      <c r="A94" s="694">
        <v>12</v>
      </c>
      <c r="B94" s="1053" t="s">
        <v>150</v>
      </c>
      <c r="C94" s="1054"/>
      <c r="D94" s="1054"/>
      <c r="E94" s="1077"/>
      <c r="F94" s="707"/>
      <c r="G94" s="1078"/>
      <c r="H94" s="1079"/>
      <c r="I94" s="707"/>
      <c r="J94" s="594"/>
      <c r="K94" s="594"/>
      <c r="L94" s="594"/>
      <c r="M94" s="594"/>
      <c r="N94" s="594"/>
      <c r="O94" s="594"/>
      <c r="P94" s="594"/>
      <c r="Q94" s="594"/>
      <c r="R94" s="594"/>
      <c r="S94" s="594"/>
      <c r="T94" s="594"/>
      <c r="U94" s="594"/>
      <c r="V94" s="594"/>
      <c r="W94" s="594"/>
      <c r="X94" s="594"/>
      <c r="Y94" s="594"/>
    </row>
    <row r="95" spans="1:25" s="591" customFormat="1" ht="18.75" customHeight="1">
      <c r="A95" s="592"/>
      <c r="B95" s="708" t="s">
        <v>151</v>
      </c>
      <c r="C95" s="691"/>
      <c r="D95" s="691"/>
      <c r="E95" s="691"/>
      <c r="F95" s="691"/>
      <c r="G95" s="691"/>
      <c r="H95" s="691"/>
      <c r="I95" s="691"/>
      <c r="J95" s="594"/>
      <c r="K95" s="594"/>
      <c r="L95" s="594"/>
      <c r="M95" s="594"/>
      <c r="N95" s="594"/>
      <c r="O95" s="594"/>
      <c r="P95" s="594"/>
      <c r="Q95" s="594"/>
      <c r="R95" s="594"/>
      <c r="S95" s="594"/>
      <c r="T95" s="594"/>
      <c r="U95" s="594"/>
      <c r="V95" s="594"/>
      <c r="W95" s="594"/>
      <c r="X95" s="594"/>
      <c r="Y95" s="594"/>
    </row>
    <row r="96" spans="1:25" s="591" customFormat="1" ht="54.75" customHeight="1">
      <c r="A96" s="1080" t="s">
        <v>1004</v>
      </c>
      <c r="B96" s="1081"/>
      <c r="C96" s="1081"/>
      <c r="D96" s="1081"/>
      <c r="E96" s="1081"/>
      <c r="F96" s="1081"/>
      <c r="G96" s="1081"/>
      <c r="H96" s="1081"/>
      <c r="I96" s="1081"/>
    </row>
    <row r="97" spans="1:25" s="591" customFormat="1" ht="35.25" customHeight="1">
      <c r="A97" s="1082" t="s">
        <v>1048</v>
      </c>
      <c r="B97" s="1083"/>
      <c r="C97" s="1083"/>
      <c r="D97" s="1083"/>
      <c r="E97" s="1083"/>
      <c r="F97" s="1083"/>
      <c r="G97" s="1083"/>
      <c r="H97" s="1083"/>
      <c r="I97" s="1084"/>
      <c r="J97" s="590"/>
    </row>
    <row r="98" spans="1:25" s="591" customFormat="1" ht="48.75" customHeight="1">
      <c r="A98" s="709" t="s">
        <v>154</v>
      </c>
      <c r="B98" s="1050" t="s">
        <v>291</v>
      </c>
      <c r="C98" s="1051"/>
      <c r="D98" s="1051"/>
      <c r="E98" s="1051"/>
      <c r="F98" s="1085"/>
      <c r="G98" s="1086"/>
      <c r="H98" s="1086"/>
      <c r="I98" s="1087"/>
      <c r="J98" s="592"/>
      <c r="K98" s="592"/>
      <c r="L98" s="592"/>
      <c r="M98" s="592"/>
      <c r="N98" s="619"/>
      <c r="O98" s="592"/>
      <c r="P98" s="592"/>
      <c r="Q98" s="592"/>
      <c r="R98" s="592"/>
      <c r="S98" s="592"/>
      <c r="T98" s="592"/>
      <c r="U98" s="592"/>
      <c r="V98" s="592"/>
      <c r="W98" s="592"/>
      <c r="X98" s="592"/>
      <c r="Y98" s="592"/>
    </row>
    <row r="99" spans="1:25" s="591" customFormat="1" ht="61.5" customHeight="1">
      <c r="A99" s="709" t="s">
        <v>156</v>
      </c>
      <c r="B99" s="1050" t="s">
        <v>1005</v>
      </c>
      <c r="C99" s="1051"/>
      <c r="D99" s="1051"/>
      <c r="E99" s="1051"/>
      <c r="F99" s="1088"/>
      <c r="G99" s="1089"/>
      <c r="H99" s="1089"/>
      <c r="I99" s="1057"/>
      <c r="J99" s="592"/>
      <c r="K99" s="592"/>
      <c r="L99" s="592"/>
      <c r="M99" s="592"/>
      <c r="N99" s="619"/>
      <c r="O99" s="592"/>
      <c r="P99" s="592"/>
      <c r="Q99" s="592"/>
      <c r="R99" s="592"/>
      <c r="S99" s="592"/>
      <c r="T99" s="592"/>
      <c r="U99" s="592"/>
      <c r="V99" s="592"/>
      <c r="W99" s="592"/>
      <c r="X99" s="592"/>
      <c r="Y99" s="592"/>
    </row>
    <row r="100" spans="1:25" s="591" customFormat="1" ht="54.75" customHeight="1">
      <c r="A100" s="709" t="s">
        <v>158</v>
      </c>
      <c r="B100" s="1090" t="s">
        <v>292</v>
      </c>
      <c r="C100" s="1091"/>
      <c r="D100" s="1091"/>
      <c r="E100" s="1092"/>
      <c r="F100" s="1085"/>
      <c r="G100" s="1086"/>
      <c r="H100" s="1086"/>
      <c r="I100" s="1087"/>
      <c r="J100" s="592"/>
      <c r="K100" s="592"/>
      <c r="L100" s="592"/>
      <c r="M100" s="592"/>
      <c r="N100" s="692"/>
      <c r="O100" s="592"/>
      <c r="P100" s="592"/>
      <c r="Q100" s="592"/>
      <c r="R100" s="592"/>
      <c r="S100" s="592"/>
      <c r="T100" s="592"/>
      <c r="U100" s="592"/>
      <c r="V100" s="592"/>
      <c r="W100" s="592"/>
      <c r="X100" s="592"/>
      <c r="Y100" s="592"/>
    </row>
    <row r="101" spans="1:25" s="617" customFormat="1" ht="27" customHeight="1">
      <c r="A101" s="764" t="s">
        <v>293</v>
      </c>
      <c r="B101" s="1096" t="s">
        <v>1006</v>
      </c>
      <c r="C101" s="1096"/>
      <c r="D101" s="1096"/>
      <c r="E101" s="1096"/>
      <c r="F101" s="1096"/>
      <c r="G101" s="1096"/>
      <c r="H101" s="1096"/>
      <c r="I101" s="1096"/>
      <c r="J101" s="651"/>
      <c r="K101" s="651"/>
      <c r="L101" s="651"/>
      <c r="M101" s="651"/>
      <c r="N101" s="651"/>
      <c r="O101" s="651"/>
      <c r="P101" s="651"/>
      <c r="Q101" s="651"/>
      <c r="R101" s="651"/>
      <c r="S101" s="651"/>
      <c r="T101" s="651"/>
      <c r="U101" s="651"/>
      <c r="V101" s="651"/>
      <c r="W101" s="651"/>
      <c r="X101" s="651"/>
      <c r="Y101" s="651"/>
    </row>
    <row r="102" spans="1:25" s="591" customFormat="1" ht="38.25" customHeight="1">
      <c r="A102" s="694">
        <v>1</v>
      </c>
      <c r="B102" s="1053" t="s">
        <v>161</v>
      </c>
      <c r="C102" s="1054"/>
      <c r="D102" s="1054"/>
      <c r="E102" s="1055"/>
      <c r="F102" s="707"/>
      <c r="G102" s="1061"/>
      <c r="H102" s="1062"/>
      <c r="I102" s="699"/>
      <c r="J102" s="594"/>
      <c r="K102" s="594"/>
      <c r="L102" s="594"/>
      <c r="M102" s="594"/>
      <c r="N102" s="692"/>
      <c r="O102" s="594"/>
      <c r="P102" s="594"/>
      <c r="Q102" s="594"/>
      <c r="R102" s="594"/>
      <c r="S102" s="594"/>
      <c r="T102" s="594"/>
      <c r="U102" s="594"/>
      <c r="V102" s="594"/>
      <c r="W102" s="594"/>
      <c r="X102" s="594"/>
      <c r="Y102" s="594"/>
    </row>
    <row r="103" spans="1:25" s="591" customFormat="1" ht="35.25" customHeight="1">
      <c r="A103" s="694">
        <v>2</v>
      </c>
      <c r="B103" s="1053" t="s">
        <v>136</v>
      </c>
      <c r="C103" s="1054"/>
      <c r="D103" s="1054"/>
      <c r="E103" s="1054"/>
      <c r="F103" s="707"/>
      <c r="G103" s="1061"/>
      <c r="H103" s="1062"/>
      <c r="I103" s="699"/>
      <c r="J103" s="594"/>
      <c r="K103" s="594"/>
      <c r="L103" s="594"/>
      <c r="M103" s="594"/>
      <c r="N103" s="594"/>
      <c r="O103" s="594"/>
      <c r="P103" s="594"/>
      <c r="Q103" s="594"/>
      <c r="R103" s="594"/>
      <c r="S103" s="594"/>
      <c r="T103" s="594"/>
      <c r="U103" s="594"/>
      <c r="V103" s="594"/>
      <c r="W103" s="594"/>
      <c r="X103" s="594"/>
      <c r="Y103" s="594"/>
    </row>
    <row r="104" spans="1:25" s="591" customFormat="1" ht="34.5" customHeight="1">
      <c r="A104" s="1063">
        <v>3</v>
      </c>
      <c r="B104" s="1071" t="s">
        <v>162</v>
      </c>
      <c r="C104" s="1072"/>
      <c r="D104" s="1072"/>
      <c r="E104" s="1072"/>
      <c r="F104" s="707"/>
      <c r="G104" s="1061"/>
      <c r="H104" s="1062"/>
      <c r="I104" s="699"/>
      <c r="J104" s="594"/>
      <c r="K104" s="594"/>
      <c r="L104" s="594"/>
      <c r="M104" s="594"/>
      <c r="N104" s="594"/>
      <c r="O104" s="594"/>
      <c r="P104" s="594"/>
      <c r="Q104" s="594"/>
      <c r="R104" s="594"/>
      <c r="S104" s="594"/>
      <c r="T104" s="594"/>
      <c r="U104" s="594"/>
      <c r="V104" s="594"/>
      <c r="W104" s="594"/>
      <c r="X104" s="594"/>
      <c r="Y104" s="594"/>
    </row>
    <row r="105" spans="1:25" s="591" customFormat="1" ht="27.75" customHeight="1">
      <c r="A105" s="1064"/>
      <c r="B105" s="1074"/>
      <c r="C105" s="1075"/>
      <c r="D105" s="1075"/>
      <c r="E105" s="1075"/>
      <c r="F105" s="707"/>
      <c r="G105" s="1061"/>
      <c r="H105" s="1062"/>
      <c r="I105" s="699"/>
      <c r="J105" s="594"/>
      <c r="K105" s="594"/>
      <c r="L105" s="594"/>
      <c r="M105" s="594"/>
      <c r="N105" s="594"/>
      <c r="O105" s="594"/>
      <c r="P105" s="594"/>
      <c r="Q105" s="594"/>
      <c r="R105" s="594"/>
      <c r="S105" s="594"/>
      <c r="T105" s="594"/>
      <c r="U105" s="594"/>
      <c r="V105" s="594"/>
      <c r="W105" s="594"/>
      <c r="X105" s="594"/>
      <c r="Y105" s="594"/>
    </row>
    <row r="106" spans="1:25" s="591" customFormat="1" ht="31.5" customHeight="1">
      <c r="A106" s="1064"/>
      <c r="B106" s="596"/>
      <c r="E106" s="605" t="s">
        <v>138</v>
      </c>
      <c r="F106" s="707"/>
      <c r="G106" s="1061"/>
      <c r="H106" s="1062"/>
      <c r="I106" s="699"/>
      <c r="J106" s="594"/>
      <c r="K106" s="594"/>
      <c r="L106" s="594"/>
      <c r="M106" s="594"/>
      <c r="N106" s="594"/>
      <c r="O106" s="594"/>
      <c r="P106" s="594"/>
      <c r="Q106" s="594"/>
      <c r="R106" s="594"/>
      <c r="S106" s="594"/>
      <c r="T106" s="594"/>
      <c r="U106" s="594"/>
      <c r="V106" s="594"/>
      <c r="W106" s="594"/>
      <c r="X106" s="594"/>
      <c r="Y106" s="594"/>
    </row>
    <row r="107" spans="1:25" s="591" customFormat="1" ht="31.5" customHeight="1">
      <c r="A107" s="1064"/>
      <c r="B107" s="596"/>
      <c r="E107" s="605" t="s">
        <v>139</v>
      </c>
      <c r="F107" s="707"/>
      <c r="G107" s="1061"/>
      <c r="H107" s="1062"/>
      <c r="I107" s="699"/>
      <c r="J107" s="594"/>
      <c r="K107" s="594"/>
      <c r="L107" s="594"/>
      <c r="M107" s="594"/>
      <c r="N107" s="594"/>
      <c r="O107" s="594"/>
      <c r="P107" s="594"/>
      <c r="Q107" s="594"/>
      <c r="R107" s="594"/>
      <c r="S107" s="594"/>
      <c r="T107" s="594"/>
      <c r="U107" s="594"/>
      <c r="V107" s="594"/>
      <c r="W107" s="594"/>
      <c r="X107" s="594"/>
      <c r="Y107" s="594"/>
    </row>
    <row r="108" spans="1:25" s="591" customFormat="1" ht="30" customHeight="1">
      <c r="A108" s="1070"/>
      <c r="B108" s="597"/>
      <c r="C108" s="598"/>
      <c r="D108" s="598"/>
      <c r="E108" s="606" t="s">
        <v>140</v>
      </c>
      <c r="F108" s="707"/>
      <c r="G108" s="1061"/>
      <c r="H108" s="1062"/>
      <c r="I108" s="699"/>
      <c r="J108" s="594"/>
      <c r="K108" s="594"/>
      <c r="L108" s="594"/>
      <c r="M108" s="594"/>
      <c r="N108" s="594"/>
      <c r="O108" s="594"/>
      <c r="P108" s="594"/>
      <c r="Q108" s="594"/>
      <c r="R108" s="594"/>
      <c r="S108" s="594"/>
      <c r="T108" s="594"/>
      <c r="U108" s="594"/>
      <c r="V108" s="594"/>
      <c r="W108" s="594"/>
      <c r="X108" s="594"/>
      <c r="Y108" s="594"/>
    </row>
    <row r="109" spans="1:25" s="591" customFormat="1" ht="15.75" customHeight="1">
      <c r="A109" s="592"/>
      <c r="B109" s="599"/>
      <c r="C109" s="600"/>
      <c r="D109" s="600"/>
      <c r="E109" s="600"/>
      <c r="F109" s="600"/>
      <c r="G109" s="600"/>
      <c r="H109" s="600"/>
      <c r="I109" s="600"/>
      <c r="J109" s="590"/>
    </row>
    <row r="110" spans="1:25" s="591" customFormat="1" ht="43.9" customHeight="1">
      <c r="A110" s="710" t="s">
        <v>294</v>
      </c>
      <c r="B110" s="1093" t="s">
        <v>1049</v>
      </c>
      <c r="C110" s="1094"/>
      <c r="D110" s="1094"/>
      <c r="E110" s="1094"/>
      <c r="F110" s="711"/>
      <c r="G110" s="711"/>
      <c r="H110" s="711"/>
      <c r="I110" s="711"/>
      <c r="J110" s="590"/>
    </row>
    <row r="111" spans="1:25" s="591" customFormat="1" ht="96.75" customHeight="1">
      <c r="A111" s="694" t="s">
        <v>76</v>
      </c>
      <c r="B111" s="1060" t="s">
        <v>1050</v>
      </c>
      <c r="C111" s="1060"/>
      <c r="D111" s="1060"/>
      <c r="E111" s="1060"/>
      <c r="F111" s="699"/>
      <c r="G111" s="1061"/>
      <c r="H111" s="1062"/>
      <c r="I111" s="699"/>
      <c r="J111" s="594"/>
      <c r="K111" s="594"/>
      <c r="L111" s="594"/>
      <c r="M111" s="594"/>
      <c r="N111" s="594"/>
      <c r="O111" s="594"/>
      <c r="P111" s="594"/>
      <c r="Q111" s="594"/>
      <c r="R111" s="594"/>
      <c r="S111" s="594"/>
      <c r="T111" s="594"/>
      <c r="U111" s="594"/>
      <c r="V111" s="594"/>
      <c r="W111" s="594"/>
      <c r="X111" s="594"/>
      <c r="Y111" s="594"/>
    </row>
    <row r="112" spans="1:25" s="591" customFormat="1" ht="31.5" customHeight="1">
      <c r="A112" s="694" t="s">
        <v>77</v>
      </c>
      <c r="B112" s="1060" t="s">
        <v>1007</v>
      </c>
      <c r="C112" s="1095"/>
      <c r="D112" s="1095"/>
      <c r="E112" s="1095"/>
      <c r="F112" s="699"/>
      <c r="G112" s="1061"/>
      <c r="H112" s="1062"/>
      <c r="I112" s="699"/>
      <c r="J112" s="594"/>
      <c r="K112" s="594"/>
      <c r="L112" s="594"/>
      <c r="M112" s="594"/>
      <c r="N112" s="594"/>
      <c r="O112" s="594"/>
      <c r="P112" s="594"/>
      <c r="Q112" s="594"/>
      <c r="R112" s="594"/>
      <c r="S112" s="594"/>
      <c r="T112" s="594"/>
      <c r="U112" s="594"/>
      <c r="V112" s="594"/>
      <c r="W112" s="594"/>
      <c r="X112" s="594"/>
      <c r="Y112" s="594"/>
    </row>
    <row r="113" spans="1:25" s="591" customFormat="1" ht="48" customHeight="1">
      <c r="A113" s="694" t="s">
        <v>78</v>
      </c>
      <c r="B113" s="1060" t="s">
        <v>1051</v>
      </c>
      <c r="C113" s="1060"/>
      <c r="D113" s="1060"/>
      <c r="E113" s="1060"/>
      <c r="F113" s="699"/>
      <c r="G113" s="1061"/>
      <c r="H113" s="1062"/>
      <c r="I113" s="699"/>
      <c r="J113" s="594"/>
      <c r="K113" s="594"/>
      <c r="L113" s="594"/>
      <c r="M113" s="594"/>
      <c r="N113" s="594"/>
      <c r="O113" s="594"/>
      <c r="P113" s="594"/>
      <c r="Q113" s="594"/>
      <c r="R113" s="594"/>
      <c r="S113" s="594"/>
      <c r="T113" s="594"/>
      <c r="U113" s="594"/>
      <c r="V113" s="594"/>
      <c r="W113" s="594"/>
      <c r="X113" s="594"/>
      <c r="Y113" s="594"/>
    </row>
    <row r="114" spans="1:25" s="591" customFormat="1" ht="34.5" hidden="1" customHeight="1">
      <c r="A114" s="694"/>
      <c r="B114" s="1060"/>
      <c r="C114" s="1060"/>
      <c r="D114" s="1060"/>
      <c r="E114" s="1060"/>
      <c r="F114" s="1089"/>
      <c r="G114" s="1057"/>
      <c r="H114" s="1056"/>
      <c r="I114" s="1057"/>
      <c r="J114" s="594"/>
      <c r="K114" s="594"/>
      <c r="L114" s="594"/>
      <c r="M114" s="594"/>
      <c r="N114" s="594"/>
      <c r="O114" s="594"/>
      <c r="P114" s="594"/>
      <c r="Q114" s="594"/>
      <c r="R114" s="594"/>
      <c r="S114" s="594"/>
      <c r="T114" s="594"/>
      <c r="U114" s="594"/>
      <c r="V114" s="594"/>
      <c r="W114" s="594"/>
      <c r="X114" s="594"/>
      <c r="Y114" s="594"/>
    </row>
    <row r="115" spans="1:25" s="591" customFormat="1" ht="38.25" customHeight="1">
      <c r="A115" s="694" t="s">
        <v>168</v>
      </c>
      <c r="B115" s="1060" t="s">
        <v>144</v>
      </c>
      <c r="C115" s="1060"/>
      <c r="D115" s="1060"/>
      <c r="E115" s="1060"/>
      <c r="F115" s="699"/>
      <c r="G115" s="1061"/>
      <c r="H115" s="1062"/>
      <c r="I115" s="699"/>
      <c r="J115" s="594"/>
      <c r="K115" s="594"/>
      <c r="L115" s="594"/>
      <c r="M115" s="594"/>
      <c r="N115" s="594"/>
      <c r="O115" s="594"/>
      <c r="P115" s="594"/>
      <c r="Q115" s="594"/>
      <c r="R115" s="594"/>
      <c r="S115" s="594"/>
      <c r="T115" s="594"/>
      <c r="U115" s="594"/>
      <c r="V115" s="594"/>
      <c r="W115" s="594"/>
      <c r="X115" s="594"/>
      <c r="Y115" s="594"/>
    </row>
    <row r="116" spans="1:25" s="591" customFormat="1" ht="45" customHeight="1">
      <c r="A116" s="694" t="s">
        <v>169</v>
      </c>
      <c r="B116" s="1060" t="s">
        <v>1052</v>
      </c>
      <c r="C116" s="1060"/>
      <c r="D116" s="1060"/>
      <c r="E116" s="1060"/>
      <c r="F116" s="699"/>
      <c r="G116" s="1061"/>
      <c r="H116" s="1062"/>
      <c r="I116" s="699"/>
      <c r="J116" s="594"/>
      <c r="K116" s="594"/>
      <c r="L116" s="594"/>
      <c r="M116" s="594"/>
      <c r="N116" s="594"/>
      <c r="O116" s="594"/>
      <c r="P116" s="594"/>
      <c r="Q116" s="594"/>
      <c r="R116" s="594"/>
      <c r="S116" s="594"/>
      <c r="T116" s="594"/>
      <c r="U116" s="594"/>
      <c r="V116" s="594"/>
      <c r="W116" s="594"/>
      <c r="X116" s="594"/>
      <c r="Y116" s="594"/>
    </row>
    <row r="117" spans="1:25" s="591" customFormat="1" ht="84.75" customHeight="1">
      <c r="A117" s="1097" t="s">
        <v>171</v>
      </c>
      <c r="B117" s="1065" t="s">
        <v>146</v>
      </c>
      <c r="C117" s="1066"/>
      <c r="D117" s="1066"/>
      <c r="E117" s="1066"/>
      <c r="F117" s="703"/>
      <c r="G117" s="702"/>
      <c r="H117" s="703"/>
      <c r="I117" s="701"/>
      <c r="J117" s="594"/>
      <c r="K117" s="594"/>
      <c r="L117" s="594"/>
      <c r="M117" s="594"/>
      <c r="N117" s="594"/>
      <c r="O117" s="594"/>
      <c r="P117" s="594"/>
      <c r="Q117" s="594"/>
      <c r="R117" s="594"/>
      <c r="S117" s="594"/>
      <c r="T117" s="594"/>
      <c r="U117" s="594"/>
      <c r="V117" s="594"/>
      <c r="W117" s="594"/>
      <c r="X117" s="594"/>
      <c r="Y117" s="594"/>
    </row>
    <row r="118" spans="1:25" s="591" customFormat="1" ht="4.5" customHeight="1">
      <c r="A118" s="1098"/>
      <c r="B118" s="1100" t="s">
        <v>147</v>
      </c>
      <c r="C118" s="1100"/>
      <c r="D118" s="1100"/>
      <c r="E118" s="1100"/>
      <c r="F118" s="712"/>
      <c r="G118" s="713"/>
      <c r="H118" s="712"/>
      <c r="I118" s="714"/>
      <c r="J118" s="594"/>
      <c r="K118" s="594"/>
      <c r="L118" s="594"/>
      <c r="M118" s="594"/>
      <c r="N118" s="594"/>
      <c r="O118" s="594"/>
      <c r="P118" s="594"/>
      <c r="Q118" s="594"/>
      <c r="R118" s="594"/>
      <c r="S118" s="594"/>
      <c r="T118" s="594"/>
      <c r="U118" s="594"/>
      <c r="V118" s="594"/>
      <c r="W118" s="594"/>
      <c r="X118" s="594"/>
      <c r="Y118" s="594"/>
    </row>
    <row r="119" spans="1:25" s="591" customFormat="1" ht="28.5" customHeight="1">
      <c r="A119" s="1099"/>
      <c r="B119" s="1060"/>
      <c r="C119" s="1060"/>
      <c r="D119" s="1060"/>
      <c r="E119" s="1060"/>
      <c r="F119" s="715" t="s">
        <v>174</v>
      </c>
      <c r="G119" s="1101" t="s">
        <v>174</v>
      </c>
      <c r="H119" s="1101"/>
      <c r="I119" s="715" t="s">
        <v>174</v>
      </c>
      <c r="J119" s="594"/>
      <c r="K119" s="594"/>
      <c r="L119" s="594"/>
      <c r="M119" s="594"/>
      <c r="N119" s="594"/>
      <c r="O119" s="594"/>
      <c r="P119" s="594"/>
      <c r="Q119" s="594"/>
      <c r="R119" s="594"/>
      <c r="S119" s="594"/>
      <c r="T119" s="594"/>
      <c r="U119" s="594"/>
      <c r="V119" s="594"/>
      <c r="W119" s="594"/>
      <c r="X119" s="594"/>
      <c r="Y119" s="594"/>
    </row>
    <row r="120" spans="1:25" s="591" customFormat="1" ht="14.25" customHeight="1">
      <c r="A120" s="592"/>
      <c r="B120" s="720"/>
      <c r="C120" s="721"/>
      <c r="D120" s="721"/>
      <c r="E120" s="722"/>
      <c r="F120" s="600"/>
      <c r="G120" s="600"/>
      <c r="H120" s="600"/>
      <c r="I120" s="600"/>
      <c r="J120" s="594"/>
      <c r="K120" s="594"/>
      <c r="L120" s="594"/>
      <c r="M120" s="594"/>
      <c r="N120" s="594"/>
      <c r="O120" s="594"/>
      <c r="P120" s="594"/>
      <c r="Q120" s="594"/>
      <c r="R120" s="594"/>
      <c r="S120" s="594"/>
      <c r="T120" s="594"/>
      <c r="U120" s="594"/>
      <c r="V120" s="594"/>
      <c r="W120" s="594"/>
      <c r="X120" s="594"/>
      <c r="Y120" s="594"/>
    </row>
    <row r="121" spans="1:25" s="591" customFormat="1" ht="45" customHeight="1">
      <c r="A121" s="694">
        <v>4</v>
      </c>
      <c r="B121" s="1060" t="s">
        <v>1008</v>
      </c>
      <c r="C121" s="1060"/>
      <c r="D121" s="1060"/>
      <c r="E121" s="1060"/>
      <c r="F121" s="1060"/>
      <c r="G121" s="1060"/>
      <c r="H121" s="1060"/>
      <c r="I121" s="693"/>
      <c r="J121" s="594"/>
      <c r="K121" s="594"/>
      <c r="L121" s="594"/>
      <c r="M121" s="594"/>
      <c r="N121" s="594"/>
      <c r="O121" s="594"/>
      <c r="P121" s="594"/>
      <c r="Q121" s="594"/>
      <c r="R121" s="594"/>
      <c r="S121" s="594" t="s">
        <v>29</v>
      </c>
      <c r="T121" s="594"/>
      <c r="U121" s="594"/>
      <c r="V121" s="594"/>
      <c r="W121" s="594"/>
      <c r="X121" s="594"/>
      <c r="Y121" s="594"/>
    </row>
    <row r="122" spans="1:25" s="591" customFormat="1" ht="12.75" customHeight="1">
      <c r="A122" s="716"/>
      <c r="B122" s="1082"/>
      <c r="C122" s="1083"/>
      <c r="D122" s="1083"/>
      <c r="E122" s="1083"/>
      <c r="F122" s="717"/>
      <c r="G122" s="718"/>
      <c r="H122" s="718"/>
      <c r="I122" s="719"/>
      <c r="J122" s="594"/>
      <c r="K122" s="594"/>
      <c r="L122" s="594"/>
      <c r="M122" s="594"/>
      <c r="N122" s="594"/>
      <c r="O122" s="594"/>
      <c r="P122" s="594"/>
      <c r="Q122" s="594"/>
      <c r="R122" s="594"/>
      <c r="S122" s="594" t="s">
        <v>33</v>
      </c>
      <c r="T122" s="594"/>
      <c r="U122" s="594"/>
      <c r="V122" s="594"/>
      <c r="W122" s="594"/>
      <c r="X122" s="594"/>
      <c r="Y122" s="594"/>
    </row>
    <row r="123" spans="1:25" s="591" customFormat="1" ht="62.25" customHeight="1">
      <c r="A123" s="694">
        <v>5</v>
      </c>
      <c r="B123" s="1060" t="s">
        <v>1009</v>
      </c>
      <c r="C123" s="1060"/>
      <c r="D123" s="1060"/>
      <c r="E123" s="1060"/>
      <c r="F123" s="1060"/>
      <c r="G123" s="1060"/>
      <c r="H123" s="1060"/>
      <c r="I123" s="693"/>
      <c r="J123" s="594"/>
      <c r="K123" s="594"/>
      <c r="L123" s="594"/>
      <c r="M123" s="594"/>
      <c r="N123" s="594"/>
      <c r="O123" s="594"/>
      <c r="P123" s="594"/>
      <c r="Q123" s="594"/>
      <c r="R123" s="594"/>
      <c r="S123" s="594"/>
      <c r="T123" s="594"/>
      <c r="U123" s="594"/>
      <c r="V123" s="594"/>
      <c r="W123" s="594"/>
      <c r="X123" s="594"/>
      <c r="Y123" s="594"/>
    </row>
    <row r="124" spans="1:25" s="591" customFormat="1" ht="12" customHeight="1">
      <c r="A124" s="716"/>
      <c r="B124" s="1082"/>
      <c r="C124" s="1083"/>
      <c r="D124" s="1083"/>
      <c r="E124" s="1083"/>
      <c r="F124" s="717"/>
      <c r="G124" s="718"/>
      <c r="H124" s="718"/>
      <c r="I124" s="719"/>
      <c r="J124" s="594"/>
      <c r="K124" s="594"/>
      <c r="L124" s="594"/>
      <c r="M124" s="594"/>
      <c r="N124" s="594"/>
      <c r="O124" s="594"/>
      <c r="P124" s="594"/>
      <c r="Q124" s="594"/>
      <c r="R124" s="594"/>
      <c r="S124" s="594"/>
      <c r="T124" s="594"/>
      <c r="U124" s="594"/>
      <c r="V124" s="594"/>
      <c r="W124" s="594"/>
      <c r="X124" s="594"/>
      <c r="Y124" s="594"/>
    </row>
    <row r="125" spans="1:25" s="591" customFormat="1" ht="72" customHeight="1">
      <c r="A125" s="694">
        <v>6</v>
      </c>
      <c r="B125" s="1060" t="s">
        <v>1010</v>
      </c>
      <c r="C125" s="1060"/>
      <c r="D125" s="1060"/>
      <c r="E125" s="1060"/>
      <c r="F125" s="1060"/>
      <c r="G125" s="1060"/>
      <c r="H125" s="1060"/>
      <c r="I125" s="693"/>
      <c r="J125" s="594"/>
      <c r="K125" s="594"/>
      <c r="L125" s="594"/>
      <c r="M125" s="594"/>
      <c r="N125" s="594"/>
      <c r="O125" s="594"/>
      <c r="P125" s="594"/>
      <c r="Q125" s="594"/>
      <c r="R125" s="594"/>
      <c r="S125" s="594"/>
      <c r="T125" s="594"/>
      <c r="U125" s="594"/>
      <c r="V125" s="594"/>
      <c r="W125" s="594"/>
      <c r="X125" s="594"/>
      <c r="Y125" s="594"/>
    </row>
    <row r="126" spans="1:25" s="591" customFormat="1" ht="16.5">
      <c r="A126" s="716"/>
      <c r="B126" s="1082"/>
      <c r="C126" s="1083"/>
      <c r="D126" s="1083"/>
      <c r="E126" s="1083"/>
      <c r="F126" s="717"/>
      <c r="G126" s="718"/>
      <c r="H126" s="718"/>
      <c r="I126" s="719"/>
      <c r="J126" s="594"/>
      <c r="K126" s="594"/>
      <c r="L126" s="594"/>
      <c r="M126" s="594"/>
      <c r="N126" s="594"/>
      <c r="O126" s="594"/>
      <c r="P126" s="594"/>
      <c r="Q126" s="594"/>
      <c r="R126" s="594"/>
      <c r="S126" s="594"/>
      <c r="T126" s="594"/>
      <c r="U126" s="594"/>
      <c r="V126" s="594"/>
      <c r="W126" s="594"/>
      <c r="X126" s="594"/>
      <c r="Y126" s="594"/>
    </row>
    <row r="127" spans="1:25" s="591" customFormat="1" ht="42" customHeight="1">
      <c r="A127" s="694">
        <v>7</v>
      </c>
      <c r="B127" s="1068" t="s">
        <v>150</v>
      </c>
      <c r="C127" s="1068"/>
      <c r="D127" s="1068"/>
      <c r="E127" s="1068"/>
      <c r="F127" s="707"/>
      <c r="G127" s="1078"/>
      <c r="H127" s="1079"/>
      <c r="I127" s="707"/>
      <c r="J127" s="594"/>
      <c r="K127" s="594"/>
      <c r="L127" s="594"/>
      <c r="M127" s="594"/>
      <c r="N127" s="594"/>
      <c r="O127" s="594"/>
      <c r="P127" s="594"/>
      <c r="Q127" s="594"/>
      <c r="R127" s="594"/>
      <c r="S127" s="594"/>
      <c r="T127" s="594"/>
      <c r="U127" s="594"/>
      <c r="V127" s="594"/>
      <c r="W127" s="594"/>
      <c r="X127" s="594"/>
      <c r="Y127" s="594"/>
    </row>
    <row r="128" spans="1:25" s="591" customFormat="1" ht="21.75" customHeight="1">
      <c r="A128" s="592"/>
      <c r="B128" s="590"/>
      <c r="C128" s="590"/>
      <c r="D128" s="590"/>
      <c r="E128" s="590"/>
      <c r="F128" s="590"/>
      <c r="G128" s="590"/>
      <c r="H128" s="590"/>
      <c r="I128" s="590"/>
      <c r="J128" s="590"/>
    </row>
    <row r="129" spans="1:24" s="591" customFormat="1" ht="12" customHeight="1">
      <c r="A129" s="590"/>
      <c r="B129" s="590"/>
      <c r="C129" s="590"/>
      <c r="D129" s="590"/>
      <c r="E129" s="590"/>
      <c r="F129" s="590"/>
      <c r="G129" s="590"/>
      <c r="H129" s="590"/>
      <c r="I129" s="590"/>
      <c r="J129" s="590"/>
    </row>
    <row r="130" spans="1:24" ht="21" hidden="1" customHeight="1">
      <c r="A130" s="326"/>
      <c r="B130" s="288"/>
      <c r="C130" s="288"/>
      <c r="D130" s="288"/>
      <c r="E130" s="430"/>
      <c r="F130" s="430"/>
      <c r="G130" s="430"/>
      <c r="H130" s="601"/>
      <c r="I130" s="389"/>
      <c r="J130" s="389"/>
      <c r="K130" s="389"/>
      <c r="L130" s="389"/>
      <c r="M130" s="431"/>
      <c r="N130" s="389"/>
      <c r="O130" s="389"/>
      <c r="P130" s="389"/>
      <c r="Q130" s="389"/>
      <c r="R130" s="389"/>
      <c r="S130" s="389"/>
      <c r="T130" s="389"/>
      <c r="U130" s="389"/>
      <c r="V130" s="389"/>
      <c r="W130" s="389"/>
      <c r="X130" s="389"/>
    </row>
    <row r="131" spans="1:24" ht="10.5" hidden="1" customHeight="1">
      <c r="A131" s="326"/>
      <c r="B131" s="288"/>
      <c r="C131" s="288"/>
      <c r="D131" s="288"/>
      <c r="E131" s="430"/>
      <c r="F131" s="430"/>
      <c r="G131" s="430"/>
      <c r="H131" s="601"/>
      <c r="I131" s="389"/>
      <c r="J131" s="389"/>
      <c r="K131" s="389"/>
      <c r="L131" s="389"/>
      <c r="M131" s="431"/>
      <c r="N131" s="389"/>
      <c r="O131" s="389"/>
      <c r="P131" s="389"/>
      <c r="Q131" s="389"/>
      <c r="R131" s="389"/>
      <c r="S131" s="389"/>
      <c r="T131" s="389"/>
      <c r="U131" s="389"/>
      <c r="V131" s="389"/>
      <c r="W131" s="389"/>
      <c r="X131" s="389"/>
    </row>
    <row r="132" spans="1:24" ht="10.5" hidden="1" customHeight="1">
      <c r="A132" s="326"/>
      <c r="B132" s="288"/>
      <c r="C132" s="288"/>
      <c r="D132" s="288"/>
      <c r="E132" s="430"/>
      <c r="F132" s="430"/>
      <c r="G132" s="430"/>
      <c r="H132" s="601"/>
      <c r="I132" s="389"/>
      <c r="J132" s="389"/>
      <c r="K132" s="389"/>
      <c r="L132" s="389"/>
      <c r="M132" s="431"/>
      <c r="N132" s="389"/>
      <c r="O132" s="389"/>
      <c r="P132" s="389"/>
      <c r="Q132" s="389"/>
      <c r="R132" s="389"/>
      <c r="S132" s="389"/>
      <c r="T132" s="389"/>
      <c r="U132" s="389"/>
      <c r="V132" s="389"/>
      <c r="W132" s="389"/>
      <c r="X132" s="389"/>
    </row>
    <row r="133" spans="1:24" ht="10.5" hidden="1" customHeight="1">
      <c r="A133" s="326"/>
      <c r="B133" s="288"/>
      <c r="C133" s="288"/>
      <c r="D133" s="288"/>
      <c r="E133" s="430"/>
      <c r="F133" s="430"/>
      <c r="G133" s="430"/>
      <c r="H133" s="601"/>
      <c r="I133" s="389"/>
      <c r="J133" s="389"/>
      <c r="K133" s="389"/>
      <c r="L133" s="389"/>
      <c r="M133" s="431"/>
      <c r="N133" s="389"/>
      <c r="O133" s="389"/>
      <c r="P133" s="389"/>
      <c r="Q133" s="389"/>
      <c r="R133" s="389"/>
      <c r="S133" s="389"/>
      <c r="T133" s="389"/>
      <c r="U133" s="389"/>
      <c r="V133" s="389"/>
      <c r="W133" s="389"/>
      <c r="X133" s="389"/>
    </row>
    <row r="134" spans="1:24" ht="10.5" hidden="1" customHeight="1">
      <c r="A134" s="326"/>
      <c r="B134" s="288"/>
      <c r="C134" s="288"/>
      <c r="D134" s="288"/>
      <c r="E134" s="430"/>
      <c r="F134" s="430"/>
      <c r="G134" s="430"/>
      <c r="H134" s="601"/>
      <c r="I134" s="389"/>
      <c r="J134" s="389"/>
      <c r="K134" s="389"/>
      <c r="L134" s="389"/>
      <c r="M134" s="431"/>
      <c r="N134" s="389"/>
      <c r="O134" s="389"/>
      <c r="P134" s="389"/>
      <c r="Q134" s="389"/>
      <c r="R134" s="389"/>
      <c r="S134" s="389"/>
      <c r="T134" s="389"/>
      <c r="U134" s="389"/>
      <c r="V134" s="389"/>
      <c r="W134" s="389"/>
      <c r="X134" s="389"/>
    </row>
    <row r="135" spans="1:24" ht="9.75" hidden="1" customHeight="1">
      <c r="A135" s="397"/>
      <c r="B135" s="326"/>
      <c r="C135" s="326"/>
      <c r="D135" s="609"/>
      <c r="E135" s="288"/>
      <c r="F135" s="288"/>
      <c r="G135" s="288"/>
      <c r="H135" s="610"/>
      <c r="I135" s="309"/>
      <c r="J135" s="309"/>
      <c r="K135" s="309"/>
      <c r="L135" s="309"/>
      <c r="M135" s="309"/>
      <c r="N135" s="309"/>
      <c r="O135" s="309"/>
      <c r="P135" s="309"/>
      <c r="Q135" s="309"/>
      <c r="R135" s="309"/>
      <c r="S135" s="309"/>
      <c r="T135" s="309"/>
      <c r="U135" s="309"/>
      <c r="V135" s="309"/>
      <c r="W135" s="309"/>
      <c r="X135" s="309"/>
    </row>
    <row r="136" spans="1:24" ht="15.75" hidden="1" customHeight="1">
      <c r="A136" s="397"/>
      <c r="B136" s="326"/>
      <c r="C136" s="326"/>
      <c r="D136" s="326"/>
      <c r="E136" s="326"/>
      <c r="F136" s="326"/>
      <c r="G136" s="326"/>
      <c r="H136" s="326"/>
      <c r="I136" s="326"/>
    </row>
    <row r="137" spans="1:24" ht="16.5" customHeight="1">
      <c r="A137" s="685" t="s">
        <v>295</v>
      </c>
      <c r="B137" s="1106" t="s">
        <v>296</v>
      </c>
      <c r="C137" s="1106"/>
      <c r="D137" s="1106"/>
      <c r="E137" s="1106"/>
      <c r="F137" s="1106"/>
      <c r="G137" s="1106"/>
      <c r="H137" s="1106"/>
      <c r="I137" s="686"/>
    </row>
    <row r="138" spans="1:24" ht="9" customHeight="1">
      <c r="A138" s="686"/>
      <c r="B138" s="687"/>
      <c r="C138" s="687"/>
      <c r="D138" s="687"/>
      <c r="E138" s="687"/>
      <c r="F138" s="687"/>
      <c r="G138" s="687"/>
      <c r="H138" s="686"/>
      <c r="I138" s="686"/>
    </row>
    <row r="139" spans="1:24" ht="53.25" customHeight="1">
      <c r="A139" s="688"/>
      <c r="B139" s="1107" t="s">
        <v>1011</v>
      </c>
      <c r="C139" s="1107"/>
      <c r="D139" s="1107"/>
      <c r="E139" s="1107"/>
      <c r="F139" s="1107"/>
      <c r="G139" s="1107"/>
      <c r="H139" s="1107"/>
      <c r="I139" s="1107"/>
    </row>
    <row r="140" spans="1:24" ht="3.75" customHeight="1">
      <c r="A140" s="686"/>
      <c r="B140" s="687"/>
      <c r="C140" s="687"/>
      <c r="D140" s="687"/>
      <c r="E140" s="687"/>
      <c r="F140" s="687"/>
      <c r="G140" s="687"/>
      <c r="H140" s="686"/>
      <c r="I140" s="686"/>
    </row>
    <row r="141" spans="1:24" ht="362.25" customHeight="1">
      <c r="A141" s="689"/>
      <c r="B141" s="1108" t="s">
        <v>1063</v>
      </c>
      <c r="C141" s="1108"/>
      <c r="D141" s="1108"/>
      <c r="E141" s="1108"/>
      <c r="F141" s="1108"/>
      <c r="G141" s="1108"/>
      <c r="H141" s="1108"/>
      <c r="I141" s="1108"/>
    </row>
    <row r="142" spans="1:24" ht="14.25" customHeight="1">
      <c r="A142" s="326"/>
      <c r="B142" s="602"/>
      <c r="C142" s="602"/>
      <c r="D142" s="602"/>
      <c r="E142" s="602"/>
      <c r="F142" s="602"/>
      <c r="G142" s="602"/>
      <c r="H142" s="602"/>
      <c r="I142" s="326"/>
    </row>
    <row r="143" spans="1:24" ht="75" customHeight="1">
      <c r="A143" s="433"/>
      <c r="B143" s="954" t="s">
        <v>297</v>
      </c>
      <c r="C143" s="954"/>
      <c r="D143" s="954"/>
      <c r="E143" s="954"/>
      <c r="F143" s="954"/>
      <c r="G143" s="954"/>
      <c r="H143" s="954"/>
      <c r="I143" s="326"/>
    </row>
    <row r="144" spans="1:24" ht="15.75" hidden="1" customHeight="1">
      <c r="A144" s="433"/>
      <c r="B144" s="324"/>
      <c r="C144" s="324"/>
      <c r="D144" s="324"/>
      <c r="E144" s="324"/>
      <c r="F144" s="324"/>
      <c r="G144" s="324"/>
      <c r="H144" s="324"/>
      <c r="I144" s="326"/>
      <c r="M144" s="323">
        <f>M20</f>
        <v>2</v>
      </c>
    </row>
    <row r="145" spans="1:13" ht="7.5" customHeight="1">
      <c r="A145" s="433"/>
      <c r="B145" s="324"/>
      <c r="C145" s="324"/>
      <c r="D145" s="324"/>
      <c r="E145" s="324"/>
      <c r="F145" s="324"/>
      <c r="G145" s="324"/>
      <c r="H145" s="324"/>
      <c r="I145" s="326"/>
      <c r="M145" s="323"/>
    </row>
    <row r="146" spans="1:13" ht="20.25" customHeight="1">
      <c r="A146" s="603">
        <v>4</v>
      </c>
      <c r="B146" s="1102" t="s">
        <v>220</v>
      </c>
      <c r="C146" s="1102"/>
      <c r="D146" s="1102"/>
      <c r="E146" s="1102"/>
      <c r="F146" s="1102"/>
      <c r="G146" s="1102"/>
      <c r="H146" s="1102"/>
      <c r="I146" s="326"/>
      <c r="M146" s="323" t="str">
        <f>M21</f>
        <v>2 or more</v>
      </c>
    </row>
    <row r="147" spans="1:13" ht="29.25" customHeight="1">
      <c r="A147" s="403"/>
      <c r="B147" s="857" t="str">
        <f>IF(M144=1, "Name of the Bidder", IF(M144=2, "Name of the Bidder", IF(M144=3, "Name of Lead Partner of Joint Venture", "")))</f>
        <v>Name of the Bidder</v>
      </c>
      <c r="C147" s="847"/>
      <c r="D147" s="847"/>
      <c r="E147" s="1103">
        <f>'[16]Names of Bidder'!D10</f>
        <v>0</v>
      </c>
      <c r="F147" s="1104"/>
      <c r="G147" s="1104"/>
      <c r="H147" s="1105"/>
      <c r="I147" s="326"/>
    </row>
    <row r="148" spans="1:13" ht="25.5" customHeight="1">
      <c r="A148" s="403" t="s">
        <v>221</v>
      </c>
      <c r="B148" s="857" t="s">
        <v>222</v>
      </c>
      <c r="C148" s="847"/>
      <c r="D148" s="847"/>
      <c r="E148" s="847"/>
      <c r="F148" s="847"/>
      <c r="G148" s="847"/>
      <c r="H148" s="847"/>
      <c r="I148" s="326"/>
    </row>
    <row r="149" spans="1:13" ht="19.5" customHeight="1">
      <c r="A149" s="436"/>
      <c r="B149" s="437"/>
      <c r="C149" s="437"/>
      <c r="D149" s="401"/>
      <c r="E149" s="858"/>
      <c r="F149" s="860" t="s">
        <v>224</v>
      </c>
      <c r="G149" s="861"/>
      <c r="H149" s="862"/>
      <c r="I149" s="326"/>
    </row>
    <row r="150" spans="1:13" ht="47.25" customHeight="1">
      <c r="A150" s="436"/>
      <c r="B150" s="437"/>
      <c r="C150" s="437"/>
      <c r="D150" s="401" t="s">
        <v>223</v>
      </c>
      <c r="E150" s="859"/>
      <c r="F150" s="836"/>
      <c r="G150" s="837"/>
      <c r="H150" s="838"/>
      <c r="I150" s="326"/>
    </row>
    <row r="151" spans="1:13" ht="17.25" customHeight="1">
      <c r="A151" s="438" t="s">
        <v>225</v>
      </c>
      <c r="B151" s="1007" t="s">
        <v>226</v>
      </c>
      <c r="C151" s="1007"/>
      <c r="D151" s="439"/>
      <c r="E151" s="491"/>
      <c r="F151" s="864"/>
      <c r="G151" s="865"/>
      <c r="H151" s="866"/>
      <c r="I151" s="326"/>
    </row>
    <row r="152" spans="1:13" ht="57" customHeight="1">
      <c r="A152" s="438"/>
      <c r="B152" s="1024" t="s">
        <v>1012</v>
      </c>
      <c r="C152" s="1110"/>
      <c r="D152" s="868"/>
      <c r="E152" s="440" t="s">
        <v>29</v>
      </c>
      <c r="F152" s="833"/>
      <c r="G152" s="834"/>
      <c r="H152" s="835"/>
      <c r="I152" s="326"/>
    </row>
    <row r="153" spans="1:13" ht="15.75" customHeight="1">
      <c r="A153" s="654">
        <v>1</v>
      </c>
      <c r="B153" s="439" t="s">
        <v>1013</v>
      </c>
      <c r="C153" s="409"/>
      <c r="D153" s="653"/>
      <c r="E153" s="490"/>
      <c r="F153" s="969"/>
      <c r="G153" s="1109"/>
      <c r="H153" s="970"/>
      <c r="I153" s="326"/>
    </row>
    <row r="154" spans="1:13" ht="15.75" customHeight="1">
      <c r="A154" s="438">
        <v>2</v>
      </c>
      <c r="B154" s="439" t="s">
        <v>298</v>
      </c>
      <c r="C154" s="409"/>
      <c r="D154" s="444"/>
      <c r="E154" s="611"/>
      <c r="F154" s="969"/>
      <c r="G154" s="1109"/>
      <c r="H154" s="970"/>
    </row>
    <row r="155" spans="1:13" ht="15.75" customHeight="1">
      <c r="A155" s="438">
        <v>3</v>
      </c>
      <c r="B155" s="439" t="s">
        <v>299</v>
      </c>
      <c r="C155" s="409"/>
      <c r="D155" s="444"/>
      <c r="E155" s="611"/>
      <c r="F155" s="969"/>
      <c r="G155" s="1109"/>
      <c r="H155" s="970"/>
      <c r="I155" s="326"/>
    </row>
    <row r="156" spans="1:13" ht="15.75" customHeight="1">
      <c r="A156" s="438">
        <v>4</v>
      </c>
      <c r="B156" s="439" t="s">
        <v>300</v>
      </c>
      <c r="C156" s="655"/>
      <c r="D156" s="444"/>
      <c r="E156" s="611"/>
      <c r="F156" s="969"/>
      <c r="G156" s="1109"/>
      <c r="H156" s="970"/>
      <c r="I156" s="326"/>
    </row>
    <row r="157" spans="1:13" ht="16.5" customHeight="1">
      <c r="A157" s="438">
        <v>5</v>
      </c>
      <c r="B157" s="439" t="s">
        <v>301</v>
      </c>
      <c r="C157" s="445"/>
      <c r="D157" s="444"/>
      <c r="E157" s="611"/>
      <c r="F157" s="969"/>
      <c r="G157" s="1109"/>
      <c r="H157" s="970"/>
      <c r="I157" s="326"/>
    </row>
    <row r="158" spans="1:13">
      <c r="A158" s="438">
        <v>6</v>
      </c>
      <c r="B158" s="439" t="s">
        <v>302</v>
      </c>
      <c r="C158" s="445"/>
      <c r="D158" s="444"/>
      <c r="E158" s="611"/>
      <c r="F158" s="969"/>
      <c r="G158" s="1109"/>
      <c r="H158" s="970"/>
      <c r="I158" s="326"/>
    </row>
    <row r="159" spans="1:13" ht="29.25" customHeight="1">
      <c r="A159" s="403"/>
      <c r="B159" s="434"/>
      <c r="C159" s="435"/>
      <c r="D159" s="435"/>
      <c r="E159" s="435"/>
      <c r="F159" s="435"/>
      <c r="G159" s="435"/>
      <c r="H159" s="435"/>
      <c r="I159" s="326"/>
    </row>
    <row r="160" spans="1:13" ht="29.25" customHeight="1">
      <c r="A160" s="403"/>
      <c r="B160" s="434"/>
      <c r="C160" s="435"/>
      <c r="D160" s="435"/>
      <c r="E160" s="435"/>
      <c r="F160" s="435"/>
      <c r="G160" s="435"/>
      <c r="H160" s="435"/>
      <c r="I160" s="326"/>
    </row>
    <row r="161" spans="1:9" ht="20.25" customHeight="1">
      <c r="A161" s="436" t="s">
        <v>90</v>
      </c>
      <c r="B161" s="857" t="s">
        <v>229</v>
      </c>
      <c r="C161" s="847"/>
      <c r="D161" s="847"/>
      <c r="E161" s="847"/>
      <c r="F161" s="847"/>
      <c r="G161" s="847"/>
      <c r="H161" s="847"/>
      <c r="I161" s="326"/>
    </row>
    <row r="162" spans="1:9" ht="19.5" customHeight="1">
      <c r="A162" s="436"/>
      <c r="B162" s="452"/>
      <c r="C162" s="437"/>
      <c r="D162" s="401"/>
      <c r="E162" s="858"/>
      <c r="F162" s="860" t="s">
        <v>224</v>
      </c>
      <c r="G162" s="861"/>
      <c r="H162" s="862"/>
      <c r="I162" s="326"/>
    </row>
    <row r="163" spans="1:9" ht="47.25" customHeight="1">
      <c r="A163" s="436"/>
      <c r="B163" s="452"/>
      <c r="C163" s="437"/>
      <c r="D163" s="401" t="s">
        <v>230</v>
      </c>
      <c r="E163" s="859"/>
      <c r="F163" s="836"/>
      <c r="G163" s="837"/>
      <c r="H163" s="838"/>
      <c r="I163" s="326"/>
    </row>
    <row r="164" spans="1:9" ht="17.25" customHeight="1">
      <c r="A164" s="438" t="s">
        <v>225</v>
      </c>
      <c r="B164" s="863" t="s">
        <v>226</v>
      </c>
      <c r="C164" s="852"/>
      <c r="D164" s="453"/>
      <c r="E164" s="491"/>
      <c r="F164" s="864"/>
      <c r="G164" s="865"/>
      <c r="H164" s="866"/>
      <c r="I164" s="326"/>
    </row>
    <row r="165" spans="1:9" ht="58.5" customHeight="1">
      <c r="A165" s="438"/>
      <c r="B165" s="1024" t="s">
        <v>1012</v>
      </c>
      <c r="C165" s="1110"/>
      <c r="D165" s="868"/>
      <c r="E165" s="440"/>
      <c r="F165" s="969"/>
      <c r="G165" s="1109"/>
      <c r="H165" s="970"/>
      <c r="I165" s="326"/>
    </row>
    <row r="166" spans="1:9" ht="15.75" customHeight="1">
      <c r="A166" s="654">
        <v>1</v>
      </c>
      <c r="B166" s="439" t="s">
        <v>1013</v>
      </c>
      <c r="C166" s="652"/>
      <c r="D166" s="653"/>
      <c r="E166" s="611"/>
      <c r="F166" s="969"/>
      <c r="G166" s="1109"/>
      <c r="H166" s="970"/>
      <c r="I166" s="326"/>
    </row>
    <row r="167" spans="1:9" ht="15.75" customHeight="1">
      <c r="A167" s="438">
        <v>2</v>
      </c>
      <c r="B167" s="439" t="s">
        <v>298</v>
      </c>
      <c r="C167" s="652"/>
      <c r="D167" s="444"/>
      <c r="E167" s="611"/>
      <c r="F167" s="969"/>
      <c r="G167" s="1109"/>
      <c r="H167" s="970"/>
    </row>
    <row r="168" spans="1:9" ht="15.75" customHeight="1">
      <c r="A168" s="438">
        <v>3</v>
      </c>
      <c r="B168" s="439" t="s">
        <v>299</v>
      </c>
      <c r="C168" s="652"/>
      <c r="D168" s="444"/>
      <c r="E168" s="611"/>
      <c r="F168" s="969"/>
      <c r="G168" s="1109"/>
      <c r="H168" s="970"/>
      <c r="I168" s="326"/>
    </row>
    <row r="169" spans="1:9" ht="16.5" customHeight="1">
      <c r="A169" s="438">
        <v>4</v>
      </c>
      <c r="B169" s="439" t="s">
        <v>300</v>
      </c>
      <c r="C169" s="652"/>
      <c r="D169" s="444"/>
      <c r="E169" s="611"/>
      <c r="F169" s="969"/>
      <c r="G169" s="1109"/>
      <c r="H169" s="970"/>
      <c r="I169" s="326"/>
    </row>
    <row r="170" spans="1:9" ht="16.5" customHeight="1">
      <c r="A170" s="438">
        <v>5</v>
      </c>
      <c r="B170" s="439" t="s">
        <v>301</v>
      </c>
      <c r="C170" s="656"/>
      <c r="D170" s="444"/>
      <c r="E170" s="611"/>
      <c r="F170" s="969"/>
      <c r="G170" s="1109"/>
      <c r="H170" s="970"/>
      <c r="I170" s="326"/>
    </row>
    <row r="171" spans="1:9" ht="16.5" customHeight="1">
      <c r="A171" s="654">
        <v>6</v>
      </c>
      <c r="B171" s="439" t="s">
        <v>302</v>
      </c>
      <c r="C171" s="657"/>
      <c r="D171" s="653"/>
      <c r="E171" s="611"/>
      <c r="F171" s="969"/>
      <c r="G171" s="1109"/>
      <c r="H171" s="970"/>
      <c r="I171" s="326"/>
    </row>
    <row r="172" spans="1:9" ht="51" customHeight="1">
      <c r="A172" s="438"/>
      <c r="B172" s="1111" t="s">
        <v>231</v>
      </c>
      <c r="C172" s="1112"/>
      <c r="D172" s="444"/>
      <c r="E172" s="611"/>
      <c r="F172" s="969"/>
      <c r="G172" s="1109"/>
      <c r="H172" s="970"/>
      <c r="I172" s="326"/>
    </row>
    <row r="173" spans="1:9" ht="16.5" customHeight="1">
      <c r="A173" s="433"/>
      <c r="B173" s="324"/>
      <c r="C173" s="324"/>
      <c r="D173" s="430"/>
      <c r="E173" s="430"/>
      <c r="F173" s="430"/>
      <c r="G173" s="430"/>
      <c r="H173" s="430"/>
      <c r="I173" s="326"/>
    </row>
    <row r="174" spans="1:9" ht="16.5" customHeight="1">
      <c r="A174" s="436" t="s">
        <v>232</v>
      </c>
      <c r="B174" s="841" t="s">
        <v>233</v>
      </c>
      <c r="C174" s="842"/>
      <c r="D174" s="454"/>
      <c r="E174" s="843"/>
      <c r="F174" s="844"/>
      <c r="G174" s="845"/>
      <c r="H174" s="846"/>
      <c r="I174" s="326"/>
    </row>
    <row r="175" spans="1:9" ht="34.5" customHeight="1">
      <c r="A175" s="436"/>
      <c r="B175" s="847"/>
      <c r="C175" s="841"/>
      <c r="D175" s="455" t="s">
        <v>234</v>
      </c>
      <c r="E175" s="848" t="s">
        <v>224</v>
      </c>
      <c r="F175" s="849"/>
      <c r="G175" s="849"/>
      <c r="H175" s="850"/>
      <c r="I175" s="326"/>
    </row>
    <row r="176" spans="1:9" ht="56.25" customHeight="1">
      <c r="A176" s="438"/>
      <c r="B176" s="831" t="s">
        <v>235</v>
      </c>
      <c r="C176" s="832"/>
      <c r="D176" s="444"/>
      <c r="E176" s="833"/>
      <c r="F176" s="834"/>
      <c r="G176" s="834"/>
      <c r="H176" s="835"/>
    </row>
    <row r="177" spans="1:9" ht="15.75" customHeight="1">
      <c r="A177" s="438"/>
      <c r="B177" s="851" t="s">
        <v>236</v>
      </c>
      <c r="C177" s="852"/>
      <c r="D177" s="453"/>
      <c r="E177" s="853"/>
      <c r="F177" s="854"/>
      <c r="G177" s="855"/>
      <c r="H177" s="856"/>
      <c r="I177" s="326"/>
    </row>
    <row r="178" spans="1:9" ht="79.5" customHeight="1">
      <c r="A178" s="438"/>
      <c r="B178" s="831" t="s">
        <v>237</v>
      </c>
      <c r="C178" s="832"/>
      <c r="D178" s="444"/>
      <c r="E178" s="833"/>
      <c r="F178" s="834"/>
      <c r="G178" s="834"/>
      <c r="H178" s="835"/>
      <c r="I178" s="326"/>
    </row>
    <row r="179" spans="1:9" ht="18" customHeight="1">
      <c r="A179" s="408"/>
      <c r="B179" s="389"/>
      <c r="C179" s="389"/>
      <c r="D179" s="389"/>
      <c r="G179" s="389"/>
    </row>
    <row r="180" spans="1:9" ht="19.5" hidden="1" customHeight="1">
      <c r="A180" s="403"/>
      <c r="B180" s="847" t="str">
        <f>IF(AND(M144=2,M146=1),"Name of Other Partner of JV",IF(AND(M144=2,M146="2 or more"),"Name of Other Partner-1 of JV",""))</f>
        <v>Name of Other Partner-1 of JV</v>
      </c>
      <c r="C180" s="847"/>
      <c r="D180" s="847"/>
      <c r="E180" s="857">
        <f>'[17]Name of Bidder'!C18</f>
        <v>0</v>
      </c>
      <c r="F180" s="847"/>
      <c r="G180" s="847"/>
      <c r="H180" s="841"/>
      <c r="I180" s="326"/>
    </row>
    <row r="181" spans="1:9" ht="29.25" hidden="1" customHeight="1">
      <c r="A181" s="403" t="s">
        <v>221</v>
      </c>
      <c r="B181" s="857" t="s">
        <v>222</v>
      </c>
      <c r="C181" s="847"/>
      <c r="D181" s="847"/>
      <c r="E181" s="847"/>
      <c r="F181" s="847"/>
      <c r="G181" s="847"/>
      <c r="H181" s="847"/>
      <c r="I181" s="326"/>
    </row>
    <row r="182" spans="1:9" ht="19.5" hidden="1" customHeight="1">
      <c r="A182" s="436"/>
      <c r="B182" s="452"/>
      <c r="C182" s="456"/>
      <c r="D182" s="457"/>
      <c r="E182" s="860" t="s">
        <v>239</v>
      </c>
      <c r="F182" s="862" t="s">
        <v>240</v>
      </c>
      <c r="G182" s="860" t="s">
        <v>224</v>
      </c>
      <c r="H182" s="862"/>
      <c r="I182" s="326"/>
    </row>
    <row r="183" spans="1:9" ht="47.25" hidden="1" customHeight="1">
      <c r="A183" s="436"/>
      <c r="B183" s="452"/>
      <c r="C183" s="456"/>
      <c r="D183" s="402" t="s">
        <v>241</v>
      </c>
      <c r="E183" s="995"/>
      <c r="F183" s="996"/>
      <c r="G183" s="995"/>
      <c r="H183" s="996"/>
      <c r="I183" s="326"/>
    </row>
    <row r="184" spans="1:9" ht="17.25" hidden="1" customHeight="1">
      <c r="A184" s="438" t="s">
        <v>225</v>
      </c>
      <c r="B184" s="853" t="s">
        <v>226</v>
      </c>
      <c r="C184" s="854"/>
      <c r="D184" s="458"/>
      <c r="E184" s="981"/>
      <c r="F184" s="982"/>
      <c r="G184" s="981"/>
      <c r="H184" s="982"/>
      <c r="I184" s="326"/>
    </row>
    <row r="185" spans="1:9" ht="17.25" hidden="1" customHeight="1">
      <c r="A185" s="438"/>
      <c r="B185" s="853" t="s">
        <v>242</v>
      </c>
      <c r="C185" s="867"/>
      <c r="D185" s="854"/>
      <c r="E185" s="440" t="s">
        <v>29</v>
      </c>
      <c r="F185" s="441"/>
      <c r="G185" s="441"/>
      <c r="H185" s="442"/>
      <c r="I185" s="326"/>
    </row>
    <row r="186" spans="1:9" ht="15.75" hidden="1" customHeight="1">
      <c r="A186" s="438">
        <v>1</v>
      </c>
      <c r="B186" s="1000" t="s">
        <v>243</v>
      </c>
      <c r="C186" s="1001"/>
      <c r="D186" s="446"/>
      <c r="E186" s="447"/>
      <c r="F186" s="448"/>
      <c r="G186" s="989"/>
      <c r="H186" s="990"/>
      <c r="I186" s="326"/>
    </row>
    <row r="187" spans="1:9" ht="15.75" hidden="1" customHeight="1">
      <c r="A187" s="438">
        <v>2</v>
      </c>
      <c r="B187" s="1000" t="s">
        <v>244</v>
      </c>
      <c r="C187" s="1001"/>
      <c r="D187" s="446"/>
      <c r="E187" s="447"/>
      <c r="F187" s="448"/>
      <c r="G187" s="989"/>
      <c r="H187" s="990"/>
    </row>
    <row r="188" spans="1:9" ht="15.75" hidden="1" customHeight="1">
      <c r="A188" s="438">
        <v>3</v>
      </c>
      <c r="B188" s="443" t="s">
        <v>245</v>
      </c>
      <c r="C188" s="445"/>
      <c r="D188" s="446"/>
      <c r="E188" s="447"/>
      <c r="F188" s="448"/>
      <c r="G188" s="989"/>
      <c r="H188" s="990"/>
      <c r="I188" s="326"/>
    </row>
    <row r="189" spans="1:9" ht="16.5" hidden="1" customHeight="1">
      <c r="A189" s="438">
        <v>4</v>
      </c>
      <c r="B189" s="443" t="s">
        <v>246</v>
      </c>
      <c r="C189" s="445"/>
      <c r="D189" s="446"/>
      <c r="E189" s="447"/>
      <c r="F189" s="448"/>
      <c r="G189" s="989"/>
      <c r="H189" s="990"/>
      <c r="I189" s="326"/>
    </row>
    <row r="190" spans="1:9" hidden="1">
      <c r="A190" s="438">
        <v>5</v>
      </c>
      <c r="B190" s="443" t="s">
        <v>247</v>
      </c>
      <c r="C190" s="445"/>
      <c r="D190" s="446"/>
      <c r="E190" s="447"/>
      <c r="F190" s="448"/>
      <c r="G190" s="989"/>
      <c r="H190" s="990"/>
      <c r="I190" s="326"/>
    </row>
    <row r="191" spans="1:9" ht="19.5" hidden="1" customHeight="1">
      <c r="A191" s="438">
        <v>6</v>
      </c>
      <c r="B191" s="443" t="s">
        <v>248</v>
      </c>
      <c r="C191" s="445"/>
      <c r="D191" s="449"/>
      <c r="E191" s="450"/>
      <c r="F191" s="451"/>
      <c r="G191" s="991"/>
      <c r="H191" s="992"/>
      <c r="I191" s="326"/>
    </row>
    <row r="192" spans="1:9" ht="32.25" hidden="1" customHeight="1">
      <c r="A192" s="433"/>
      <c r="B192" s="993" t="s">
        <v>249</v>
      </c>
      <c r="C192" s="993"/>
      <c r="D192" s="993"/>
      <c r="E192" s="993"/>
      <c r="F192" s="993"/>
      <c r="G192" s="993"/>
      <c r="H192" s="994"/>
      <c r="I192" s="326"/>
    </row>
    <row r="193" spans="1:9" ht="32.25" hidden="1" customHeight="1">
      <c r="A193" s="403"/>
      <c r="B193" s="459"/>
      <c r="C193" s="459"/>
      <c r="D193" s="459"/>
      <c r="E193" s="459"/>
      <c r="F193" s="459"/>
      <c r="G193" s="459"/>
      <c r="H193" s="459"/>
      <c r="I193" s="326"/>
    </row>
    <row r="194" spans="1:9" ht="32.25" hidden="1" customHeight="1">
      <c r="A194" s="403"/>
      <c r="B194" s="459"/>
      <c r="C194" s="459"/>
      <c r="D194" s="459"/>
      <c r="E194" s="459"/>
      <c r="F194" s="459"/>
      <c r="G194" s="459"/>
      <c r="H194" s="459"/>
      <c r="I194" s="326"/>
    </row>
    <row r="195" spans="1:9" ht="32.25" hidden="1" customHeight="1">
      <c r="A195" s="403"/>
      <c r="B195" s="459"/>
      <c r="C195" s="459"/>
      <c r="D195" s="459"/>
      <c r="E195" s="459"/>
      <c r="F195" s="459"/>
      <c r="G195" s="459"/>
      <c r="H195" s="459"/>
      <c r="I195" s="326"/>
    </row>
    <row r="196" spans="1:9" ht="32.25" hidden="1" customHeight="1">
      <c r="A196" s="403"/>
      <c r="B196" s="459"/>
      <c r="C196" s="459"/>
      <c r="D196" s="459"/>
      <c r="E196" s="459"/>
      <c r="F196" s="459"/>
      <c r="G196" s="459"/>
      <c r="H196" s="459"/>
      <c r="I196" s="326"/>
    </row>
    <row r="197" spans="1:9" ht="20.25" hidden="1" customHeight="1">
      <c r="A197" s="436" t="s">
        <v>90</v>
      </c>
      <c r="B197" s="857" t="s">
        <v>229</v>
      </c>
      <c r="C197" s="847"/>
      <c r="D197" s="847"/>
      <c r="E197" s="847"/>
      <c r="F197" s="847"/>
      <c r="G197" s="847"/>
      <c r="H197" s="847"/>
      <c r="I197" s="326"/>
    </row>
    <row r="198" spans="1:9" ht="19.5" hidden="1" customHeight="1">
      <c r="A198" s="436"/>
      <c r="B198" s="460"/>
      <c r="C198" s="456"/>
      <c r="D198" s="457"/>
      <c r="E198" s="860" t="s">
        <v>239</v>
      </c>
      <c r="F198" s="862" t="s">
        <v>240</v>
      </c>
      <c r="G198" s="860" t="s">
        <v>224</v>
      </c>
      <c r="H198" s="862"/>
      <c r="I198" s="326"/>
    </row>
    <row r="199" spans="1:9" ht="47.25" hidden="1" customHeight="1">
      <c r="A199" s="436"/>
      <c r="B199" s="460"/>
      <c r="C199" s="456"/>
      <c r="D199" s="402" t="s">
        <v>250</v>
      </c>
      <c r="E199" s="995"/>
      <c r="F199" s="996"/>
      <c r="G199" s="995"/>
      <c r="H199" s="996"/>
      <c r="I199" s="326"/>
    </row>
    <row r="200" spans="1:9" ht="17.25" hidden="1" customHeight="1">
      <c r="A200" s="438" t="s">
        <v>225</v>
      </c>
      <c r="B200" s="868" t="s">
        <v>226</v>
      </c>
      <c r="C200" s="863"/>
      <c r="D200" s="461"/>
      <c r="E200" s="981"/>
      <c r="F200" s="982"/>
      <c r="G200" s="983"/>
      <c r="H200" s="984"/>
      <c r="I200" s="326"/>
    </row>
    <row r="201" spans="1:9" ht="17.25" hidden="1" customHeight="1">
      <c r="A201" s="438"/>
      <c r="B201" s="867" t="s">
        <v>242</v>
      </c>
      <c r="C201" s="867"/>
      <c r="D201" s="868"/>
      <c r="E201" s="440" t="s">
        <v>29</v>
      </c>
      <c r="F201" s="441"/>
      <c r="G201" s="441"/>
      <c r="H201" s="442"/>
      <c r="I201" s="326"/>
    </row>
    <row r="202" spans="1:9" ht="15.75" hidden="1" customHeight="1">
      <c r="A202" s="438">
        <v>1</v>
      </c>
      <c r="B202" s="985" t="s">
        <v>243</v>
      </c>
      <c r="C202" s="986"/>
      <c r="D202" s="464"/>
      <c r="E202" s="465"/>
      <c r="F202" s="466"/>
      <c r="G202" s="987"/>
      <c r="H202" s="988"/>
      <c r="I202" s="326"/>
    </row>
    <row r="203" spans="1:9" ht="15.75" hidden="1" customHeight="1">
      <c r="A203" s="438">
        <v>2</v>
      </c>
      <c r="B203" s="985" t="s">
        <v>244</v>
      </c>
      <c r="C203" s="986"/>
      <c r="D203" s="467"/>
      <c r="E203" s="447"/>
      <c r="F203" s="448"/>
      <c r="G203" s="975"/>
      <c r="H203" s="976"/>
    </row>
    <row r="204" spans="1:9" ht="15.75" hidden="1" customHeight="1">
      <c r="A204" s="438">
        <v>3</v>
      </c>
      <c r="B204" s="462" t="s">
        <v>245</v>
      </c>
      <c r="C204" s="463"/>
      <c r="D204" s="467"/>
      <c r="E204" s="447"/>
      <c r="F204" s="448"/>
      <c r="G204" s="975"/>
      <c r="H204" s="976"/>
      <c r="I204" s="326"/>
    </row>
    <row r="205" spans="1:9" ht="16.5" hidden="1" customHeight="1">
      <c r="A205" s="438">
        <v>4</v>
      </c>
      <c r="B205" s="462" t="s">
        <v>246</v>
      </c>
      <c r="C205" s="463"/>
      <c r="D205" s="467"/>
      <c r="E205" s="447"/>
      <c r="F205" s="448"/>
      <c r="G205" s="975"/>
      <c r="H205" s="976"/>
      <c r="I205" s="326"/>
    </row>
    <row r="206" spans="1:9" ht="15.75" hidden="1" customHeight="1">
      <c r="A206" s="438">
        <v>5</v>
      </c>
      <c r="B206" s="462" t="s">
        <v>247</v>
      </c>
      <c r="C206" s="463"/>
      <c r="D206" s="467"/>
      <c r="E206" s="447"/>
      <c r="F206" s="448"/>
      <c r="G206" s="975"/>
      <c r="H206" s="976"/>
      <c r="I206" s="326"/>
    </row>
    <row r="207" spans="1:9" hidden="1">
      <c r="A207" s="438">
        <v>6</v>
      </c>
      <c r="B207" s="462" t="s">
        <v>248</v>
      </c>
      <c r="C207" s="463"/>
      <c r="D207" s="468"/>
      <c r="E207" s="450"/>
      <c r="F207" s="451"/>
      <c r="G207" s="977"/>
      <c r="H207" s="978"/>
      <c r="I207" s="326"/>
    </row>
    <row r="208" spans="1:9" ht="49.5" hidden="1" customHeight="1">
      <c r="A208" s="438"/>
      <c r="B208" s="999" t="s">
        <v>249</v>
      </c>
      <c r="C208" s="993"/>
      <c r="D208" s="993"/>
      <c r="E208" s="993"/>
      <c r="F208" s="993"/>
      <c r="G208" s="993"/>
      <c r="H208" s="994"/>
      <c r="I208" s="326"/>
    </row>
    <row r="209" spans="1:9" ht="16.5" hidden="1" customHeight="1">
      <c r="A209" s="469"/>
      <c r="B209" s="324"/>
      <c r="C209" s="324"/>
      <c r="D209" s="430"/>
      <c r="E209" s="430"/>
      <c r="F209" s="430"/>
      <c r="G209" s="430"/>
      <c r="H209" s="430"/>
      <c r="I209" s="326"/>
    </row>
    <row r="210" spans="1:9" ht="16.5" hidden="1" customHeight="1">
      <c r="A210" s="436" t="s">
        <v>232</v>
      </c>
      <c r="B210" s="841" t="s">
        <v>233</v>
      </c>
      <c r="C210" s="842"/>
      <c r="D210" s="454"/>
      <c r="E210" s="843"/>
      <c r="F210" s="844"/>
      <c r="G210" s="845"/>
      <c r="H210" s="846"/>
      <c r="I210" s="326"/>
    </row>
    <row r="211" spans="1:9" ht="28.5" hidden="1" customHeight="1">
      <c r="A211" s="436"/>
      <c r="B211" s="847"/>
      <c r="C211" s="841"/>
      <c r="D211" s="455"/>
      <c r="E211" s="848" t="s">
        <v>251</v>
      </c>
      <c r="F211" s="850"/>
      <c r="G211" s="973" t="s">
        <v>239</v>
      </c>
      <c r="H211" s="974"/>
      <c r="I211" s="326"/>
    </row>
    <row r="212" spans="1:9" ht="56.25" hidden="1" customHeight="1">
      <c r="A212" s="438"/>
      <c r="B212" s="831" t="s">
        <v>235</v>
      </c>
      <c r="C212" s="832"/>
      <c r="D212" s="444"/>
      <c r="E212" s="969"/>
      <c r="F212" s="970"/>
      <c r="G212" s="971"/>
      <c r="H212" s="971"/>
    </row>
    <row r="213" spans="1:9" ht="15.75" hidden="1" customHeight="1">
      <c r="A213" s="438"/>
      <c r="B213" s="851" t="s">
        <v>236</v>
      </c>
      <c r="C213" s="852"/>
      <c r="D213" s="453"/>
      <c r="E213" s="853"/>
      <c r="F213" s="854"/>
      <c r="G213" s="855"/>
      <c r="H213" s="856"/>
      <c r="I213" s="326"/>
    </row>
    <row r="214" spans="1:9" ht="66.75" hidden="1" customHeight="1">
      <c r="A214" s="438"/>
      <c r="B214" s="831" t="s">
        <v>237</v>
      </c>
      <c r="C214" s="832"/>
      <c r="D214" s="444"/>
      <c r="E214" s="969"/>
      <c r="F214" s="970"/>
      <c r="G214" s="971"/>
      <c r="H214" s="971"/>
      <c r="I214" s="326"/>
    </row>
    <row r="215" spans="1:9" ht="20.25" hidden="1" customHeight="1">
      <c r="A215" s="438"/>
      <c r="B215" s="470"/>
      <c r="C215" s="470"/>
      <c r="D215" s="471"/>
      <c r="E215" s="471"/>
      <c r="F215" s="471"/>
      <c r="G215" s="471"/>
      <c r="H215" s="471"/>
      <c r="I215" s="326"/>
    </row>
    <row r="216" spans="1:9" ht="32.25" hidden="1" customHeight="1">
      <c r="A216" s="403"/>
      <c r="B216" s="847" t="str">
        <f>IF(AND(M144=2,M146="2 or more"),"Name of Other Partner-2 of JV", "")</f>
        <v>Name of Other Partner-2 of JV</v>
      </c>
      <c r="C216" s="847"/>
      <c r="D216" s="847"/>
      <c r="E216" s="857">
        <f>'[17]Name of Bidder'!C23</f>
        <v>0</v>
      </c>
      <c r="F216" s="847"/>
      <c r="G216" s="847"/>
      <c r="H216" s="841"/>
      <c r="I216" s="326"/>
    </row>
    <row r="217" spans="1:9" ht="29.25" hidden="1" customHeight="1">
      <c r="A217" s="403" t="s">
        <v>221</v>
      </c>
      <c r="B217" s="857" t="s">
        <v>222</v>
      </c>
      <c r="C217" s="847"/>
      <c r="D217" s="847"/>
      <c r="E217" s="847"/>
      <c r="F217" s="847"/>
      <c r="G217" s="847"/>
      <c r="H217" s="847"/>
      <c r="I217" s="326"/>
    </row>
    <row r="218" spans="1:9" ht="19.5" hidden="1" customHeight="1">
      <c r="A218" s="436"/>
      <c r="B218" s="452"/>
      <c r="C218" s="456"/>
      <c r="D218" s="457"/>
      <c r="E218" s="860" t="s">
        <v>239</v>
      </c>
      <c r="F218" s="862" t="s">
        <v>240</v>
      </c>
      <c r="G218" s="860" t="s">
        <v>224</v>
      </c>
      <c r="H218" s="862"/>
      <c r="I218" s="326"/>
    </row>
    <row r="219" spans="1:9" ht="47.25" hidden="1" customHeight="1">
      <c r="A219" s="436"/>
      <c r="B219" s="452"/>
      <c r="C219" s="456"/>
      <c r="D219" s="402" t="s">
        <v>241</v>
      </c>
      <c r="E219" s="995"/>
      <c r="F219" s="996"/>
      <c r="G219" s="995"/>
      <c r="H219" s="996"/>
      <c r="I219" s="326"/>
    </row>
    <row r="220" spans="1:9" ht="17.25" hidden="1" customHeight="1">
      <c r="A220" s="438" t="s">
        <v>225</v>
      </c>
      <c r="B220" s="853" t="s">
        <v>226</v>
      </c>
      <c r="C220" s="854"/>
      <c r="D220" s="458"/>
      <c r="E220" s="981"/>
      <c r="F220" s="982"/>
      <c r="G220" s="981"/>
      <c r="H220" s="982"/>
      <c r="I220" s="326"/>
    </row>
    <row r="221" spans="1:9" ht="17.25" hidden="1" customHeight="1">
      <c r="A221" s="438"/>
      <c r="B221" s="853" t="s">
        <v>242</v>
      </c>
      <c r="C221" s="867"/>
      <c r="D221" s="854"/>
      <c r="E221" s="440" t="s">
        <v>29</v>
      </c>
      <c r="F221" s="441"/>
      <c r="G221" s="441"/>
      <c r="H221" s="442"/>
      <c r="I221" s="326"/>
    </row>
    <row r="222" spans="1:9" ht="15.75" hidden="1" customHeight="1">
      <c r="A222" s="438">
        <v>1</v>
      </c>
      <c r="B222" s="985" t="s">
        <v>243</v>
      </c>
      <c r="C222" s="986"/>
      <c r="D222" s="472"/>
      <c r="E222" s="465"/>
      <c r="F222" s="466"/>
      <c r="G222" s="997"/>
      <c r="H222" s="998"/>
      <c r="I222" s="326"/>
    </row>
    <row r="223" spans="1:9" ht="15.75" hidden="1" customHeight="1">
      <c r="A223" s="438">
        <v>2</v>
      </c>
      <c r="B223" s="985" t="s">
        <v>244</v>
      </c>
      <c r="C223" s="986"/>
      <c r="D223" s="446"/>
      <c r="E223" s="447"/>
      <c r="F223" s="448"/>
      <c r="G223" s="989"/>
      <c r="H223" s="990"/>
    </row>
    <row r="224" spans="1:9" ht="15.75" hidden="1" customHeight="1">
      <c r="A224" s="438">
        <v>3</v>
      </c>
      <c r="B224" s="462" t="s">
        <v>245</v>
      </c>
      <c r="C224" s="463"/>
      <c r="D224" s="446"/>
      <c r="E224" s="447"/>
      <c r="F224" s="448"/>
      <c r="G224" s="989"/>
      <c r="H224" s="990"/>
      <c r="I224" s="326"/>
    </row>
    <row r="225" spans="1:9" ht="16.5" hidden="1" customHeight="1">
      <c r="A225" s="438">
        <v>4</v>
      </c>
      <c r="B225" s="462" t="s">
        <v>246</v>
      </c>
      <c r="C225" s="463"/>
      <c r="D225" s="446"/>
      <c r="E225" s="447"/>
      <c r="F225" s="448"/>
      <c r="G225" s="989"/>
      <c r="H225" s="990"/>
      <c r="I225" s="326"/>
    </row>
    <row r="226" spans="1:9" ht="15.75" hidden="1" customHeight="1">
      <c r="A226" s="438">
        <v>5</v>
      </c>
      <c r="B226" s="462" t="s">
        <v>247</v>
      </c>
      <c r="C226" s="463"/>
      <c r="D226" s="446"/>
      <c r="E226" s="447"/>
      <c r="F226" s="448"/>
      <c r="G226" s="989"/>
      <c r="H226" s="990"/>
      <c r="I226" s="326"/>
    </row>
    <row r="227" spans="1:9" hidden="1">
      <c r="A227" s="438">
        <v>6</v>
      </c>
      <c r="B227" s="462" t="s">
        <v>248</v>
      </c>
      <c r="C227" s="463"/>
      <c r="D227" s="449"/>
      <c r="E227" s="450"/>
      <c r="F227" s="451"/>
      <c r="G227" s="991"/>
      <c r="H227" s="992"/>
      <c r="I227" s="326"/>
    </row>
    <row r="228" spans="1:9" ht="32.25" hidden="1" customHeight="1">
      <c r="A228" s="433"/>
      <c r="B228" s="993" t="s">
        <v>249</v>
      </c>
      <c r="C228" s="993"/>
      <c r="D228" s="993"/>
      <c r="E228" s="993"/>
      <c r="F228" s="993"/>
      <c r="G228" s="993"/>
      <c r="H228" s="994"/>
      <c r="I228" s="326"/>
    </row>
    <row r="229" spans="1:9" ht="32.25" hidden="1" customHeight="1">
      <c r="A229" s="403"/>
      <c r="B229" s="459"/>
      <c r="C229" s="459"/>
      <c r="D229" s="459"/>
      <c r="E229" s="459"/>
      <c r="F229" s="459"/>
      <c r="G229" s="459"/>
      <c r="H229" s="459"/>
      <c r="I229" s="326"/>
    </row>
    <row r="230" spans="1:9" ht="20.25" hidden="1" customHeight="1">
      <c r="A230" s="436" t="s">
        <v>90</v>
      </c>
      <c r="B230" s="857" t="s">
        <v>229</v>
      </c>
      <c r="C230" s="847"/>
      <c r="D230" s="847"/>
      <c r="E230" s="847"/>
      <c r="F230" s="847"/>
      <c r="G230" s="847"/>
      <c r="H230" s="847"/>
      <c r="I230" s="326"/>
    </row>
    <row r="231" spans="1:9" ht="19.5" hidden="1" customHeight="1">
      <c r="A231" s="436"/>
      <c r="B231" s="460"/>
      <c r="C231" s="456"/>
      <c r="D231" s="457"/>
      <c r="E231" s="860" t="s">
        <v>239</v>
      </c>
      <c r="F231" s="862" t="s">
        <v>240</v>
      </c>
      <c r="G231" s="860" t="s">
        <v>224</v>
      </c>
      <c r="H231" s="862"/>
      <c r="I231" s="326"/>
    </row>
    <row r="232" spans="1:9" ht="47.25" hidden="1" customHeight="1">
      <c r="A232" s="436"/>
      <c r="B232" s="460"/>
      <c r="C232" s="456"/>
      <c r="D232" s="402" t="s">
        <v>250</v>
      </c>
      <c r="E232" s="995"/>
      <c r="F232" s="996"/>
      <c r="G232" s="995"/>
      <c r="H232" s="996"/>
      <c r="I232" s="326"/>
    </row>
    <row r="233" spans="1:9" ht="17.25" hidden="1" customHeight="1">
      <c r="A233" s="438" t="s">
        <v>225</v>
      </c>
      <c r="B233" s="868" t="s">
        <v>226</v>
      </c>
      <c r="C233" s="863"/>
      <c r="D233" s="461"/>
      <c r="E233" s="981"/>
      <c r="F233" s="982"/>
      <c r="G233" s="983"/>
      <c r="H233" s="984"/>
      <c r="I233" s="326"/>
    </row>
    <row r="234" spans="1:9" ht="17.25" hidden="1" customHeight="1">
      <c r="A234" s="438"/>
      <c r="B234" s="867" t="s">
        <v>242</v>
      </c>
      <c r="C234" s="867"/>
      <c r="D234" s="868"/>
      <c r="E234" s="440" t="s">
        <v>29</v>
      </c>
      <c r="F234" s="441"/>
      <c r="G234" s="441"/>
      <c r="H234" s="442"/>
      <c r="I234" s="326"/>
    </row>
    <row r="235" spans="1:9" ht="15.75" hidden="1" customHeight="1">
      <c r="A235" s="438">
        <v>1</v>
      </c>
      <c r="B235" s="985" t="s">
        <v>243</v>
      </c>
      <c r="C235" s="986"/>
      <c r="D235" s="464"/>
      <c r="E235" s="465"/>
      <c r="F235" s="466"/>
      <c r="G235" s="987"/>
      <c r="H235" s="988"/>
      <c r="I235" s="326"/>
    </row>
    <row r="236" spans="1:9" ht="15.75" hidden="1" customHeight="1">
      <c r="A236" s="438">
        <v>2</v>
      </c>
      <c r="B236" s="985" t="s">
        <v>244</v>
      </c>
      <c r="C236" s="986"/>
      <c r="D236" s="467"/>
      <c r="E236" s="447"/>
      <c r="F236" s="448"/>
      <c r="G236" s="975"/>
      <c r="H236" s="976"/>
    </row>
    <row r="237" spans="1:9" ht="15.75" hidden="1" customHeight="1">
      <c r="A237" s="438">
        <v>3</v>
      </c>
      <c r="B237" s="462" t="s">
        <v>245</v>
      </c>
      <c r="C237" s="463"/>
      <c r="D237" s="467"/>
      <c r="E237" s="447"/>
      <c r="F237" s="448"/>
      <c r="G237" s="975"/>
      <c r="H237" s="976"/>
      <c r="I237" s="326"/>
    </row>
    <row r="238" spans="1:9" ht="16.5" hidden="1" customHeight="1">
      <c r="A238" s="438">
        <v>4</v>
      </c>
      <c r="B238" s="462" t="s">
        <v>246</v>
      </c>
      <c r="C238" s="463"/>
      <c r="D238" s="467"/>
      <c r="E238" s="447"/>
      <c r="F238" s="448"/>
      <c r="G238" s="975"/>
      <c r="H238" s="976"/>
      <c r="I238" s="326"/>
    </row>
    <row r="239" spans="1:9" ht="15.75" hidden="1" customHeight="1">
      <c r="A239" s="438">
        <v>5</v>
      </c>
      <c r="B239" s="462" t="s">
        <v>247</v>
      </c>
      <c r="C239" s="463"/>
      <c r="D239" s="467"/>
      <c r="E239" s="447"/>
      <c r="F239" s="448"/>
      <c r="G239" s="975"/>
      <c r="H239" s="976"/>
      <c r="I239" s="326"/>
    </row>
    <row r="240" spans="1:9" ht="15.75" hidden="1" customHeight="1">
      <c r="A240" s="438">
        <v>6</v>
      </c>
      <c r="B240" s="462" t="s">
        <v>248</v>
      </c>
      <c r="C240" s="463"/>
      <c r="D240" s="467"/>
      <c r="E240" s="447"/>
      <c r="F240" s="448"/>
      <c r="G240" s="975"/>
      <c r="H240" s="976"/>
      <c r="I240" s="326"/>
    </row>
    <row r="241" spans="1:9" ht="32.25" hidden="1" customHeight="1">
      <c r="A241" s="438"/>
      <c r="B241" s="840" t="s">
        <v>231</v>
      </c>
      <c r="C241" s="840"/>
      <c r="D241" s="468"/>
      <c r="E241" s="450"/>
      <c r="F241" s="451"/>
      <c r="G241" s="977"/>
      <c r="H241" s="978"/>
      <c r="I241" s="326"/>
    </row>
    <row r="242" spans="1:9" ht="32.25" hidden="1" customHeight="1">
      <c r="A242" s="433"/>
      <c r="B242" s="979" t="s">
        <v>249</v>
      </c>
      <c r="C242" s="979"/>
      <c r="D242" s="979"/>
      <c r="E242" s="979"/>
      <c r="F242" s="979"/>
      <c r="G242" s="979"/>
      <c r="H242" s="980"/>
      <c r="I242" s="326"/>
    </row>
    <row r="243" spans="1:9" ht="16.5" hidden="1" customHeight="1">
      <c r="A243" s="433"/>
      <c r="B243" s="324"/>
      <c r="C243" s="324"/>
      <c r="D243" s="430"/>
      <c r="E243" s="430"/>
      <c r="F243" s="430"/>
      <c r="G243" s="430"/>
      <c r="H243" s="430"/>
      <c r="I243" s="326"/>
    </row>
    <row r="244" spans="1:9" ht="16.5" hidden="1" customHeight="1">
      <c r="A244" s="436" t="s">
        <v>232</v>
      </c>
      <c r="B244" s="842" t="s">
        <v>233</v>
      </c>
      <c r="C244" s="842"/>
      <c r="D244" s="454"/>
      <c r="E244" s="843"/>
      <c r="F244" s="844"/>
      <c r="G244" s="845"/>
      <c r="H244" s="846"/>
      <c r="I244" s="326"/>
    </row>
    <row r="245" spans="1:9" ht="28.5" hidden="1" customHeight="1">
      <c r="A245" s="436"/>
      <c r="B245" s="857"/>
      <c r="C245" s="841"/>
      <c r="D245" s="455"/>
      <c r="E245" s="848" t="s">
        <v>251</v>
      </c>
      <c r="F245" s="850"/>
      <c r="G245" s="973" t="s">
        <v>239</v>
      </c>
      <c r="H245" s="974"/>
      <c r="I245" s="326"/>
    </row>
    <row r="246" spans="1:9" ht="56.25" hidden="1" customHeight="1">
      <c r="A246" s="438"/>
      <c r="B246" s="832" t="s">
        <v>235</v>
      </c>
      <c r="C246" s="832"/>
      <c r="D246" s="444"/>
      <c r="E246" s="969"/>
      <c r="F246" s="970"/>
      <c r="G246" s="971"/>
      <c r="H246" s="971"/>
    </row>
    <row r="247" spans="1:9" ht="15.75" hidden="1" customHeight="1">
      <c r="A247" s="438"/>
      <c r="B247" s="852" t="s">
        <v>236</v>
      </c>
      <c r="C247" s="852"/>
      <c r="D247" s="453"/>
      <c r="E247" s="853"/>
      <c r="F247" s="854"/>
      <c r="G247" s="855"/>
      <c r="H247" s="856"/>
      <c r="I247" s="326"/>
    </row>
    <row r="248" spans="1:9" ht="49.5" hidden="1" customHeight="1">
      <c r="A248" s="438"/>
      <c r="B248" s="832" t="s">
        <v>237</v>
      </c>
      <c r="C248" s="832"/>
      <c r="D248" s="444"/>
      <c r="E248" s="969"/>
      <c r="F248" s="970"/>
      <c r="G248" s="971"/>
      <c r="H248" s="971"/>
      <c r="I248" s="326"/>
    </row>
    <row r="249" spans="1:9" ht="22.5" hidden="1" customHeight="1">
      <c r="A249" s="433"/>
      <c r="B249" s="470"/>
      <c r="C249" s="470"/>
      <c r="D249" s="471"/>
      <c r="E249" s="471"/>
      <c r="F249" s="471"/>
      <c r="G249" s="471"/>
      <c r="H249" s="471"/>
      <c r="I249" s="326"/>
    </row>
    <row r="250" spans="1:9" ht="17.25" hidden="1" customHeight="1">
      <c r="A250" s="473" t="s">
        <v>252</v>
      </c>
      <c r="B250" s="972" t="s">
        <v>253</v>
      </c>
      <c r="C250" s="972"/>
      <c r="D250" s="972"/>
      <c r="E250" s="972"/>
      <c r="F250" s="972"/>
      <c r="G250" s="972"/>
      <c r="H250" s="972"/>
      <c r="I250" s="326"/>
    </row>
    <row r="251" spans="1:9" ht="12" hidden="1" customHeight="1">
      <c r="A251" s="326"/>
      <c r="B251" s="389"/>
      <c r="C251" s="389"/>
      <c r="D251" s="389"/>
      <c r="E251" s="389"/>
      <c r="F251" s="389"/>
      <c r="G251" s="389"/>
      <c r="H251" s="326"/>
      <c r="I251" s="326"/>
    </row>
    <row r="252" spans="1:9" ht="75" hidden="1" customHeight="1">
      <c r="A252" s="474"/>
      <c r="B252" s="966" t="s">
        <v>254</v>
      </c>
      <c r="C252" s="966"/>
      <c r="D252" s="966"/>
      <c r="E252" s="966"/>
      <c r="F252" s="966"/>
      <c r="G252" s="966"/>
      <c r="H252" s="966"/>
      <c r="I252" s="326"/>
    </row>
    <row r="253" spans="1:9" ht="185.25" hidden="1" customHeight="1">
      <c r="A253" s="433"/>
      <c r="B253" s="967" t="s">
        <v>255</v>
      </c>
      <c r="C253" s="967"/>
      <c r="D253" s="967"/>
      <c r="E253" s="967"/>
      <c r="F253" s="967"/>
      <c r="G253" s="967"/>
      <c r="H253" s="967"/>
    </row>
    <row r="254" spans="1:9" ht="40.15" hidden="1" customHeight="1">
      <c r="A254" s="433"/>
      <c r="B254" s="966"/>
      <c r="C254" s="966"/>
      <c r="D254" s="966"/>
      <c r="E254" s="966"/>
      <c r="F254" s="966"/>
      <c r="G254" s="966"/>
      <c r="H254" s="966"/>
      <c r="I254" s="326"/>
    </row>
    <row r="255" spans="1:9" ht="9" hidden="1" customHeight="1">
      <c r="A255" s="326"/>
      <c r="B255" s="326"/>
      <c r="C255" s="326"/>
      <c r="D255" s="326"/>
      <c r="E255" s="326"/>
      <c r="F255" s="326"/>
      <c r="G255" s="326"/>
      <c r="H255" s="326"/>
      <c r="I255" s="326"/>
    </row>
    <row r="256" spans="1:9" ht="33.75" hidden="1" customHeight="1">
      <c r="A256" s="433"/>
      <c r="B256" s="966"/>
      <c r="C256" s="966"/>
      <c r="D256" s="966"/>
      <c r="E256" s="966"/>
      <c r="F256" s="966"/>
      <c r="G256" s="966"/>
      <c r="H256" s="966"/>
      <c r="I256" s="326"/>
    </row>
    <row r="257" spans="1:9" hidden="1">
      <c r="B257" s="389"/>
      <c r="C257" s="389"/>
      <c r="D257" s="389"/>
      <c r="E257" s="389"/>
      <c r="F257" s="389"/>
      <c r="G257" s="389"/>
    </row>
    <row r="258" spans="1:9" ht="42" hidden="1" customHeight="1">
      <c r="A258" s="432"/>
      <c r="B258" s="966"/>
      <c r="C258" s="966"/>
      <c r="D258" s="966"/>
      <c r="E258" s="966"/>
      <c r="F258" s="966"/>
      <c r="G258" s="966"/>
      <c r="H258" s="966"/>
      <c r="I258" s="326"/>
    </row>
    <row r="259" spans="1:9" hidden="1">
      <c r="A259" s="326"/>
      <c r="B259" s="326"/>
      <c r="C259" s="326"/>
      <c r="D259" s="326"/>
      <c r="E259" s="326"/>
      <c r="F259" s="326"/>
      <c r="G259" s="326"/>
      <c r="H259" s="326"/>
      <c r="I259" s="326"/>
    </row>
    <row r="260" spans="1:9" ht="19.5" hidden="1" customHeight="1">
      <c r="A260" s="432"/>
      <c r="B260" s="966" t="s">
        <v>256</v>
      </c>
      <c r="C260" s="966"/>
      <c r="D260" s="966"/>
      <c r="E260" s="966"/>
      <c r="F260" s="966"/>
      <c r="G260" s="966"/>
      <c r="H260" s="966"/>
      <c r="I260" s="326"/>
    </row>
    <row r="261" spans="1:9" hidden="1">
      <c r="A261" s="326"/>
      <c r="B261" s="389"/>
      <c r="C261" s="389"/>
      <c r="D261" s="389"/>
      <c r="E261" s="389"/>
      <c r="F261" s="389"/>
      <c r="G261" s="389"/>
      <c r="H261" s="326"/>
      <c r="I261" s="326"/>
    </row>
    <row r="262" spans="1:9" ht="40.15" hidden="1" customHeight="1">
      <c r="A262" s="432" t="s">
        <v>257</v>
      </c>
      <c r="B262" s="967" t="s">
        <v>258</v>
      </c>
      <c r="C262" s="967"/>
      <c r="D262" s="967"/>
      <c r="E262" s="967"/>
      <c r="F262" s="967"/>
      <c r="G262" s="967"/>
      <c r="H262" s="967"/>
      <c r="I262" s="326"/>
    </row>
    <row r="263" spans="1:9" hidden="1">
      <c r="A263" s="326"/>
      <c r="B263" s="389"/>
      <c r="C263" s="389"/>
      <c r="D263" s="389"/>
      <c r="E263" s="389"/>
      <c r="F263" s="389"/>
      <c r="G263" s="389"/>
      <c r="H263" s="326"/>
      <c r="I263" s="326"/>
    </row>
    <row r="264" spans="1:9" ht="90" hidden="1" customHeight="1">
      <c r="A264" s="432" t="s">
        <v>259</v>
      </c>
      <c r="B264" s="967" t="s">
        <v>260</v>
      </c>
      <c r="C264" s="967"/>
      <c r="D264" s="967"/>
      <c r="E264" s="967"/>
      <c r="F264" s="967"/>
      <c r="G264" s="967"/>
      <c r="H264" s="967"/>
    </row>
    <row r="265" spans="1:9" hidden="1">
      <c r="A265" s="326"/>
      <c r="B265" s="326"/>
      <c r="C265" s="326"/>
      <c r="D265" s="326"/>
      <c r="E265" s="326"/>
      <c r="F265" s="326"/>
      <c r="G265" s="326"/>
      <c r="H265" s="326"/>
      <c r="I265" s="326"/>
    </row>
    <row r="266" spans="1:9" ht="48" hidden="1" customHeight="1">
      <c r="A266" s="432" t="s">
        <v>261</v>
      </c>
      <c r="B266" s="966" t="s">
        <v>262</v>
      </c>
      <c r="C266" s="966"/>
      <c r="D266" s="966"/>
      <c r="E266" s="966"/>
      <c r="F266" s="966"/>
      <c r="G266" s="966"/>
      <c r="H266" s="966"/>
      <c r="I266" s="326"/>
    </row>
    <row r="267" spans="1:9" ht="17.25" hidden="1" customHeight="1">
      <c r="A267" s="326"/>
      <c r="B267" s="326"/>
      <c r="C267" s="326"/>
      <c r="D267" s="325"/>
      <c r="E267" s="326"/>
      <c r="F267" s="326"/>
      <c r="G267" s="326"/>
      <c r="H267" s="326"/>
      <c r="I267" s="326"/>
    </row>
    <row r="268" spans="1:9" ht="21" hidden="1" customHeight="1">
      <c r="A268" s="432" t="s">
        <v>263</v>
      </c>
      <c r="B268" s="966" t="s">
        <v>264</v>
      </c>
      <c r="C268" s="966"/>
      <c r="D268" s="966"/>
      <c r="E268" s="966"/>
      <c r="F268" s="966"/>
      <c r="G268" s="966"/>
      <c r="H268" s="966"/>
      <c r="I268" s="326"/>
    </row>
    <row r="269" spans="1:9" ht="29.25" hidden="1" customHeight="1">
      <c r="A269" s="432"/>
      <c r="B269" s="968" t="s">
        <v>265</v>
      </c>
      <c r="C269" s="968"/>
      <c r="D269" s="968"/>
      <c r="E269" s="968"/>
      <c r="F269" s="968"/>
      <c r="G269" s="968"/>
      <c r="H269" s="968"/>
      <c r="I269" s="326"/>
    </row>
    <row r="270" spans="1:9" ht="17.25" hidden="1" customHeight="1">
      <c r="A270" s="432"/>
      <c r="B270" s="475"/>
      <c r="C270" s="475"/>
      <c r="D270" s="475"/>
      <c r="E270" s="475"/>
      <c r="F270" s="475"/>
      <c r="G270" s="475"/>
      <c r="H270" s="475"/>
    </row>
    <row r="271" spans="1:9" ht="72" hidden="1" customHeight="1">
      <c r="A271" s="433">
        <v>4.0999999999999996</v>
      </c>
      <c r="B271" s="954" t="s">
        <v>266</v>
      </c>
      <c r="C271" s="954"/>
      <c r="D271" s="954"/>
      <c r="E271" s="954"/>
      <c r="F271" s="954"/>
      <c r="G271" s="954"/>
      <c r="H271" s="954"/>
    </row>
    <row r="272" spans="1:9" ht="16.5" hidden="1" customHeight="1">
      <c r="A272" s="388" t="s">
        <v>82</v>
      </c>
      <c r="B272" s="965" t="str">
        <f>"For  " &amp;B147</f>
        <v>For  Name of the Bidder</v>
      </c>
      <c r="C272" s="965"/>
      <c r="D272" s="965"/>
      <c r="E272" s="965"/>
      <c r="F272" s="965"/>
      <c r="G272" s="326"/>
      <c r="H272" s="326"/>
      <c r="I272" s="326"/>
    </row>
    <row r="273" spans="1:9" ht="15.75" hidden="1" customHeight="1">
      <c r="A273" s="326"/>
      <c r="B273" s="476" t="s">
        <v>76</v>
      </c>
      <c r="C273" s="961"/>
      <c r="D273" s="962"/>
      <c r="E273" s="962"/>
      <c r="F273" s="962"/>
      <c r="G273" s="962"/>
      <c r="H273" s="963"/>
      <c r="I273" s="326"/>
    </row>
    <row r="274" spans="1:9" ht="15.75" hidden="1" customHeight="1">
      <c r="A274" s="326"/>
      <c r="B274" s="476" t="s">
        <v>77</v>
      </c>
      <c r="C274" s="961"/>
      <c r="D274" s="962"/>
      <c r="E274" s="962"/>
      <c r="F274" s="962"/>
      <c r="G274" s="962"/>
      <c r="H274" s="963"/>
      <c r="I274" s="326"/>
    </row>
    <row r="275" spans="1:9" ht="15.75" hidden="1" customHeight="1">
      <c r="A275" s="326"/>
      <c r="B275" s="476" t="s">
        <v>78</v>
      </c>
      <c r="C275" s="961"/>
      <c r="D275" s="962"/>
      <c r="E275" s="962"/>
      <c r="F275" s="962"/>
      <c r="G275" s="962"/>
      <c r="H275" s="963"/>
      <c r="I275" s="326"/>
    </row>
    <row r="276" spans="1:9" ht="15.75" hidden="1" customHeight="1">
      <c r="A276" s="326"/>
      <c r="B276" s="476" t="s">
        <v>168</v>
      </c>
      <c r="C276" s="961"/>
      <c r="D276" s="962"/>
      <c r="E276" s="962"/>
      <c r="F276" s="962"/>
      <c r="G276" s="962"/>
      <c r="H276" s="963"/>
      <c r="I276" s="326"/>
    </row>
    <row r="277" spans="1:9" ht="15.75" hidden="1" customHeight="1">
      <c r="A277" s="326"/>
      <c r="B277" s="476" t="s">
        <v>169</v>
      </c>
      <c r="C277" s="961"/>
      <c r="D277" s="962"/>
      <c r="E277" s="962"/>
      <c r="F277" s="962"/>
      <c r="G277" s="962"/>
      <c r="H277" s="963"/>
      <c r="I277" s="326"/>
    </row>
    <row r="278" spans="1:9" ht="15.75" hidden="1" customHeight="1">
      <c r="A278" s="326"/>
      <c r="B278" s="476" t="s">
        <v>171</v>
      </c>
      <c r="C278" s="961"/>
      <c r="D278" s="962"/>
      <c r="E278" s="962"/>
      <c r="F278" s="962"/>
      <c r="G278" s="962"/>
      <c r="H278" s="963"/>
      <c r="I278" s="326"/>
    </row>
    <row r="279" spans="1:9" ht="15.75" hidden="1" customHeight="1">
      <c r="A279" s="326"/>
      <c r="B279" s="476" t="s">
        <v>173</v>
      </c>
      <c r="C279" s="961"/>
      <c r="D279" s="962"/>
      <c r="E279" s="962"/>
      <c r="F279" s="962"/>
      <c r="G279" s="962"/>
      <c r="H279" s="963"/>
      <c r="I279" s="326"/>
    </row>
    <row r="280" spans="1:9" ht="15.75" hidden="1" customHeight="1">
      <c r="A280" s="326"/>
      <c r="B280" s="476" t="s">
        <v>267</v>
      </c>
      <c r="C280" s="961"/>
      <c r="D280" s="962"/>
      <c r="E280" s="962"/>
      <c r="F280" s="962"/>
      <c r="G280" s="962"/>
      <c r="H280" s="963"/>
      <c r="I280" s="326"/>
    </row>
    <row r="281" spans="1:9" ht="15.75" hidden="1" customHeight="1">
      <c r="A281" s="326"/>
      <c r="B281" s="476" t="s">
        <v>268</v>
      </c>
      <c r="C281" s="961"/>
      <c r="D281" s="962"/>
      <c r="E281" s="962"/>
      <c r="F281" s="962"/>
      <c r="G281" s="962"/>
      <c r="H281" s="963"/>
      <c r="I281" s="326"/>
    </row>
    <row r="282" spans="1:9" ht="15.75" hidden="1" customHeight="1">
      <c r="A282" s="326"/>
      <c r="B282" s="476" t="s">
        <v>269</v>
      </c>
      <c r="C282" s="961"/>
      <c r="D282" s="962"/>
      <c r="E282" s="962"/>
      <c r="F282" s="962"/>
      <c r="G282" s="962"/>
      <c r="H282" s="963"/>
      <c r="I282" s="326"/>
    </row>
    <row r="283" spans="1:9" hidden="1">
      <c r="A283" s="326"/>
      <c r="B283" s="326"/>
      <c r="C283" s="326"/>
      <c r="D283" s="326"/>
      <c r="E283" s="326"/>
      <c r="F283" s="326"/>
      <c r="G283" s="326"/>
      <c r="H283" s="326"/>
      <c r="I283" s="326"/>
    </row>
    <row r="284" spans="1:9" ht="16.5" hidden="1" customHeight="1">
      <c r="A284" s="388" t="s">
        <v>90</v>
      </c>
      <c r="B284" s="965" t="str">
        <f>"For  " &amp;B180</f>
        <v>For  Name of Other Partner-1 of JV</v>
      </c>
      <c r="C284" s="965"/>
      <c r="D284" s="965"/>
      <c r="E284" s="965"/>
      <c r="F284" s="965"/>
      <c r="G284" s="326"/>
      <c r="H284" s="326"/>
      <c r="I284" s="326"/>
    </row>
    <row r="285" spans="1:9" ht="15.75" hidden="1" customHeight="1">
      <c r="A285" s="326"/>
      <c r="B285" s="476" t="s">
        <v>76</v>
      </c>
      <c r="C285" s="961"/>
      <c r="D285" s="962"/>
      <c r="E285" s="962"/>
      <c r="F285" s="962"/>
      <c r="G285" s="962"/>
      <c r="H285" s="963"/>
      <c r="I285" s="326"/>
    </row>
    <row r="286" spans="1:9" ht="15.75" hidden="1" customHeight="1">
      <c r="A286" s="326"/>
      <c r="B286" s="476" t="s">
        <v>77</v>
      </c>
      <c r="C286" s="961"/>
      <c r="D286" s="962"/>
      <c r="E286" s="962"/>
      <c r="F286" s="962"/>
      <c r="G286" s="962"/>
      <c r="H286" s="963"/>
      <c r="I286" s="326"/>
    </row>
    <row r="287" spans="1:9" ht="15.75" hidden="1" customHeight="1">
      <c r="A287" s="326"/>
      <c r="B287" s="476" t="s">
        <v>78</v>
      </c>
      <c r="C287" s="961"/>
      <c r="D287" s="962"/>
      <c r="E287" s="962"/>
      <c r="F287" s="962"/>
      <c r="G287" s="962"/>
      <c r="H287" s="963"/>
      <c r="I287" s="326"/>
    </row>
    <row r="288" spans="1:9" ht="15.75" hidden="1" customHeight="1">
      <c r="A288" s="326"/>
      <c r="B288" s="476" t="s">
        <v>168</v>
      </c>
      <c r="C288" s="961"/>
      <c r="D288" s="962"/>
      <c r="E288" s="962"/>
      <c r="F288" s="962"/>
      <c r="G288" s="962"/>
      <c r="H288" s="963"/>
      <c r="I288" s="326"/>
    </row>
    <row r="289" spans="1:9" ht="15.75" hidden="1" customHeight="1">
      <c r="A289" s="326"/>
      <c r="B289" s="476" t="s">
        <v>169</v>
      </c>
      <c r="C289" s="961"/>
      <c r="D289" s="962"/>
      <c r="E289" s="962"/>
      <c r="F289" s="962"/>
      <c r="G289" s="962"/>
      <c r="H289" s="963"/>
      <c r="I289" s="326"/>
    </row>
    <row r="290" spans="1:9" ht="15.75" hidden="1" customHeight="1">
      <c r="A290" s="326"/>
      <c r="B290" s="476" t="s">
        <v>171</v>
      </c>
      <c r="C290" s="961"/>
      <c r="D290" s="962"/>
      <c r="E290" s="962"/>
      <c r="F290" s="962"/>
      <c r="G290" s="962"/>
      <c r="H290" s="963"/>
      <c r="I290" s="326"/>
    </row>
    <row r="291" spans="1:9" ht="15.75" hidden="1" customHeight="1">
      <c r="A291" s="326"/>
      <c r="B291" s="476" t="s">
        <v>173</v>
      </c>
      <c r="C291" s="961"/>
      <c r="D291" s="962"/>
      <c r="E291" s="962"/>
      <c r="F291" s="962"/>
      <c r="G291" s="962"/>
      <c r="H291" s="963"/>
      <c r="I291" s="326"/>
    </row>
    <row r="292" spans="1:9" ht="15.75" hidden="1" customHeight="1">
      <c r="A292" s="326"/>
      <c r="B292" s="476" t="s">
        <v>267</v>
      </c>
      <c r="C292" s="961"/>
      <c r="D292" s="962"/>
      <c r="E292" s="962"/>
      <c r="F292" s="962"/>
      <c r="G292" s="962"/>
      <c r="H292" s="963"/>
      <c r="I292" s="326"/>
    </row>
    <row r="293" spans="1:9" ht="15.75" hidden="1" customHeight="1">
      <c r="A293" s="326"/>
      <c r="B293" s="476" t="s">
        <v>268</v>
      </c>
      <c r="C293" s="961"/>
      <c r="D293" s="962"/>
      <c r="E293" s="962"/>
      <c r="F293" s="962"/>
      <c r="G293" s="962"/>
      <c r="H293" s="963"/>
      <c r="I293" s="326"/>
    </row>
    <row r="294" spans="1:9" ht="15.75" hidden="1" customHeight="1">
      <c r="A294" s="326"/>
      <c r="B294" s="476" t="s">
        <v>269</v>
      </c>
      <c r="C294" s="961"/>
      <c r="D294" s="962"/>
      <c r="E294" s="962"/>
      <c r="F294" s="962"/>
      <c r="G294" s="962"/>
      <c r="H294" s="963"/>
      <c r="I294" s="326"/>
    </row>
    <row r="295" spans="1:9" hidden="1">
      <c r="A295" s="326"/>
      <c r="B295" s="477"/>
      <c r="C295" s="478"/>
      <c r="D295" s="478"/>
      <c r="E295" s="478"/>
      <c r="F295" s="478"/>
      <c r="G295" s="478"/>
      <c r="H295" s="478"/>
      <c r="I295" s="326"/>
    </row>
    <row r="296" spans="1:9" ht="16.5" hidden="1" customHeight="1">
      <c r="A296" s="388" t="s">
        <v>232</v>
      </c>
      <c r="B296" s="965" t="str">
        <f>"For  "&amp;B216</f>
        <v>For  Name of Other Partner-2 of JV</v>
      </c>
      <c r="C296" s="965"/>
      <c r="D296" s="965"/>
      <c r="E296" s="965"/>
      <c r="F296" s="965"/>
      <c r="G296" s="326"/>
      <c r="H296" s="326"/>
      <c r="I296" s="326"/>
    </row>
    <row r="297" spans="1:9" ht="15.75" hidden="1" customHeight="1">
      <c r="A297" s="326"/>
      <c r="B297" s="476" t="s">
        <v>76</v>
      </c>
      <c r="C297" s="961"/>
      <c r="D297" s="962"/>
      <c r="E297" s="962"/>
      <c r="F297" s="962"/>
      <c r="G297" s="962"/>
      <c r="H297" s="963"/>
      <c r="I297" s="326"/>
    </row>
    <row r="298" spans="1:9" ht="15.75" hidden="1" customHeight="1">
      <c r="A298" s="326"/>
      <c r="B298" s="476" t="s">
        <v>77</v>
      </c>
      <c r="C298" s="961"/>
      <c r="D298" s="962"/>
      <c r="E298" s="962"/>
      <c r="F298" s="962"/>
      <c r="G298" s="962"/>
      <c r="H298" s="963"/>
      <c r="I298" s="326"/>
    </row>
    <row r="299" spans="1:9" ht="15.75" hidden="1" customHeight="1">
      <c r="A299" s="326"/>
      <c r="B299" s="476" t="s">
        <v>78</v>
      </c>
      <c r="C299" s="961"/>
      <c r="D299" s="962"/>
      <c r="E299" s="962"/>
      <c r="F299" s="962"/>
      <c r="G299" s="962"/>
      <c r="H299" s="963"/>
      <c r="I299" s="326"/>
    </row>
    <row r="300" spans="1:9" ht="15.75" hidden="1" customHeight="1">
      <c r="A300" s="326"/>
      <c r="B300" s="476" t="s">
        <v>168</v>
      </c>
      <c r="C300" s="961"/>
      <c r="D300" s="962"/>
      <c r="E300" s="962"/>
      <c r="F300" s="962"/>
      <c r="G300" s="962"/>
      <c r="H300" s="963"/>
      <c r="I300" s="326"/>
    </row>
    <row r="301" spans="1:9" ht="15.75" hidden="1" customHeight="1">
      <c r="A301" s="326"/>
      <c r="B301" s="476" t="s">
        <v>169</v>
      </c>
      <c r="C301" s="961"/>
      <c r="D301" s="962"/>
      <c r="E301" s="962"/>
      <c r="F301" s="962"/>
      <c r="G301" s="962"/>
      <c r="H301" s="963"/>
      <c r="I301" s="326"/>
    </row>
    <row r="302" spans="1:9" ht="15.75" hidden="1" customHeight="1">
      <c r="A302" s="326"/>
      <c r="B302" s="476" t="s">
        <v>171</v>
      </c>
      <c r="C302" s="961"/>
      <c r="D302" s="962"/>
      <c r="E302" s="962"/>
      <c r="F302" s="962"/>
      <c r="G302" s="962"/>
      <c r="H302" s="963"/>
      <c r="I302" s="326"/>
    </row>
    <row r="303" spans="1:9" ht="15.75" hidden="1" customHeight="1">
      <c r="A303" s="326"/>
      <c r="B303" s="476" t="s">
        <v>173</v>
      </c>
      <c r="C303" s="961"/>
      <c r="D303" s="962"/>
      <c r="E303" s="962"/>
      <c r="F303" s="962"/>
      <c r="G303" s="962"/>
      <c r="H303" s="963"/>
      <c r="I303" s="326"/>
    </row>
    <row r="304" spans="1:9" ht="15.75" hidden="1" customHeight="1">
      <c r="A304" s="326"/>
      <c r="B304" s="476" t="s">
        <v>267</v>
      </c>
      <c r="C304" s="961"/>
      <c r="D304" s="962"/>
      <c r="E304" s="962"/>
      <c r="F304" s="962"/>
      <c r="G304" s="962"/>
      <c r="H304" s="963"/>
      <c r="I304" s="326"/>
    </row>
    <row r="305" spans="1:12" ht="15.75" hidden="1" customHeight="1">
      <c r="A305" s="326"/>
      <c r="B305" s="476" t="s">
        <v>268</v>
      </c>
      <c r="C305" s="961"/>
      <c r="D305" s="962"/>
      <c r="E305" s="962"/>
      <c r="F305" s="962"/>
      <c r="G305" s="962"/>
      <c r="H305" s="963"/>
      <c r="I305" s="326"/>
    </row>
    <row r="306" spans="1:12" ht="15.75" hidden="1" customHeight="1">
      <c r="A306" s="326"/>
      <c r="B306" s="476" t="s">
        <v>269</v>
      </c>
      <c r="C306" s="961"/>
      <c r="D306" s="962"/>
      <c r="E306" s="962"/>
      <c r="F306" s="962"/>
      <c r="G306" s="962"/>
      <c r="H306" s="963"/>
      <c r="I306" s="326"/>
    </row>
    <row r="307" spans="1:12">
      <c r="A307" s="326"/>
      <c r="B307" s="477"/>
      <c r="C307" s="765"/>
      <c r="D307" s="765"/>
      <c r="E307" s="765"/>
      <c r="F307" s="765"/>
      <c r="G307" s="765"/>
      <c r="H307" s="765"/>
      <c r="I307" s="326"/>
    </row>
    <row r="308" spans="1:12" ht="24" customHeight="1">
      <c r="A308" s="473" t="s">
        <v>303</v>
      </c>
      <c r="B308" s="964" t="s">
        <v>271</v>
      </c>
      <c r="C308" s="964"/>
      <c r="D308" s="964"/>
      <c r="E308" s="964"/>
      <c r="F308" s="964"/>
      <c r="G308" s="964"/>
      <c r="H308" s="964"/>
      <c r="I308" s="326"/>
    </row>
    <row r="309" spans="1:12" ht="36" customHeight="1">
      <c r="A309" s="433">
        <v>5.0999999999999996</v>
      </c>
      <c r="B309" s="967" t="s">
        <v>272</v>
      </c>
      <c r="C309" s="967"/>
      <c r="D309" s="967"/>
      <c r="E309" s="967"/>
      <c r="F309" s="967"/>
      <c r="G309" s="967"/>
      <c r="H309" s="967"/>
    </row>
    <row r="310" spans="1:12" ht="105.75" customHeight="1">
      <c r="A310" s="326"/>
      <c r="B310" s="432" t="s">
        <v>273</v>
      </c>
      <c r="C310" s="967" t="s">
        <v>274</v>
      </c>
      <c r="D310" s="967"/>
      <c r="E310" s="967"/>
      <c r="F310" s="967"/>
      <c r="G310" s="967"/>
      <c r="H310" s="967"/>
      <c r="I310" s="479"/>
    </row>
    <row r="311" spans="1:12" ht="78" customHeight="1">
      <c r="A311" s="326"/>
      <c r="B311" s="432" t="s">
        <v>275</v>
      </c>
      <c r="C311" s="967" t="s">
        <v>276</v>
      </c>
      <c r="D311" s="967"/>
      <c r="E311" s="967"/>
      <c r="F311" s="967"/>
      <c r="G311" s="967"/>
      <c r="H311" s="967"/>
      <c r="I311" s="326"/>
    </row>
    <row r="312" spans="1:12" ht="9" customHeight="1">
      <c r="A312" s="326"/>
      <c r="B312" s="326"/>
      <c r="C312" s="326"/>
      <c r="D312" s="326"/>
      <c r="E312" s="326"/>
      <c r="F312" s="326"/>
      <c r="G312" s="326"/>
      <c r="H312" s="326"/>
      <c r="I312" s="326"/>
    </row>
    <row r="313" spans="1:12" ht="36.75" customHeight="1">
      <c r="A313" s="433">
        <v>5.2</v>
      </c>
      <c r="B313" s="954" t="s">
        <v>277</v>
      </c>
      <c r="C313" s="954"/>
      <c r="D313" s="954"/>
      <c r="E313" s="954"/>
      <c r="F313" s="954"/>
      <c r="G313" s="954"/>
      <c r="H313" s="954"/>
    </row>
    <row r="314" spans="1:12" ht="10.5" customHeight="1">
      <c r="A314" s="326"/>
      <c r="B314" s="326"/>
      <c r="C314" s="326"/>
      <c r="D314" s="326"/>
      <c r="E314" s="326"/>
      <c r="F314" s="326"/>
      <c r="G314" s="326"/>
      <c r="H314" s="326"/>
      <c r="I314" s="326"/>
    </row>
    <row r="315" spans="1:12" ht="24" customHeight="1">
      <c r="A315" s="275"/>
      <c r="B315" s="954" t="s">
        <v>278</v>
      </c>
      <c r="C315" s="954"/>
      <c r="D315" s="954"/>
      <c r="E315" s="954"/>
      <c r="F315" s="954"/>
      <c r="G315" s="954"/>
      <c r="H315" s="954"/>
      <c r="I315" s="326"/>
    </row>
    <row r="316" spans="1:12" ht="32.25" customHeight="1">
      <c r="A316" s="480"/>
      <c r="B316" s="955"/>
      <c r="C316" s="956"/>
      <c r="D316" s="481" t="s">
        <v>279</v>
      </c>
      <c r="E316" s="957"/>
      <c r="F316" s="958"/>
      <c r="G316" s="958"/>
      <c r="H316" s="958"/>
      <c r="I316" s="326"/>
    </row>
    <row r="317" spans="1:12" ht="50.25" customHeight="1">
      <c r="A317" s="482" t="s">
        <v>82</v>
      </c>
      <c r="B317" s="863" t="s">
        <v>280</v>
      </c>
      <c r="C317" s="863"/>
      <c r="D317" s="303" t="s">
        <v>281</v>
      </c>
      <c r="E317" s="326"/>
      <c r="F317" s="326"/>
      <c r="G317" s="326"/>
      <c r="H317" s="326"/>
      <c r="I317" s="326"/>
    </row>
    <row r="318" spans="1:12" ht="21" customHeight="1">
      <c r="A318" s="483"/>
      <c r="B318" s="959" t="s">
        <v>282</v>
      </c>
      <c r="C318" s="960"/>
      <c r="D318" s="484"/>
      <c r="E318" s="326"/>
      <c r="F318" s="326"/>
      <c r="G318" s="326"/>
      <c r="H318" s="326"/>
      <c r="I318" s="309"/>
      <c r="J318" s="485"/>
      <c r="K318" s="486"/>
    </row>
    <row r="319" spans="1:12" ht="23.25" customHeight="1">
      <c r="A319" s="483"/>
      <c r="B319" s="959" t="s">
        <v>283</v>
      </c>
      <c r="C319" s="960"/>
      <c r="D319" s="484"/>
      <c r="E319" s="326"/>
      <c r="F319" s="326"/>
      <c r="G319" s="326"/>
      <c r="H319" s="326"/>
      <c r="J319" s="487"/>
      <c r="K319" s="488"/>
    </row>
    <row r="320" spans="1:12" ht="21.75" customHeight="1">
      <c r="A320" s="483"/>
      <c r="B320" s="959" t="s">
        <v>284</v>
      </c>
      <c r="C320" s="960"/>
      <c r="D320" s="484"/>
      <c r="E320" s="326"/>
      <c r="F320" s="326"/>
      <c r="G320" s="326"/>
      <c r="H320" s="326"/>
      <c r="I320" s="309"/>
      <c r="J320" s="485"/>
      <c r="K320" s="486"/>
      <c r="L320" s="309"/>
    </row>
    <row r="321" spans="1:12" ht="20.25" customHeight="1">
      <c r="A321" s="483"/>
      <c r="B321" s="959" t="s">
        <v>285</v>
      </c>
      <c r="C321" s="960"/>
      <c r="D321" s="484"/>
      <c r="E321" s="326"/>
      <c r="F321" s="326"/>
      <c r="G321" s="326"/>
      <c r="H321" s="326"/>
      <c r="I321" s="309"/>
      <c r="J321" s="485"/>
      <c r="K321" s="486"/>
      <c r="L321" s="309"/>
    </row>
    <row r="322" spans="1:12" ht="21.75" customHeight="1">
      <c r="A322" s="483"/>
      <c r="B322" s="864" t="s">
        <v>286</v>
      </c>
      <c r="C322" s="866"/>
      <c r="D322" s="484"/>
      <c r="E322" s="326"/>
      <c r="F322" s="326"/>
      <c r="G322" s="326"/>
      <c r="H322" s="326"/>
      <c r="I322" s="309"/>
      <c r="J322" s="485"/>
      <c r="K322" s="486"/>
      <c r="L322" s="309"/>
    </row>
    <row r="323" spans="1:12" ht="16.5" customHeight="1">
      <c r="A323" s="326"/>
      <c r="B323" s="326"/>
      <c r="C323" s="326"/>
      <c r="D323" s="326"/>
      <c r="E323" s="326"/>
      <c r="F323" s="326"/>
      <c r="G323" s="326"/>
      <c r="H323" s="326"/>
      <c r="I323" s="326"/>
    </row>
    <row r="324" spans="1:12" ht="49.5" customHeight="1">
      <c r="A324" s="583" t="s">
        <v>270</v>
      </c>
      <c r="B324" s="964" t="s">
        <v>1015</v>
      </c>
      <c r="C324" s="964"/>
      <c r="D324" s="964"/>
      <c r="E324" s="964"/>
      <c r="F324" s="964"/>
      <c r="G324" s="964"/>
      <c r="H324" s="964"/>
      <c r="I324" s="964"/>
    </row>
    <row r="325" spans="1:12">
      <c r="A325" s="326"/>
      <c r="B325" s="326"/>
      <c r="C325" s="326"/>
      <c r="D325" s="326"/>
      <c r="E325" s="326"/>
      <c r="F325" s="326"/>
      <c r="G325" s="326"/>
      <c r="H325" s="326"/>
      <c r="I325" s="326"/>
    </row>
    <row r="327" spans="1:12" ht="16.5">
      <c r="B327" s="307" t="s">
        <v>64</v>
      </c>
      <c r="C327" s="489" t="str">
        <f>'Attach 3(JV)'!B24</f>
        <v>--</v>
      </c>
      <c r="F327" s="306" t="s">
        <v>65</v>
      </c>
      <c r="G327" s="307" t="str">
        <f>'Attach 3(JV)'!E24</f>
        <v/>
      </c>
      <c r="H327" s="307"/>
      <c r="I327" s="307"/>
    </row>
    <row r="328" spans="1:12" ht="16.5">
      <c r="B328" s="307" t="s">
        <v>66</v>
      </c>
      <c r="C328" s="489" t="str">
        <f>'Attach 3(JV)'!B25</f>
        <v/>
      </c>
      <c r="F328" s="306" t="s">
        <v>67</v>
      </c>
      <c r="G328" s="307" t="str">
        <f>'Attach 3(JV)'!E25</f>
        <v/>
      </c>
      <c r="H328" s="307"/>
      <c r="I328" s="307"/>
    </row>
  </sheetData>
  <sheetProtection algorithmName="SHA-512" hashValue="SRFDGdAhltira4qvRGjGiYbqwGxJCz9mdDJrHi7JyNeDgO2SEiw0SQWgBmw56UcmzZcKG3JXKgon0xgqTJrTLw==" saltValue="ZiKEP99LDa6DlmD+DAwnqQ==" spinCount="100000" sheet="1" objects="1" scenarios="1"/>
  <mergeCells count="355">
    <mergeCell ref="B324:I324"/>
    <mergeCell ref="B317:C317"/>
    <mergeCell ref="B318:C318"/>
    <mergeCell ref="B319:C319"/>
    <mergeCell ref="B320:C320"/>
    <mergeCell ref="B321:C321"/>
    <mergeCell ref="B322:C322"/>
    <mergeCell ref="C310:H310"/>
    <mergeCell ref="C311:H311"/>
    <mergeCell ref="B313:H313"/>
    <mergeCell ref="B315:H315"/>
    <mergeCell ref="B316:C316"/>
    <mergeCell ref="E316:F316"/>
    <mergeCell ref="G316:H316"/>
    <mergeCell ref="C303:H303"/>
    <mergeCell ref="C304:H304"/>
    <mergeCell ref="C305:H305"/>
    <mergeCell ref="C306:H306"/>
    <mergeCell ref="B308:H308"/>
    <mergeCell ref="B309:H309"/>
    <mergeCell ref="C297:H297"/>
    <mergeCell ref="C298:H298"/>
    <mergeCell ref="C299:H299"/>
    <mergeCell ref="C300:H300"/>
    <mergeCell ref="C301:H301"/>
    <mergeCell ref="C302:H302"/>
    <mergeCell ref="C290:H290"/>
    <mergeCell ref="C291:H291"/>
    <mergeCell ref="C292:H292"/>
    <mergeCell ref="C293:H293"/>
    <mergeCell ref="C294:H294"/>
    <mergeCell ref="B296:F296"/>
    <mergeCell ref="B284:F284"/>
    <mergeCell ref="C285:H285"/>
    <mergeCell ref="C286:H286"/>
    <mergeCell ref="C287:H287"/>
    <mergeCell ref="C288:H288"/>
    <mergeCell ref="C289:H289"/>
    <mergeCell ref="C277:H277"/>
    <mergeCell ref="C278:H278"/>
    <mergeCell ref="C279:H279"/>
    <mergeCell ref="C280:H280"/>
    <mergeCell ref="C281:H281"/>
    <mergeCell ref="C282:H282"/>
    <mergeCell ref="B271:H271"/>
    <mergeCell ref="B272:F272"/>
    <mergeCell ref="C273:H273"/>
    <mergeCell ref="C274:H274"/>
    <mergeCell ref="C275:H275"/>
    <mergeCell ref="C276:H276"/>
    <mergeCell ref="B260:H260"/>
    <mergeCell ref="B262:H262"/>
    <mergeCell ref="B264:H264"/>
    <mergeCell ref="B266:H266"/>
    <mergeCell ref="B268:H268"/>
    <mergeCell ref="B269:H269"/>
    <mergeCell ref="B250:H250"/>
    <mergeCell ref="B252:H252"/>
    <mergeCell ref="B253:H253"/>
    <mergeCell ref="B254:H254"/>
    <mergeCell ref="B256:H256"/>
    <mergeCell ref="B258:H258"/>
    <mergeCell ref="B247:C247"/>
    <mergeCell ref="E247:F247"/>
    <mergeCell ref="G247:H247"/>
    <mergeCell ref="B248:C248"/>
    <mergeCell ref="E248:F248"/>
    <mergeCell ref="G248:H248"/>
    <mergeCell ref="B245:C245"/>
    <mergeCell ref="E245:F245"/>
    <mergeCell ref="G245:H245"/>
    <mergeCell ref="B246:C246"/>
    <mergeCell ref="E246:F246"/>
    <mergeCell ref="G246:H246"/>
    <mergeCell ref="B241:C241"/>
    <mergeCell ref="G241:H241"/>
    <mergeCell ref="B242:H242"/>
    <mergeCell ref="B244:C244"/>
    <mergeCell ref="E244:F244"/>
    <mergeCell ref="G244:H244"/>
    <mergeCell ref="B236:C236"/>
    <mergeCell ref="G236:H236"/>
    <mergeCell ref="G237:H237"/>
    <mergeCell ref="G238:H238"/>
    <mergeCell ref="G239:H239"/>
    <mergeCell ref="G240:H240"/>
    <mergeCell ref="B233:C233"/>
    <mergeCell ref="E233:F233"/>
    <mergeCell ref="G233:H233"/>
    <mergeCell ref="B234:D234"/>
    <mergeCell ref="B235:C235"/>
    <mergeCell ref="G235:H235"/>
    <mergeCell ref="G225:H225"/>
    <mergeCell ref="G226:H226"/>
    <mergeCell ref="G227:H227"/>
    <mergeCell ref="B228:H228"/>
    <mergeCell ref="B230:H230"/>
    <mergeCell ref="E231:E232"/>
    <mergeCell ref="F231:F232"/>
    <mergeCell ref="G231:H232"/>
    <mergeCell ref="B221:D221"/>
    <mergeCell ref="B222:C222"/>
    <mergeCell ref="G222:H222"/>
    <mergeCell ref="B223:C223"/>
    <mergeCell ref="G223:H223"/>
    <mergeCell ref="G224:H224"/>
    <mergeCell ref="E218:E219"/>
    <mergeCell ref="F218:F219"/>
    <mergeCell ref="G218:H219"/>
    <mergeCell ref="B220:C220"/>
    <mergeCell ref="E220:F220"/>
    <mergeCell ref="G220:H220"/>
    <mergeCell ref="B214:C214"/>
    <mergeCell ref="E214:F214"/>
    <mergeCell ref="G214:H214"/>
    <mergeCell ref="B216:D216"/>
    <mergeCell ref="E216:H216"/>
    <mergeCell ref="B217:H217"/>
    <mergeCell ref="B212:C212"/>
    <mergeCell ref="E212:F212"/>
    <mergeCell ref="G212:H212"/>
    <mergeCell ref="B213:C213"/>
    <mergeCell ref="E213:F213"/>
    <mergeCell ref="G213:H213"/>
    <mergeCell ref="B208:H208"/>
    <mergeCell ref="B210:C210"/>
    <mergeCell ref="E210:F210"/>
    <mergeCell ref="G210:H210"/>
    <mergeCell ref="B211:C211"/>
    <mergeCell ref="E211:F211"/>
    <mergeCell ref="G211:H211"/>
    <mergeCell ref="B203:C203"/>
    <mergeCell ref="G203:H203"/>
    <mergeCell ref="G204:H204"/>
    <mergeCell ref="G205:H205"/>
    <mergeCell ref="G206:H206"/>
    <mergeCell ref="G207:H207"/>
    <mergeCell ref="B200:C200"/>
    <mergeCell ref="E200:F200"/>
    <mergeCell ref="G200:H200"/>
    <mergeCell ref="B201:D201"/>
    <mergeCell ref="B202:C202"/>
    <mergeCell ref="G202:H202"/>
    <mergeCell ref="G189:H189"/>
    <mergeCell ref="G190:H190"/>
    <mergeCell ref="G191:H191"/>
    <mergeCell ref="B192:H192"/>
    <mergeCell ref="B197:H197"/>
    <mergeCell ref="E198:E199"/>
    <mergeCell ref="F198:F199"/>
    <mergeCell ref="G198:H199"/>
    <mergeCell ref="B185:D185"/>
    <mergeCell ref="B186:C186"/>
    <mergeCell ref="G186:H186"/>
    <mergeCell ref="B187:C187"/>
    <mergeCell ref="G187:H187"/>
    <mergeCell ref="G188:H188"/>
    <mergeCell ref="B181:H181"/>
    <mergeCell ref="E182:E183"/>
    <mergeCell ref="F182:F183"/>
    <mergeCell ref="G182:H183"/>
    <mergeCell ref="B184:C184"/>
    <mergeCell ref="E184:F184"/>
    <mergeCell ref="G184:H184"/>
    <mergeCell ref="B177:C177"/>
    <mergeCell ref="E177:F177"/>
    <mergeCell ref="G177:H177"/>
    <mergeCell ref="B178:C178"/>
    <mergeCell ref="E178:H178"/>
    <mergeCell ref="B180:D180"/>
    <mergeCell ref="E180:H180"/>
    <mergeCell ref="B174:C174"/>
    <mergeCell ref="E174:F174"/>
    <mergeCell ref="G174:H174"/>
    <mergeCell ref="B175:C175"/>
    <mergeCell ref="E175:H175"/>
    <mergeCell ref="B176:C176"/>
    <mergeCell ref="E176:H176"/>
    <mergeCell ref="F168:H168"/>
    <mergeCell ref="F169:H169"/>
    <mergeCell ref="F170:H170"/>
    <mergeCell ref="F171:H171"/>
    <mergeCell ref="B172:C172"/>
    <mergeCell ref="F172:H172"/>
    <mergeCell ref="B164:C164"/>
    <mergeCell ref="F164:H164"/>
    <mergeCell ref="B165:D165"/>
    <mergeCell ref="F165:H165"/>
    <mergeCell ref="F166:H166"/>
    <mergeCell ref="F167:H167"/>
    <mergeCell ref="F155:H155"/>
    <mergeCell ref="F156:H156"/>
    <mergeCell ref="F157:H157"/>
    <mergeCell ref="F158:H158"/>
    <mergeCell ref="B161:H161"/>
    <mergeCell ref="E162:E163"/>
    <mergeCell ref="F162:H163"/>
    <mergeCell ref="B151:C151"/>
    <mergeCell ref="F151:H151"/>
    <mergeCell ref="B152:D152"/>
    <mergeCell ref="F152:H152"/>
    <mergeCell ref="F153:H153"/>
    <mergeCell ref="F154:H154"/>
    <mergeCell ref="B146:H146"/>
    <mergeCell ref="B147:D147"/>
    <mergeCell ref="E147:H147"/>
    <mergeCell ref="B148:H148"/>
    <mergeCell ref="E149:E150"/>
    <mergeCell ref="F149:H150"/>
    <mergeCell ref="B127:E127"/>
    <mergeCell ref="G127:H127"/>
    <mergeCell ref="B137:H137"/>
    <mergeCell ref="B143:H143"/>
    <mergeCell ref="B139:I139"/>
    <mergeCell ref="B141:I141"/>
    <mergeCell ref="B121:H121"/>
    <mergeCell ref="B122:E122"/>
    <mergeCell ref="B123:H123"/>
    <mergeCell ref="B124:E124"/>
    <mergeCell ref="B125:H125"/>
    <mergeCell ref="B126:E126"/>
    <mergeCell ref="B115:E115"/>
    <mergeCell ref="G115:H115"/>
    <mergeCell ref="B116:E116"/>
    <mergeCell ref="G116:H116"/>
    <mergeCell ref="A117:A119"/>
    <mergeCell ref="B117:E117"/>
    <mergeCell ref="B118:E119"/>
    <mergeCell ref="G119:H119"/>
    <mergeCell ref="B113:E113"/>
    <mergeCell ref="G113:H113"/>
    <mergeCell ref="B114:E114"/>
    <mergeCell ref="F114:G114"/>
    <mergeCell ref="H114:I114"/>
    <mergeCell ref="B110:E110"/>
    <mergeCell ref="B111:E111"/>
    <mergeCell ref="G111:H111"/>
    <mergeCell ref="B112:E112"/>
    <mergeCell ref="G112:H112"/>
    <mergeCell ref="B101:I101"/>
    <mergeCell ref="B102:E102"/>
    <mergeCell ref="G102:H102"/>
    <mergeCell ref="B103:E103"/>
    <mergeCell ref="G103:H103"/>
    <mergeCell ref="A104:A108"/>
    <mergeCell ref="B104:E105"/>
    <mergeCell ref="G104:H104"/>
    <mergeCell ref="G105:H105"/>
    <mergeCell ref="G106:H106"/>
    <mergeCell ref="A97:I97"/>
    <mergeCell ref="B98:E98"/>
    <mergeCell ref="F98:I98"/>
    <mergeCell ref="B99:E99"/>
    <mergeCell ref="F99:I99"/>
    <mergeCell ref="B100:E100"/>
    <mergeCell ref="F100:I100"/>
    <mergeCell ref="G107:H107"/>
    <mergeCell ref="G108:H108"/>
    <mergeCell ref="B94:E94"/>
    <mergeCell ref="G94:H94"/>
    <mergeCell ref="A96:I96"/>
    <mergeCell ref="B89:E89"/>
    <mergeCell ref="G89:H89"/>
    <mergeCell ref="B90:E90"/>
    <mergeCell ref="G90:H90"/>
    <mergeCell ref="B91:E91"/>
    <mergeCell ref="G91:H91"/>
    <mergeCell ref="B86:E86"/>
    <mergeCell ref="B87:E87"/>
    <mergeCell ref="G87:H87"/>
    <mergeCell ref="B88:E88"/>
    <mergeCell ref="F88:G88"/>
    <mergeCell ref="H88:I88"/>
    <mergeCell ref="B78:E78"/>
    <mergeCell ref="G78:H78"/>
    <mergeCell ref="A92:A93"/>
    <mergeCell ref="B92:E92"/>
    <mergeCell ref="B93:E93"/>
    <mergeCell ref="A79:A85"/>
    <mergeCell ref="B79:E82"/>
    <mergeCell ref="G79:H79"/>
    <mergeCell ref="G80:H80"/>
    <mergeCell ref="G81:H81"/>
    <mergeCell ref="G82:H82"/>
    <mergeCell ref="G83:H83"/>
    <mergeCell ref="G84:H84"/>
    <mergeCell ref="B73:I73"/>
    <mergeCell ref="B75:E75"/>
    <mergeCell ref="F75:I75"/>
    <mergeCell ref="B76:E76"/>
    <mergeCell ref="F76:I76"/>
    <mergeCell ref="B77:E77"/>
    <mergeCell ref="G77:H77"/>
    <mergeCell ref="G85:H85"/>
    <mergeCell ref="B66:I66"/>
    <mergeCell ref="B67:I67"/>
    <mergeCell ref="B68:I68"/>
    <mergeCell ref="B69:I69"/>
    <mergeCell ref="B70:I70"/>
    <mergeCell ref="B72:I72"/>
    <mergeCell ref="D55:F55"/>
    <mergeCell ref="B57:F57"/>
    <mergeCell ref="B58:F58"/>
    <mergeCell ref="B61:I61"/>
    <mergeCell ref="B63:I63"/>
    <mergeCell ref="B65:I65"/>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B22:H22"/>
    <mergeCell ref="A25:H25"/>
    <mergeCell ref="A27:H27"/>
  </mergeCells>
  <conditionalFormatting sqref="A19">
    <cfRule type="expression" dxfId="50" priority="14" stopIfTrue="1">
      <formula>$M$18="Sole Bidder"</formula>
    </cfRule>
    <cfRule type="expression" dxfId="49" priority="15" stopIfTrue="1">
      <formula>$M$18=1</formula>
    </cfRule>
  </conditionalFormatting>
  <conditionalFormatting sqref="A324">
    <cfRule type="expression" dxfId="48" priority="1" stopIfTrue="1">
      <formula>$M$18="Sole Bidder"</formula>
    </cfRule>
  </conditionalFormatting>
  <conditionalFormatting sqref="A20:H21">
    <cfRule type="expression" dxfId="47" priority="24" stopIfTrue="1">
      <formula>$M$20=2</formula>
    </cfRule>
  </conditionalFormatting>
  <conditionalFormatting sqref="A22:H22">
    <cfRule type="expression" dxfId="46" priority="23" stopIfTrue="1">
      <formula>AND($M$20=2,$M$21="2 or more")</formula>
    </cfRule>
  </conditionalFormatting>
  <conditionalFormatting sqref="A35:H35">
    <cfRule type="expression" dxfId="45" priority="25" stopIfTrue="1">
      <formula>$M$20&lt;2</formula>
    </cfRule>
  </conditionalFormatting>
  <conditionalFormatting sqref="A180:H180 A193:C201 D193:H214 A208:C214">
    <cfRule type="expression" dxfId="44" priority="16" stopIfTrue="1">
      <formula>$M$144&lt;2</formula>
    </cfRule>
  </conditionalFormatting>
  <conditionalFormatting sqref="A216:H216 A229:C234 A241:H248">
    <cfRule type="expression" dxfId="43" priority="17" stopIfTrue="1">
      <formula>$M$144&lt;2</formula>
    </cfRule>
    <cfRule type="expression" dxfId="42" priority="18" stopIfTrue="1">
      <formula>$M$146=1</formula>
    </cfRule>
  </conditionalFormatting>
  <conditionalFormatting sqref="A250:H268 A269:B269 A270:H271 A295:H295 A307:H307 A308">
    <cfRule type="expression" dxfId="41" priority="12" stopIfTrue="1">
      <formula>$M$18="Sole Bidder"</formula>
    </cfRule>
  </conditionalFormatting>
  <conditionalFormatting sqref="A284:H294 E316:H316">
    <cfRule type="expression" dxfId="40" priority="19" stopIfTrue="1">
      <formula>$M$144&lt;2</formula>
    </cfRule>
  </conditionalFormatting>
  <conditionalFormatting sqref="A296:H306 G316:H316">
    <cfRule type="expression" dxfId="39" priority="21" stopIfTrue="1">
      <formula>$M$146=1</formula>
    </cfRule>
  </conditionalFormatting>
  <conditionalFormatting sqref="A296:H306">
    <cfRule type="expression" dxfId="38" priority="20" stopIfTrue="1">
      <formula>$M$144&lt;2</formula>
    </cfRule>
  </conditionalFormatting>
  <conditionalFormatting sqref="B18:F18 B19:H19">
    <cfRule type="expression" dxfId="37" priority="22" stopIfTrue="1">
      <formula>$M$20&lt;2</formula>
    </cfRule>
  </conditionalFormatting>
  <conditionalFormatting sqref="D318:D322">
    <cfRule type="expression" dxfId="36" priority="6" stopIfTrue="1">
      <formula>$M$144&lt;2</formula>
    </cfRule>
  </conditionalFormatting>
  <conditionalFormatting sqref="D153:F153 A153 A166 D222:H222">
    <cfRule type="expression" dxfId="35" priority="10" stopIfTrue="1">
      <formula>$E$152="No"</formula>
    </cfRule>
  </conditionalFormatting>
  <conditionalFormatting sqref="D166:F166">
    <cfRule type="expression" dxfId="34" priority="13" stopIfTrue="1">
      <formula>$E$152="No"</formula>
    </cfRule>
  </conditionalFormatting>
  <conditionalFormatting sqref="D229:H240">
    <cfRule type="expression" dxfId="33" priority="7" stopIfTrue="1">
      <formula>$M$144&lt;2</formula>
    </cfRule>
    <cfRule type="expression" dxfId="32" priority="8" stopIfTrue="1">
      <formula>$M$146=1</formula>
    </cfRule>
  </conditionalFormatting>
  <conditionalFormatting sqref="E153:F153">
    <cfRule type="expression" dxfId="31" priority="9" stopIfTrue="1">
      <formula>$M$18="Sole Bidder"</formula>
    </cfRule>
  </conditionalFormatting>
  <conditionalFormatting sqref="E222:H227 A25:H25 A33:H34 E149:F149 D149:D150 E151 E154:E158 E162:F162 D162:D163 E164:F164 E166:F166 E167:E172 E173:H173 E176 E177:H177 E178 E182 G182 D182:D183 E184:H184 E186:H191 E215:H215 E218 G218 D218:D219 E220:H220 E249:H249 D316">
    <cfRule type="expression" dxfId="30" priority="11" stopIfTrue="1">
      <formula>$M$18="Sole Bidder"</formula>
    </cfRule>
  </conditionalFormatting>
  <conditionalFormatting sqref="F152">
    <cfRule type="expression" dxfId="29" priority="4" stopIfTrue="1">
      <formula>$M$18="Sole Bidder"</formula>
    </cfRule>
    <cfRule type="expression" dxfId="28" priority="5" stopIfTrue="1">
      <formula>$E$152="No"</formula>
    </cfRule>
  </conditionalFormatting>
  <conditionalFormatting sqref="F165">
    <cfRule type="expression" dxfId="27" priority="2" stopIfTrue="1">
      <formula>$M$18="Sole Bidder"</formula>
    </cfRule>
    <cfRule type="expression" dxfId="26" priority="3" stopIfTrue="1">
      <formula>$E$152="No"</formula>
    </cfRule>
  </conditionalFormatting>
  <dataValidations count="1">
    <dataValidation type="list" allowBlank="1" showInputMessage="1" showErrorMessage="1" sqref="I65659 WVQ983167 WLU983167 WBY983167 VSC983167 VIG983167 UYK983167 UOO983167 UES983167 TUW983167 TLA983167 TBE983167 SRI983167 SHM983167 RXQ983167 RNU983167 RDY983167 QUC983167 QKG983167 QAK983167 PQO983167 PGS983167 OWW983167 ONA983167 ODE983167 NTI983167 NJM983167 MZQ983167 MPU983167 MFY983167 LWC983167 LMG983167 LCK983167 KSO983167 KIS983167 JYW983167 JPA983167 JFE983167 IVI983167 ILM983167 IBQ983167 HRU983167 HHY983167 GYC983167 GOG983167 GEK983167 FUO983167 FKS983167 FAW983167 ERA983167 EHE983167 DXI983167 DNM983167 DDQ983167 CTU983167 CJY983167 CAC983167 BQG983167 BGK983167 AWO983167 AMS983167 ACW983167 TA983167 JE983167 I983167 WVQ917631 WLU917631 WBY917631 VSC917631 VIG917631 UYK917631 UOO917631 UES917631 TUW917631 TLA917631 TBE917631 SRI917631 SHM917631 RXQ917631 RNU917631 RDY917631 QUC917631 QKG917631 QAK917631 PQO917631 PGS917631 OWW917631 ONA917631 ODE917631 NTI917631 NJM917631 MZQ917631 MPU917631 MFY917631 LWC917631 LMG917631 LCK917631 KSO917631 KIS917631 JYW917631 JPA917631 JFE917631 IVI917631 ILM917631 IBQ917631 HRU917631 HHY917631 GYC917631 GOG917631 GEK917631 FUO917631 FKS917631 FAW917631 ERA917631 EHE917631 DXI917631 DNM917631 DDQ917631 CTU917631 CJY917631 CAC917631 BQG917631 BGK917631 AWO917631 AMS917631 ACW917631 TA917631 JE917631 I917631 WVQ852095 WLU852095 WBY852095 VSC852095 VIG852095 UYK852095 UOO852095 UES852095 TUW852095 TLA852095 TBE852095 SRI852095 SHM852095 RXQ852095 RNU852095 RDY852095 QUC852095 QKG852095 QAK852095 PQO852095 PGS852095 OWW852095 ONA852095 ODE852095 NTI852095 NJM852095 MZQ852095 MPU852095 MFY852095 LWC852095 LMG852095 LCK852095 KSO852095 KIS852095 JYW852095 JPA852095 JFE852095 IVI852095 ILM852095 IBQ852095 HRU852095 HHY852095 GYC852095 GOG852095 GEK852095 FUO852095 FKS852095 FAW852095 ERA852095 EHE852095 DXI852095 DNM852095 DDQ852095 CTU852095 CJY852095 CAC852095 BQG852095 BGK852095 AWO852095 AMS852095 ACW852095 TA852095 JE852095 I852095 WVQ786559 WLU786559 WBY786559 VSC786559 VIG786559 UYK786559 UOO786559 UES786559 TUW786559 TLA786559 TBE786559 SRI786559 SHM786559 RXQ786559 RNU786559 RDY786559 QUC786559 QKG786559 QAK786559 PQO786559 PGS786559 OWW786559 ONA786559 ODE786559 NTI786559 NJM786559 MZQ786559 MPU786559 MFY786559 LWC786559 LMG786559 LCK786559 KSO786559 KIS786559 JYW786559 JPA786559 JFE786559 IVI786559 ILM786559 IBQ786559 HRU786559 HHY786559 GYC786559 GOG786559 GEK786559 FUO786559 FKS786559 FAW786559 ERA786559 EHE786559 DXI786559 DNM786559 DDQ786559 CTU786559 CJY786559 CAC786559 BQG786559 BGK786559 AWO786559 AMS786559 ACW786559 TA786559 JE786559 I786559 WVQ721023 WLU721023 WBY721023 VSC721023 VIG721023 UYK721023 UOO721023 UES721023 TUW721023 TLA721023 TBE721023 SRI721023 SHM721023 RXQ721023 RNU721023 RDY721023 QUC721023 QKG721023 QAK721023 PQO721023 PGS721023 OWW721023 ONA721023 ODE721023 NTI721023 NJM721023 MZQ721023 MPU721023 MFY721023 LWC721023 LMG721023 LCK721023 KSO721023 KIS721023 JYW721023 JPA721023 JFE721023 IVI721023 ILM721023 IBQ721023 HRU721023 HHY721023 GYC721023 GOG721023 GEK721023 FUO721023 FKS721023 FAW721023 ERA721023 EHE721023 DXI721023 DNM721023 DDQ721023 CTU721023 CJY721023 CAC721023 BQG721023 BGK721023 AWO721023 AMS721023 ACW721023 TA721023 JE721023 I721023 WVQ655487 WLU655487 WBY655487 VSC655487 VIG655487 UYK655487 UOO655487 UES655487 TUW655487 TLA655487 TBE655487 SRI655487 SHM655487 RXQ655487 RNU655487 RDY655487 QUC655487 QKG655487 QAK655487 PQO655487 PGS655487 OWW655487 ONA655487 ODE655487 NTI655487 NJM655487 MZQ655487 MPU655487 MFY655487 LWC655487 LMG655487 LCK655487 KSO655487 KIS655487 JYW655487 JPA655487 JFE655487 IVI655487 ILM655487 IBQ655487 HRU655487 HHY655487 GYC655487 GOG655487 GEK655487 FUO655487 FKS655487 FAW655487 ERA655487 EHE655487 DXI655487 DNM655487 DDQ655487 CTU655487 CJY655487 CAC655487 BQG655487 BGK655487 AWO655487 AMS655487 ACW655487 TA655487 JE655487 I655487 WVQ589951 WLU589951 WBY589951 VSC589951 VIG589951 UYK589951 UOO589951 UES589951 TUW589951 TLA589951 TBE589951 SRI589951 SHM589951 RXQ589951 RNU589951 RDY589951 QUC589951 QKG589951 QAK589951 PQO589951 PGS589951 OWW589951 ONA589951 ODE589951 NTI589951 NJM589951 MZQ589951 MPU589951 MFY589951 LWC589951 LMG589951 LCK589951 KSO589951 KIS589951 JYW589951 JPA589951 JFE589951 IVI589951 ILM589951 IBQ589951 HRU589951 HHY589951 GYC589951 GOG589951 GEK589951 FUO589951 FKS589951 FAW589951 ERA589951 EHE589951 DXI589951 DNM589951 DDQ589951 CTU589951 CJY589951 CAC589951 BQG589951 BGK589951 AWO589951 AMS589951 ACW589951 TA589951 JE589951 I589951 WVQ524415 WLU524415 WBY524415 VSC524415 VIG524415 UYK524415 UOO524415 UES524415 TUW524415 TLA524415 TBE524415 SRI524415 SHM524415 RXQ524415 RNU524415 RDY524415 QUC524415 QKG524415 QAK524415 PQO524415 PGS524415 OWW524415 ONA524415 ODE524415 NTI524415 NJM524415 MZQ524415 MPU524415 MFY524415 LWC524415 LMG524415 LCK524415 KSO524415 KIS524415 JYW524415 JPA524415 JFE524415 IVI524415 ILM524415 IBQ524415 HRU524415 HHY524415 GYC524415 GOG524415 GEK524415 FUO524415 FKS524415 FAW524415 ERA524415 EHE524415 DXI524415 DNM524415 DDQ524415 CTU524415 CJY524415 CAC524415 BQG524415 BGK524415 AWO524415 AMS524415 ACW524415 TA524415 JE524415 I524415 WVQ458879 WLU458879 WBY458879 VSC458879 VIG458879 UYK458879 UOO458879 UES458879 TUW458879 TLA458879 TBE458879 SRI458879 SHM458879 RXQ458879 RNU458879 RDY458879 QUC458879 QKG458879 QAK458879 PQO458879 PGS458879 OWW458879 ONA458879 ODE458879 NTI458879 NJM458879 MZQ458879 MPU458879 MFY458879 LWC458879 LMG458879 LCK458879 KSO458879 KIS458879 JYW458879 JPA458879 JFE458879 IVI458879 ILM458879 IBQ458879 HRU458879 HHY458879 GYC458879 GOG458879 GEK458879 FUO458879 FKS458879 FAW458879 ERA458879 EHE458879 DXI458879 DNM458879 DDQ458879 CTU458879 CJY458879 CAC458879 BQG458879 BGK458879 AWO458879 AMS458879 ACW458879 TA458879 JE458879 I458879 WVQ393343 WLU393343 WBY393343 VSC393343 VIG393343 UYK393343 UOO393343 UES393343 TUW393343 TLA393343 TBE393343 SRI393343 SHM393343 RXQ393343 RNU393343 RDY393343 QUC393343 QKG393343 QAK393343 PQO393343 PGS393343 OWW393343 ONA393343 ODE393343 NTI393343 NJM393343 MZQ393343 MPU393343 MFY393343 LWC393343 LMG393343 LCK393343 KSO393343 KIS393343 JYW393343 JPA393343 JFE393343 IVI393343 ILM393343 IBQ393343 HRU393343 HHY393343 GYC393343 GOG393343 GEK393343 FUO393343 FKS393343 FAW393343 ERA393343 EHE393343 DXI393343 DNM393343 DDQ393343 CTU393343 CJY393343 CAC393343 BQG393343 BGK393343 AWO393343 AMS393343 ACW393343 TA393343 JE393343 I393343 WVQ327807 WLU327807 WBY327807 VSC327807 VIG327807 UYK327807 UOO327807 UES327807 TUW327807 TLA327807 TBE327807 SRI327807 SHM327807 RXQ327807 RNU327807 RDY327807 QUC327807 QKG327807 QAK327807 PQO327807 PGS327807 OWW327807 ONA327807 ODE327807 NTI327807 NJM327807 MZQ327807 MPU327807 MFY327807 LWC327807 LMG327807 LCK327807 KSO327807 KIS327807 JYW327807 JPA327807 JFE327807 IVI327807 ILM327807 IBQ327807 HRU327807 HHY327807 GYC327807 GOG327807 GEK327807 FUO327807 FKS327807 FAW327807 ERA327807 EHE327807 DXI327807 DNM327807 DDQ327807 CTU327807 CJY327807 CAC327807 BQG327807 BGK327807 AWO327807 AMS327807 ACW327807 TA327807 JE327807 I327807 WVQ262271 WLU262271 WBY262271 VSC262271 VIG262271 UYK262271 UOO262271 UES262271 TUW262271 TLA262271 TBE262271 SRI262271 SHM262271 RXQ262271 RNU262271 RDY262271 QUC262271 QKG262271 QAK262271 PQO262271 PGS262271 OWW262271 ONA262271 ODE262271 NTI262271 NJM262271 MZQ262271 MPU262271 MFY262271 LWC262271 LMG262271 LCK262271 KSO262271 KIS262271 JYW262271 JPA262271 JFE262271 IVI262271 ILM262271 IBQ262271 HRU262271 HHY262271 GYC262271 GOG262271 GEK262271 FUO262271 FKS262271 FAW262271 ERA262271 EHE262271 DXI262271 DNM262271 DDQ262271 CTU262271 CJY262271 CAC262271 BQG262271 BGK262271 AWO262271 AMS262271 ACW262271 TA262271 JE262271 I262271 WVQ196735 WLU196735 WBY196735 VSC196735 VIG196735 UYK196735 UOO196735 UES196735 TUW196735 TLA196735 TBE196735 SRI196735 SHM196735 RXQ196735 RNU196735 RDY196735 QUC196735 QKG196735 QAK196735 PQO196735 PGS196735 OWW196735 ONA196735 ODE196735 NTI196735 NJM196735 MZQ196735 MPU196735 MFY196735 LWC196735 LMG196735 LCK196735 KSO196735 KIS196735 JYW196735 JPA196735 JFE196735 IVI196735 ILM196735 IBQ196735 HRU196735 HHY196735 GYC196735 GOG196735 GEK196735 FUO196735 FKS196735 FAW196735 ERA196735 EHE196735 DXI196735 DNM196735 DDQ196735 CTU196735 CJY196735 CAC196735 BQG196735 BGK196735 AWO196735 AMS196735 ACW196735 TA196735 JE196735 I196735 WVQ131199 WLU131199 WBY131199 VSC131199 VIG131199 UYK131199 UOO131199 UES131199 TUW131199 TLA131199 TBE131199 SRI131199 SHM131199 RXQ131199 RNU131199 RDY131199 QUC131199 QKG131199 QAK131199 PQO131199 PGS131199 OWW131199 ONA131199 ODE131199 NTI131199 NJM131199 MZQ131199 MPU131199 MFY131199 LWC131199 LMG131199 LCK131199 KSO131199 KIS131199 JYW131199 JPA131199 JFE131199 IVI131199 ILM131199 IBQ131199 HRU131199 HHY131199 GYC131199 GOG131199 GEK131199 FUO131199 FKS131199 FAW131199 ERA131199 EHE131199 DXI131199 DNM131199 DDQ131199 CTU131199 CJY131199 CAC131199 BQG131199 BGK131199 AWO131199 AMS131199 ACW131199 TA131199 JE131199 I131199 WVQ65663 WLU65663 WBY65663 VSC65663 VIG65663 UYK65663 UOO65663 UES65663 TUW65663 TLA65663 TBE65663 SRI65663 SHM65663 RXQ65663 RNU65663 RDY65663 QUC65663 QKG65663 QAK65663 PQO65663 PGS65663 OWW65663 ONA65663 ODE65663 NTI65663 NJM65663 MZQ65663 MPU65663 MFY65663 LWC65663 LMG65663 LCK65663 KSO65663 KIS65663 JYW65663 JPA65663 JFE65663 IVI65663 ILM65663 IBQ65663 HRU65663 HHY65663 GYC65663 GOG65663 GEK65663 FUO65663 FKS65663 FAW65663 ERA65663 EHE65663 DXI65663 DNM65663 DDQ65663 CTU65663 CJY65663 CAC65663 BQG65663 BGK65663 AWO65663 AMS65663 ACW65663 TA65663 JE65663 I65663 WVQ983165 WLU983165 WBY983165 VSC983165 VIG983165 UYK983165 UOO983165 UES983165 TUW983165 TLA983165 TBE983165 SRI983165 SHM983165 RXQ983165 RNU983165 RDY983165 QUC983165 QKG983165 QAK983165 PQO983165 PGS983165 OWW983165 ONA983165 ODE983165 NTI983165 NJM983165 MZQ983165 MPU983165 MFY983165 LWC983165 LMG983165 LCK983165 KSO983165 KIS983165 JYW983165 JPA983165 JFE983165 IVI983165 ILM983165 IBQ983165 HRU983165 HHY983165 GYC983165 GOG983165 GEK983165 FUO983165 FKS983165 FAW983165 ERA983165 EHE983165 DXI983165 DNM983165 DDQ983165 CTU983165 CJY983165 CAC983165 BQG983165 BGK983165 AWO983165 AMS983165 ACW983165 TA983165 JE983165 I983165 WVQ917629 WLU917629 WBY917629 VSC917629 VIG917629 UYK917629 UOO917629 UES917629 TUW917629 TLA917629 TBE917629 SRI917629 SHM917629 RXQ917629 RNU917629 RDY917629 QUC917629 QKG917629 QAK917629 PQO917629 PGS917629 OWW917629 ONA917629 ODE917629 NTI917629 NJM917629 MZQ917629 MPU917629 MFY917629 LWC917629 LMG917629 LCK917629 KSO917629 KIS917629 JYW917629 JPA917629 JFE917629 IVI917629 ILM917629 IBQ917629 HRU917629 HHY917629 GYC917629 GOG917629 GEK917629 FUO917629 FKS917629 FAW917629 ERA917629 EHE917629 DXI917629 DNM917629 DDQ917629 CTU917629 CJY917629 CAC917629 BQG917629 BGK917629 AWO917629 AMS917629 ACW917629 TA917629 JE917629 I917629 WVQ852093 WLU852093 WBY852093 VSC852093 VIG852093 UYK852093 UOO852093 UES852093 TUW852093 TLA852093 TBE852093 SRI852093 SHM852093 RXQ852093 RNU852093 RDY852093 QUC852093 QKG852093 QAK852093 PQO852093 PGS852093 OWW852093 ONA852093 ODE852093 NTI852093 NJM852093 MZQ852093 MPU852093 MFY852093 LWC852093 LMG852093 LCK852093 KSO852093 KIS852093 JYW852093 JPA852093 JFE852093 IVI852093 ILM852093 IBQ852093 HRU852093 HHY852093 GYC852093 GOG852093 GEK852093 FUO852093 FKS852093 FAW852093 ERA852093 EHE852093 DXI852093 DNM852093 DDQ852093 CTU852093 CJY852093 CAC852093 BQG852093 BGK852093 AWO852093 AMS852093 ACW852093 TA852093 JE852093 I852093 WVQ786557 WLU786557 WBY786557 VSC786557 VIG786557 UYK786557 UOO786557 UES786557 TUW786557 TLA786557 TBE786557 SRI786557 SHM786557 RXQ786557 RNU786557 RDY786557 QUC786557 QKG786557 QAK786557 PQO786557 PGS786557 OWW786557 ONA786557 ODE786557 NTI786557 NJM786557 MZQ786557 MPU786557 MFY786557 LWC786557 LMG786557 LCK786557 KSO786557 KIS786557 JYW786557 JPA786557 JFE786557 IVI786557 ILM786557 IBQ786557 HRU786557 HHY786557 GYC786557 GOG786557 GEK786557 FUO786557 FKS786557 FAW786557 ERA786557 EHE786557 DXI786557 DNM786557 DDQ786557 CTU786557 CJY786557 CAC786557 BQG786557 BGK786557 AWO786557 AMS786557 ACW786557 TA786557 JE786557 I786557 WVQ721021 WLU721021 WBY721021 VSC721021 VIG721021 UYK721021 UOO721021 UES721021 TUW721021 TLA721021 TBE721021 SRI721021 SHM721021 RXQ721021 RNU721021 RDY721021 QUC721021 QKG721021 QAK721021 PQO721021 PGS721021 OWW721021 ONA721021 ODE721021 NTI721021 NJM721021 MZQ721021 MPU721021 MFY721021 LWC721021 LMG721021 LCK721021 KSO721021 KIS721021 JYW721021 JPA721021 JFE721021 IVI721021 ILM721021 IBQ721021 HRU721021 HHY721021 GYC721021 GOG721021 GEK721021 FUO721021 FKS721021 FAW721021 ERA721021 EHE721021 DXI721021 DNM721021 DDQ721021 CTU721021 CJY721021 CAC721021 BQG721021 BGK721021 AWO721021 AMS721021 ACW721021 TA721021 JE721021 I721021 WVQ655485 WLU655485 WBY655485 VSC655485 VIG655485 UYK655485 UOO655485 UES655485 TUW655485 TLA655485 TBE655485 SRI655485 SHM655485 RXQ655485 RNU655485 RDY655485 QUC655485 QKG655485 QAK655485 PQO655485 PGS655485 OWW655485 ONA655485 ODE655485 NTI655485 NJM655485 MZQ655485 MPU655485 MFY655485 LWC655485 LMG655485 LCK655485 KSO655485 KIS655485 JYW655485 JPA655485 JFE655485 IVI655485 ILM655485 IBQ655485 HRU655485 HHY655485 GYC655485 GOG655485 GEK655485 FUO655485 FKS655485 FAW655485 ERA655485 EHE655485 DXI655485 DNM655485 DDQ655485 CTU655485 CJY655485 CAC655485 BQG655485 BGK655485 AWO655485 AMS655485 ACW655485 TA655485 JE655485 I655485 WVQ589949 WLU589949 WBY589949 VSC589949 VIG589949 UYK589949 UOO589949 UES589949 TUW589949 TLA589949 TBE589949 SRI589949 SHM589949 RXQ589949 RNU589949 RDY589949 QUC589949 QKG589949 QAK589949 PQO589949 PGS589949 OWW589949 ONA589949 ODE589949 NTI589949 NJM589949 MZQ589949 MPU589949 MFY589949 LWC589949 LMG589949 LCK589949 KSO589949 KIS589949 JYW589949 JPA589949 JFE589949 IVI589949 ILM589949 IBQ589949 HRU589949 HHY589949 GYC589949 GOG589949 GEK589949 FUO589949 FKS589949 FAW589949 ERA589949 EHE589949 DXI589949 DNM589949 DDQ589949 CTU589949 CJY589949 CAC589949 BQG589949 BGK589949 AWO589949 AMS589949 ACW589949 TA589949 JE589949 I589949 WVQ524413 WLU524413 WBY524413 VSC524413 VIG524413 UYK524413 UOO524413 UES524413 TUW524413 TLA524413 TBE524413 SRI524413 SHM524413 RXQ524413 RNU524413 RDY524413 QUC524413 QKG524413 QAK524413 PQO524413 PGS524413 OWW524413 ONA524413 ODE524413 NTI524413 NJM524413 MZQ524413 MPU524413 MFY524413 LWC524413 LMG524413 LCK524413 KSO524413 KIS524413 JYW524413 JPA524413 JFE524413 IVI524413 ILM524413 IBQ524413 HRU524413 HHY524413 GYC524413 GOG524413 GEK524413 FUO524413 FKS524413 FAW524413 ERA524413 EHE524413 DXI524413 DNM524413 DDQ524413 CTU524413 CJY524413 CAC524413 BQG524413 BGK524413 AWO524413 AMS524413 ACW524413 TA524413 JE524413 I524413 WVQ458877 WLU458877 WBY458877 VSC458877 VIG458877 UYK458877 UOO458877 UES458877 TUW458877 TLA458877 TBE458877 SRI458877 SHM458877 RXQ458877 RNU458877 RDY458877 QUC458877 QKG458877 QAK458877 PQO458877 PGS458877 OWW458877 ONA458877 ODE458877 NTI458877 NJM458877 MZQ458877 MPU458877 MFY458877 LWC458877 LMG458877 LCK458877 KSO458877 KIS458877 JYW458877 JPA458877 JFE458877 IVI458877 ILM458877 IBQ458877 HRU458877 HHY458877 GYC458877 GOG458877 GEK458877 FUO458877 FKS458877 FAW458877 ERA458877 EHE458877 DXI458877 DNM458877 DDQ458877 CTU458877 CJY458877 CAC458877 BQG458877 BGK458877 AWO458877 AMS458877 ACW458877 TA458877 JE458877 I458877 WVQ393341 WLU393341 WBY393341 VSC393341 VIG393341 UYK393341 UOO393341 UES393341 TUW393341 TLA393341 TBE393341 SRI393341 SHM393341 RXQ393341 RNU393341 RDY393341 QUC393341 QKG393341 QAK393341 PQO393341 PGS393341 OWW393341 ONA393341 ODE393341 NTI393341 NJM393341 MZQ393341 MPU393341 MFY393341 LWC393341 LMG393341 LCK393341 KSO393341 KIS393341 JYW393341 JPA393341 JFE393341 IVI393341 ILM393341 IBQ393341 HRU393341 HHY393341 GYC393341 GOG393341 GEK393341 FUO393341 FKS393341 FAW393341 ERA393341 EHE393341 DXI393341 DNM393341 DDQ393341 CTU393341 CJY393341 CAC393341 BQG393341 BGK393341 AWO393341 AMS393341 ACW393341 TA393341 JE393341 I393341 WVQ327805 WLU327805 WBY327805 VSC327805 VIG327805 UYK327805 UOO327805 UES327805 TUW327805 TLA327805 TBE327805 SRI327805 SHM327805 RXQ327805 RNU327805 RDY327805 QUC327805 QKG327805 QAK327805 PQO327805 PGS327805 OWW327805 ONA327805 ODE327805 NTI327805 NJM327805 MZQ327805 MPU327805 MFY327805 LWC327805 LMG327805 LCK327805 KSO327805 KIS327805 JYW327805 JPA327805 JFE327805 IVI327805 ILM327805 IBQ327805 HRU327805 HHY327805 GYC327805 GOG327805 GEK327805 FUO327805 FKS327805 FAW327805 ERA327805 EHE327805 DXI327805 DNM327805 DDQ327805 CTU327805 CJY327805 CAC327805 BQG327805 BGK327805 AWO327805 AMS327805 ACW327805 TA327805 JE327805 I327805 WVQ262269 WLU262269 WBY262269 VSC262269 VIG262269 UYK262269 UOO262269 UES262269 TUW262269 TLA262269 TBE262269 SRI262269 SHM262269 RXQ262269 RNU262269 RDY262269 QUC262269 QKG262269 QAK262269 PQO262269 PGS262269 OWW262269 ONA262269 ODE262269 NTI262269 NJM262269 MZQ262269 MPU262269 MFY262269 LWC262269 LMG262269 LCK262269 KSO262269 KIS262269 JYW262269 JPA262269 JFE262269 IVI262269 ILM262269 IBQ262269 HRU262269 HHY262269 GYC262269 GOG262269 GEK262269 FUO262269 FKS262269 FAW262269 ERA262269 EHE262269 DXI262269 DNM262269 DDQ262269 CTU262269 CJY262269 CAC262269 BQG262269 BGK262269 AWO262269 AMS262269 ACW262269 TA262269 JE262269 I262269 WVQ196733 WLU196733 WBY196733 VSC196733 VIG196733 UYK196733 UOO196733 UES196733 TUW196733 TLA196733 TBE196733 SRI196733 SHM196733 RXQ196733 RNU196733 RDY196733 QUC196733 QKG196733 QAK196733 PQO196733 PGS196733 OWW196733 ONA196733 ODE196733 NTI196733 NJM196733 MZQ196733 MPU196733 MFY196733 LWC196733 LMG196733 LCK196733 KSO196733 KIS196733 JYW196733 JPA196733 JFE196733 IVI196733 ILM196733 IBQ196733 HRU196733 HHY196733 GYC196733 GOG196733 GEK196733 FUO196733 FKS196733 FAW196733 ERA196733 EHE196733 DXI196733 DNM196733 DDQ196733 CTU196733 CJY196733 CAC196733 BQG196733 BGK196733 AWO196733 AMS196733 ACW196733 TA196733 JE196733 I196733 WVQ131197 WLU131197 WBY131197 VSC131197 VIG131197 UYK131197 UOO131197 UES131197 TUW131197 TLA131197 TBE131197 SRI131197 SHM131197 RXQ131197 RNU131197 RDY131197 QUC131197 QKG131197 QAK131197 PQO131197 PGS131197 OWW131197 ONA131197 ODE131197 NTI131197 NJM131197 MZQ131197 MPU131197 MFY131197 LWC131197 LMG131197 LCK131197 KSO131197 KIS131197 JYW131197 JPA131197 JFE131197 IVI131197 ILM131197 IBQ131197 HRU131197 HHY131197 GYC131197 GOG131197 GEK131197 FUO131197 FKS131197 FAW131197 ERA131197 EHE131197 DXI131197 DNM131197 DDQ131197 CTU131197 CJY131197 CAC131197 BQG131197 BGK131197 AWO131197 AMS131197 ACW131197 TA131197 JE131197 I131197 WVQ65661 WLU65661 WBY65661 VSC65661 VIG65661 UYK65661 UOO65661 UES65661 TUW65661 TLA65661 TBE65661 SRI65661 SHM65661 RXQ65661 RNU65661 RDY65661 QUC65661 QKG65661 QAK65661 PQO65661 PGS65661 OWW65661 ONA65661 ODE65661 NTI65661 NJM65661 MZQ65661 MPU65661 MFY65661 LWC65661 LMG65661 LCK65661 KSO65661 KIS65661 JYW65661 JPA65661 JFE65661 IVI65661 ILM65661 IBQ65661 HRU65661 HHY65661 GYC65661 GOG65661 GEK65661 FUO65661 FKS65661 FAW65661 ERA65661 EHE65661 DXI65661 DNM65661 DDQ65661 CTU65661 CJY65661 CAC65661 BQG65661 BGK65661 AWO65661 AMS65661 ACW65661 TA65661 JE65661 I65661 WVQ983163 WLU983163 WBY983163 VSC983163 VIG983163 UYK983163 UOO983163 UES983163 TUW983163 TLA983163 TBE983163 SRI983163 SHM983163 RXQ983163 RNU983163 RDY983163 QUC983163 QKG983163 QAK983163 PQO983163 PGS983163 OWW983163 ONA983163 ODE983163 NTI983163 NJM983163 MZQ983163 MPU983163 MFY983163 LWC983163 LMG983163 LCK983163 KSO983163 KIS983163 JYW983163 JPA983163 JFE983163 IVI983163 ILM983163 IBQ983163 HRU983163 HHY983163 GYC983163 GOG983163 GEK983163 FUO983163 FKS983163 FAW983163 ERA983163 EHE983163 DXI983163 DNM983163 DDQ983163 CTU983163 CJY983163 CAC983163 BQG983163 BGK983163 AWO983163 AMS983163 ACW983163 TA983163 JE983163 I983163 WVQ917627 WLU917627 WBY917627 VSC917627 VIG917627 UYK917627 UOO917627 UES917627 TUW917627 TLA917627 TBE917627 SRI917627 SHM917627 RXQ917627 RNU917627 RDY917627 QUC917627 QKG917627 QAK917627 PQO917627 PGS917627 OWW917627 ONA917627 ODE917627 NTI917627 NJM917627 MZQ917627 MPU917627 MFY917627 LWC917627 LMG917627 LCK917627 KSO917627 KIS917627 JYW917627 JPA917627 JFE917627 IVI917627 ILM917627 IBQ917627 HRU917627 HHY917627 GYC917627 GOG917627 GEK917627 FUO917627 FKS917627 FAW917627 ERA917627 EHE917627 DXI917627 DNM917627 DDQ917627 CTU917627 CJY917627 CAC917627 BQG917627 BGK917627 AWO917627 AMS917627 ACW917627 TA917627 JE917627 I917627 WVQ852091 WLU852091 WBY852091 VSC852091 VIG852091 UYK852091 UOO852091 UES852091 TUW852091 TLA852091 TBE852091 SRI852091 SHM852091 RXQ852091 RNU852091 RDY852091 QUC852091 QKG852091 QAK852091 PQO852091 PGS852091 OWW852091 ONA852091 ODE852091 NTI852091 NJM852091 MZQ852091 MPU852091 MFY852091 LWC852091 LMG852091 LCK852091 KSO852091 KIS852091 JYW852091 JPA852091 JFE852091 IVI852091 ILM852091 IBQ852091 HRU852091 HHY852091 GYC852091 GOG852091 GEK852091 FUO852091 FKS852091 FAW852091 ERA852091 EHE852091 DXI852091 DNM852091 DDQ852091 CTU852091 CJY852091 CAC852091 BQG852091 BGK852091 AWO852091 AMS852091 ACW852091 TA852091 JE852091 I852091 WVQ786555 WLU786555 WBY786555 VSC786555 VIG786555 UYK786555 UOO786555 UES786555 TUW786555 TLA786555 TBE786555 SRI786555 SHM786555 RXQ786555 RNU786555 RDY786555 QUC786555 QKG786555 QAK786555 PQO786555 PGS786555 OWW786555 ONA786555 ODE786555 NTI786555 NJM786555 MZQ786555 MPU786555 MFY786555 LWC786555 LMG786555 LCK786555 KSO786555 KIS786555 JYW786555 JPA786555 JFE786555 IVI786555 ILM786555 IBQ786555 HRU786555 HHY786555 GYC786555 GOG786555 GEK786555 FUO786555 FKS786555 FAW786555 ERA786555 EHE786555 DXI786555 DNM786555 DDQ786555 CTU786555 CJY786555 CAC786555 BQG786555 BGK786555 AWO786555 AMS786555 ACW786555 TA786555 JE786555 I786555 WVQ721019 WLU721019 WBY721019 VSC721019 VIG721019 UYK721019 UOO721019 UES721019 TUW721019 TLA721019 TBE721019 SRI721019 SHM721019 RXQ721019 RNU721019 RDY721019 QUC721019 QKG721019 QAK721019 PQO721019 PGS721019 OWW721019 ONA721019 ODE721019 NTI721019 NJM721019 MZQ721019 MPU721019 MFY721019 LWC721019 LMG721019 LCK721019 KSO721019 KIS721019 JYW721019 JPA721019 JFE721019 IVI721019 ILM721019 IBQ721019 HRU721019 HHY721019 GYC721019 GOG721019 GEK721019 FUO721019 FKS721019 FAW721019 ERA721019 EHE721019 DXI721019 DNM721019 DDQ721019 CTU721019 CJY721019 CAC721019 BQG721019 BGK721019 AWO721019 AMS721019 ACW721019 TA721019 JE721019 I721019 WVQ655483 WLU655483 WBY655483 VSC655483 VIG655483 UYK655483 UOO655483 UES655483 TUW655483 TLA655483 TBE655483 SRI655483 SHM655483 RXQ655483 RNU655483 RDY655483 QUC655483 QKG655483 QAK655483 PQO655483 PGS655483 OWW655483 ONA655483 ODE655483 NTI655483 NJM655483 MZQ655483 MPU655483 MFY655483 LWC655483 LMG655483 LCK655483 KSO655483 KIS655483 JYW655483 JPA655483 JFE655483 IVI655483 ILM655483 IBQ655483 HRU655483 HHY655483 GYC655483 GOG655483 GEK655483 FUO655483 FKS655483 FAW655483 ERA655483 EHE655483 DXI655483 DNM655483 DDQ655483 CTU655483 CJY655483 CAC655483 BQG655483 BGK655483 AWO655483 AMS655483 ACW655483 TA655483 JE655483 I655483 WVQ589947 WLU589947 WBY589947 VSC589947 VIG589947 UYK589947 UOO589947 UES589947 TUW589947 TLA589947 TBE589947 SRI589947 SHM589947 RXQ589947 RNU589947 RDY589947 QUC589947 QKG589947 QAK589947 PQO589947 PGS589947 OWW589947 ONA589947 ODE589947 NTI589947 NJM589947 MZQ589947 MPU589947 MFY589947 LWC589947 LMG589947 LCK589947 KSO589947 KIS589947 JYW589947 JPA589947 JFE589947 IVI589947 ILM589947 IBQ589947 HRU589947 HHY589947 GYC589947 GOG589947 GEK589947 FUO589947 FKS589947 FAW589947 ERA589947 EHE589947 DXI589947 DNM589947 DDQ589947 CTU589947 CJY589947 CAC589947 BQG589947 BGK589947 AWO589947 AMS589947 ACW589947 TA589947 JE589947 I589947 WVQ524411 WLU524411 WBY524411 VSC524411 VIG524411 UYK524411 UOO524411 UES524411 TUW524411 TLA524411 TBE524411 SRI524411 SHM524411 RXQ524411 RNU524411 RDY524411 QUC524411 QKG524411 QAK524411 PQO524411 PGS524411 OWW524411 ONA524411 ODE524411 NTI524411 NJM524411 MZQ524411 MPU524411 MFY524411 LWC524411 LMG524411 LCK524411 KSO524411 KIS524411 JYW524411 JPA524411 JFE524411 IVI524411 ILM524411 IBQ524411 HRU524411 HHY524411 GYC524411 GOG524411 GEK524411 FUO524411 FKS524411 FAW524411 ERA524411 EHE524411 DXI524411 DNM524411 DDQ524411 CTU524411 CJY524411 CAC524411 BQG524411 BGK524411 AWO524411 AMS524411 ACW524411 TA524411 JE524411 I524411 WVQ458875 WLU458875 WBY458875 VSC458875 VIG458875 UYK458875 UOO458875 UES458875 TUW458875 TLA458875 TBE458875 SRI458875 SHM458875 RXQ458875 RNU458875 RDY458875 QUC458875 QKG458875 QAK458875 PQO458875 PGS458875 OWW458875 ONA458875 ODE458875 NTI458875 NJM458875 MZQ458875 MPU458875 MFY458875 LWC458875 LMG458875 LCK458875 KSO458875 KIS458875 JYW458875 JPA458875 JFE458875 IVI458875 ILM458875 IBQ458875 HRU458875 HHY458875 GYC458875 GOG458875 GEK458875 FUO458875 FKS458875 FAW458875 ERA458875 EHE458875 DXI458875 DNM458875 DDQ458875 CTU458875 CJY458875 CAC458875 BQG458875 BGK458875 AWO458875 AMS458875 ACW458875 TA458875 JE458875 I458875 WVQ393339 WLU393339 WBY393339 VSC393339 VIG393339 UYK393339 UOO393339 UES393339 TUW393339 TLA393339 TBE393339 SRI393339 SHM393339 RXQ393339 RNU393339 RDY393339 QUC393339 QKG393339 QAK393339 PQO393339 PGS393339 OWW393339 ONA393339 ODE393339 NTI393339 NJM393339 MZQ393339 MPU393339 MFY393339 LWC393339 LMG393339 LCK393339 KSO393339 KIS393339 JYW393339 JPA393339 JFE393339 IVI393339 ILM393339 IBQ393339 HRU393339 HHY393339 GYC393339 GOG393339 GEK393339 FUO393339 FKS393339 FAW393339 ERA393339 EHE393339 DXI393339 DNM393339 DDQ393339 CTU393339 CJY393339 CAC393339 BQG393339 BGK393339 AWO393339 AMS393339 ACW393339 TA393339 JE393339 I393339 WVQ327803 WLU327803 WBY327803 VSC327803 VIG327803 UYK327803 UOO327803 UES327803 TUW327803 TLA327803 TBE327803 SRI327803 SHM327803 RXQ327803 RNU327803 RDY327803 QUC327803 QKG327803 QAK327803 PQO327803 PGS327803 OWW327803 ONA327803 ODE327803 NTI327803 NJM327803 MZQ327803 MPU327803 MFY327803 LWC327803 LMG327803 LCK327803 KSO327803 KIS327803 JYW327803 JPA327803 JFE327803 IVI327803 ILM327803 IBQ327803 HRU327803 HHY327803 GYC327803 GOG327803 GEK327803 FUO327803 FKS327803 FAW327803 ERA327803 EHE327803 DXI327803 DNM327803 DDQ327803 CTU327803 CJY327803 CAC327803 BQG327803 BGK327803 AWO327803 AMS327803 ACW327803 TA327803 JE327803 I327803 WVQ262267 WLU262267 WBY262267 VSC262267 VIG262267 UYK262267 UOO262267 UES262267 TUW262267 TLA262267 TBE262267 SRI262267 SHM262267 RXQ262267 RNU262267 RDY262267 QUC262267 QKG262267 QAK262267 PQO262267 PGS262267 OWW262267 ONA262267 ODE262267 NTI262267 NJM262267 MZQ262267 MPU262267 MFY262267 LWC262267 LMG262267 LCK262267 KSO262267 KIS262267 JYW262267 JPA262267 JFE262267 IVI262267 ILM262267 IBQ262267 HRU262267 HHY262267 GYC262267 GOG262267 GEK262267 FUO262267 FKS262267 FAW262267 ERA262267 EHE262267 DXI262267 DNM262267 DDQ262267 CTU262267 CJY262267 CAC262267 BQG262267 BGK262267 AWO262267 AMS262267 ACW262267 TA262267 JE262267 I262267 WVQ196731 WLU196731 WBY196731 VSC196731 VIG196731 UYK196731 UOO196731 UES196731 TUW196731 TLA196731 TBE196731 SRI196731 SHM196731 RXQ196731 RNU196731 RDY196731 QUC196731 QKG196731 QAK196731 PQO196731 PGS196731 OWW196731 ONA196731 ODE196731 NTI196731 NJM196731 MZQ196731 MPU196731 MFY196731 LWC196731 LMG196731 LCK196731 KSO196731 KIS196731 JYW196731 JPA196731 JFE196731 IVI196731 ILM196731 IBQ196731 HRU196731 HHY196731 GYC196731 GOG196731 GEK196731 FUO196731 FKS196731 FAW196731 ERA196731 EHE196731 DXI196731 DNM196731 DDQ196731 CTU196731 CJY196731 CAC196731 BQG196731 BGK196731 AWO196731 AMS196731 ACW196731 TA196731 JE196731 I196731 WVQ131195 WLU131195 WBY131195 VSC131195 VIG131195 UYK131195 UOO131195 UES131195 TUW131195 TLA131195 TBE131195 SRI131195 SHM131195 RXQ131195 RNU131195 RDY131195 QUC131195 QKG131195 QAK131195 PQO131195 PGS131195 OWW131195 ONA131195 ODE131195 NTI131195 NJM131195 MZQ131195 MPU131195 MFY131195 LWC131195 LMG131195 LCK131195 KSO131195 KIS131195 JYW131195 JPA131195 JFE131195 IVI131195 ILM131195 IBQ131195 HRU131195 HHY131195 GYC131195 GOG131195 GEK131195 FUO131195 FKS131195 FAW131195 ERA131195 EHE131195 DXI131195 DNM131195 DDQ131195 CTU131195 CJY131195 CAC131195 BQG131195 BGK131195 AWO131195 AMS131195 ACW131195 TA131195 JE131195 I131195 WVQ65659 WLU65659 WBY65659 VSC65659 VIG65659 UYK65659 UOO65659 UES65659 TUW65659 TLA65659 TBE65659 SRI65659 SHM65659 RXQ65659 RNU65659 RDY65659 QUC65659 QKG65659 QAK65659 PQO65659 PGS65659 OWW65659 ONA65659 ODE65659 NTI65659 NJM65659 MZQ65659 MPU65659 MFY65659 LWC65659 LMG65659 LCK65659 KSO65659 KIS65659 JYW65659 JPA65659 JFE65659 IVI65659 ILM65659 IBQ65659 HRU65659 HHY65659 GYC65659 GOG65659 GEK65659 FUO65659 FKS65659 FAW65659 ERA65659 EHE65659 DXI65659 DNM65659 DDQ65659 CTU65659 CJY65659 CAC65659 BQG65659 BGK65659 AWO65659 AMS65659 ACW65659 TA65659 JE65659" xr:uid="{7460D2B8-839B-48F0-9F4F-9C95852D9190}">
      <formula1>#REF!</formula1>
    </dataValidation>
  </dataValidations>
  <printOptions horizontalCentered="1"/>
  <pageMargins left="0.42" right="0.28999999999999998" top="0.4" bottom="0.31" header="0.32" footer="0.24"/>
  <pageSetup paperSize="9" scale="62" fitToHeight="0" orientation="portrait" r:id="rId1"/>
  <headerFooter alignWithMargins="0"/>
  <rowBreaks count="2" manualBreakCount="2">
    <brk id="90" max="8" man="1"/>
    <brk id="14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sizeWithCells="1">
                  <from>
                    <xdr:col>8</xdr:col>
                    <xdr:colOff>2038350</xdr:colOff>
                    <xdr:row>85</xdr:row>
                    <xdr:rowOff>0</xdr:rowOff>
                  </from>
                  <to>
                    <xdr:col>8</xdr:col>
                    <xdr:colOff>2038350</xdr:colOff>
                    <xdr:row>85</xdr:row>
                    <xdr:rowOff>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sizeWithCells="1">
                  <from>
                    <xdr:col>8</xdr:col>
                    <xdr:colOff>2038350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sizeWithCells="1">
                  <from>
                    <xdr:col>5</xdr:col>
                    <xdr:colOff>66675</xdr:colOff>
                    <xdr:row>91</xdr:row>
                    <xdr:rowOff>38100</xdr:rowOff>
                  </from>
                  <to>
                    <xdr:col>5</xdr:col>
                    <xdr:colOff>495300</xdr:colOff>
                    <xdr:row>91</xdr:row>
                    <xdr:rowOff>266700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sizeWithCells="1">
                  <from>
                    <xdr:col>5</xdr:col>
                    <xdr:colOff>657225</xdr:colOff>
                    <xdr:row>91</xdr:row>
                    <xdr:rowOff>38100</xdr:rowOff>
                  </from>
                  <to>
                    <xdr:col>5</xdr:col>
                    <xdr:colOff>1257300</xdr:colOff>
                    <xdr:row>91</xdr:row>
                    <xdr:rowOff>266700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sizeWithCells="1">
                  <from>
                    <xdr:col>5</xdr:col>
                    <xdr:colOff>57150</xdr:colOff>
                    <xdr:row>91</xdr:row>
                    <xdr:rowOff>276225</xdr:rowOff>
                  </from>
                  <to>
                    <xdr:col>5</xdr:col>
                    <xdr:colOff>600075</xdr:colOff>
                    <xdr:row>92</xdr:row>
                    <xdr:rowOff>190500</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sizeWithCells="1">
                  <from>
                    <xdr:col>5</xdr:col>
                    <xdr:colOff>666750</xdr:colOff>
                    <xdr:row>91</xdr:row>
                    <xdr:rowOff>285750</xdr:rowOff>
                  </from>
                  <to>
                    <xdr:col>5</xdr:col>
                    <xdr:colOff>1600200</xdr:colOff>
                    <xdr:row>92</xdr:row>
                    <xdr:rowOff>190500</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sizeWithCells="1">
                  <from>
                    <xdr:col>6</xdr:col>
                    <xdr:colOff>133350</xdr:colOff>
                    <xdr:row>91</xdr:row>
                    <xdr:rowOff>95250</xdr:rowOff>
                  </from>
                  <to>
                    <xdr:col>6</xdr:col>
                    <xdr:colOff>619125</xdr:colOff>
                    <xdr:row>92</xdr:row>
                    <xdr:rowOff>228600</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sizeWithCells="1">
                  <from>
                    <xdr:col>6</xdr:col>
                    <xdr:colOff>790575</xdr:colOff>
                    <xdr:row>91</xdr:row>
                    <xdr:rowOff>95250</xdr:rowOff>
                  </from>
                  <to>
                    <xdr:col>7</xdr:col>
                    <xdr:colOff>161925</xdr:colOff>
                    <xdr:row>92</xdr:row>
                    <xdr:rowOff>228600</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sizeWithCells="1">
                  <from>
                    <xdr:col>6</xdr:col>
                    <xdr:colOff>123825</xdr:colOff>
                    <xdr:row>92</xdr:row>
                    <xdr:rowOff>247650</xdr:rowOff>
                  </from>
                  <to>
                    <xdr:col>6</xdr:col>
                    <xdr:colOff>733425</xdr:colOff>
                    <xdr:row>92</xdr:row>
                    <xdr:rowOff>695325</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sizeWithCells="1">
                  <from>
                    <xdr:col>6</xdr:col>
                    <xdr:colOff>800100</xdr:colOff>
                    <xdr:row>92</xdr:row>
                    <xdr:rowOff>257175</xdr:rowOff>
                  </from>
                  <to>
                    <xdr:col>7</xdr:col>
                    <xdr:colOff>542925</xdr:colOff>
                    <xdr:row>92</xdr:row>
                    <xdr:rowOff>704850</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sizeWithCells="1">
                  <from>
                    <xdr:col>8</xdr:col>
                    <xdr:colOff>66675</xdr:colOff>
                    <xdr:row>91</xdr:row>
                    <xdr:rowOff>9525</xdr:rowOff>
                  </from>
                  <to>
                    <xdr:col>8</xdr:col>
                    <xdr:colOff>590550</xdr:colOff>
                    <xdr:row>92</xdr:row>
                    <xdr:rowOff>152400</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sizeWithCells="1">
                  <from>
                    <xdr:col>8</xdr:col>
                    <xdr:colOff>781050</xdr:colOff>
                    <xdr:row>91</xdr:row>
                    <xdr:rowOff>9525</xdr:rowOff>
                  </from>
                  <to>
                    <xdr:col>8</xdr:col>
                    <xdr:colOff>1514475</xdr:colOff>
                    <xdr:row>92</xdr:row>
                    <xdr:rowOff>152400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sizeWithCells="1">
                  <from>
                    <xdr:col>8</xdr:col>
                    <xdr:colOff>57150</xdr:colOff>
                    <xdr:row>92</xdr:row>
                    <xdr:rowOff>171450</xdr:rowOff>
                  </from>
                  <to>
                    <xdr:col>8</xdr:col>
                    <xdr:colOff>714375</xdr:colOff>
                    <xdr:row>92</xdr:row>
                    <xdr:rowOff>638175</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sizeWithCells="1">
                  <from>
                    <xdr:col>8</xdr:col>
                    <xdr:colOff>790575</xdr:colOff>
                    <xdr:row>92</xdr:row>
                    <xdr:rowOff>180975</xdr:rowOff>
                  </from>
                  <to>
                    <xdr:col>8</xdr:col>
                    <xdr:colOff>1924050</xdr:colOff>
                    <xdr:row>92</xdr:row>
                    <xdr:rowOff>657225</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sizeWithCells="1">
                  <from>
                    <xdr:col>5</xdr:col>
                    <xdr:colOff>66675</xdr:colOff>
                    <xdr:row>92</xdr:row>
                    <xdr:rowOff>333375</xdr:rowOff>
                  </from>
                  <to>
                    <xdr:col>5</xdr:col>
                    <xdr:colOff>990600</xdr:colOff>
                    <xdr:row>92</xdr:row>
                    <xdr:rowOff>561975</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sizeWithCells="1">
                  <from>
                    <xdr:col>5</xdr:col>
                    <xdr:colOff>657225</xdr:colOff>
                    <xdr:row>92</xdr:row>
                    <xdr:rowOff>257175</xdr:rowOff>
                  </from>
                  <to>
                    <xdr:col>5</xdr:col>
                    <xdr:colOff>1571625</xdr:colOff>
                    <xdr:row>92</xdr:row>
                    <xdr:rowOff>514350</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sizeWithCells="1">
                  <from>
                    <xdr:col>6</xdr:col>
                    <xdr:colOff>66675</xdr:colOff>
                    <xdr:row>92</xdr:row>
                    <xdr:rowOff>695325</xdr:rowOff>
                  </from>
                  <to>
                    <xdr:col>6</xdr:col>
                    <xdr:colOff>990600</xdr:colOff>
                    <xdr:row>92</xdr:row>
                    <xdr:rowOff>923925</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sizeWithCells="1">
                  <from>
                    <xdr:col>6</xdr:col>
                    <xdr:colOff>828675</xdr:colOff>
                    <xdr:row>92</xdr:row>
                    <xdr:rowOff>714375</xdr:rowOff>
                  </from>
                  <to>
                    <xdr:col>7</xdr:col>
                    <xdr:colOff>542925</xdr:colOff>
                    <xdr:row>92</xdr:row>
                    <xdr:rowOff>942975</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sizeWithCells="1">
                  <from>
                    <xdr:col>8</xdr:col>
                    <xdr:colOff>66675</xdr:colOff>
                    <xdr:row>92</xdr:row>
                    <xdr:rowOff>695325</xdr:rowOff>
                  </from>
                  <to>
                    <xdr:col>8</xdr:col>
                    <xdr:colOff>990600</xdr:colOff>
                    <xdr:row>92</xdr:row>
                    <xdr:rowOff>923925</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sizeWithCells="1">
                  <from>
                    <xdr:col>8</xdr:col>
                    <xdr:colOff>828675</xdr:colOff>
                    <xdr:row>92</xdr:row>
                    <xdr:rowOff>714375</xdr:rowOff>
                  </from>
                  <to>
                    <xdr:col>8</xdr:col>
                    <xdr:colOff>1857375</xdr:colOff>
                    <xdr:row>92</xdr:row>
                    <xdr:rowOff>942975</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sizeWithCells="1">
                  <from>
                    <xdr:col>5</xdr:col>
                    <xdr:colOff>9525</xdr:colOff>
                    <xdr:row>116</xdr:row>
                    <xdr:rowOff>0</xdr:rowOff>
                  </from>
                  <to>
                    <xdr:col>5</xdr:col>
                    <xdr:colOff>466725</xdr:colOff>
                    <xdr:row>116</xdr:row>
                    <xdr:rowOff>228600</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sizeWithCells="1">
                  <from>
                    <xdr:col>5</xdr:col>
                    <xdr:colOff>628650</xdr:colOff>
                    <xdr:row>116</xdr:row>
                    <xdr:rowOff>0</xdr:rowOff>
                  </from>
                  <to>
                    <xdr:col>5</xdr:col>
                    <xdr:colOff>1266825</xdr:colOff>
                    <xdr:row>116</xdr:row>
                    <xdr:rowOff>228600</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sizeWithCells="1">
                  <from>
                    <xdr:col>5</xdr:col>
                    <xdr:colOff>0</xdr:colOff>
                    <xdr:row>116</xdr:row>
                    <xdr:rowOff>247650</xdr:rowOff>
                  </from>
                  <to>
                    <xdr:col>5</xdr:col>
                    <xdr:colOff>571500</xdr:colOff>
                    <xdr:row>116</xdr:row>
                    <xdr:rowOff>476250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sizeWithCells="1">
                  <from>
                    <xdr:col>5</xdr:col>
                    <xdr:colOff>638175</xdr:colOff>
                    <xdr:row>116</xdr:row>
                    <xdr:rowOff>247650</xdr:rowOff>
                  </from>
                  <to>
                    <xdr:col>5</xdr:col>
                    <xdr:colOff>1628775</xdr:colOff>
                    <xdr:row>116</xdr:row>
                    <xdr:rowOff>485775</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sizeWithCells="1">
                  <from>
                    <xdr:col>5</xdr:col>
                    <xdr:colOff>104775</xdr:colOff>
                    <xdr:row>116</xdr:row>
                    <xdr:rowOff>695325</xdr:rowOff>
                  </from>
                  <to>
                    <xdr:col>5</xdr:col>
                    <xdr:colOff>1028700</xdr:colOff>
                    <xdr:row>116</xdr:row>
                    <xdr:rowOff>923925</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sizeWithCells="1">
                  <from>
                    <xdr:col>5</xdr:col>
                    <xdr:colOff>752475</xdr:colOff>
                    <xdr:row>116</xdr:row>
                    <xdr:rowOff>666750</xdr:rowOff>
                  </from>
                  <to>
                    <xdr:col>6</xdr:col>
                    <xdr:colOff>95250</xdr:colOff>
                    <xdr:row>116</xdr:row>
                    <xdr:rowOff>895350</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sizeWithCells="1">
                  <from>
                    <xdr:col>6</xdr:col>
                    <xdr:colOff>9525</xdr:colOff>
                    <xdr:row>116</xdr:row>
                    <xdr:rowOff>0</xdr:rowOff>
                  </from>
                  <to>
                    <xdr:col>6</xdr:col>
                    <xdr:colOff>466725</xdr:colOff>
                    <xdr:row>116</xdr:row>
                    <xdr:rowOff>228600</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sizeWithCells="1">
                  <from>
                    <xdr:col>6</xdr:col>
                    <xdr:colOff>628650</xdr:colOff>
                    <xdr:row>116</xdr:row>
                    <xdr:rowOff>0</xdr:rowOff>
                  </from>
                  <to>
                    <xdr:col>6</xdr:col>
                    <xdr:colOff>1266825</xdr:colOff>
                    <xdr:row>116</xdr:row>
                    <xdr:rowOff>228600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sizeWithCells="1">
                  <from>
                    <xdr:col>6</xdr:col>
                    <xdr:colOff>0</xdr:colOff>
                    <xdr:row>116</xdr:row>
                    <xdr:rowOff>247650</xdr:rowOff>
                  </from>
                  <to>
                    <xdr:col>6</xdr:col>
                    <xdr:colOff>571500</xdr:colOff>
                    <xdr:row>116</xdr:row>
                    <xdr:rowOff>476250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sizeWithCells="1">
                  <from>
                    <xdr:col>6</xdr:col>
                    <xdr:colOff>638175</xdr:colOff>
                    <xdr:row>116</xdr:row>
                    <xdr:rowOff>247650</xdr:rowOff>
                  </from>
                  <to>
                    <xdr:col>7</xdr:col>
                    <xdr:colOff>314325</xdr:colOff>
                    <xdr:row>116</xdr:row>
                    <xdr:rowOff>485775</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sizeWithCells="1">
                  <from>
                    <xdr:col>6</xdr:col>
                    <xdr:colOff>104775</xdr:colOff>
                    <xdr:row>116</xdr:row>
                    <xdr:rowOff>695325</xdr:rowOff>
                  </from>
                  <to>
                    <xdr:col>6</xdr:col>
                    <xdr:colOff>1028700</xdr:colOff>
                    <xdr:row>116</xdr:row>
                    <xdr:rowOff>923925</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sizeWithCells="1">
                  <from>
                    <xdr:col>6</xdr:col>
                    <xdr:colOff>752475</xdr:colOff>
                    <xdr:row>116</xdr:row>
                    <xdr:rowOff>666750</xdr:rowOff>
                  </from>
                  <to>
                    <xdr:col>7</xdr:col>
                    <xdr:colOff>466725</xdr:colOff>
                    <xdr:row>116</xdr:row>
                    <xdr:rowOff>895350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sizeWithCells="1">
                  <from>
                    <xdr:col>8</xdr:col>
                    <xdr:colOff>9525</xdr:colOff>
                    <xdr:row>116</xdr:row>
                    <xdr:rowOff>0</xdr:rowOff>
                  </from>
                  <to>
                    <xdr:col>8</xdr:col>
                    <xdr:colOff>466725</xdr:colOff>
                    <xdr:row>116</xdr:row>
                    <xdr:rowOff>228600</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sizeWithCells="1">
                  <from>
                    <xdr:col>8</xdr:col>
                    <xdr:colOff>628650</xdr:colOff>
                    <xdr:row>116</xdr:row>
                    <xdr:rowOff>0</xdr:rowOff>
                  </from>
                  <to>
                    <xdr:col>8</xdr:col>
                    <xdr:colOff>1266825</xdr:colOff>
                    <xdr:row>116</xdr:row>
                    <xdr:rowOff>228600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sizeWithCells="1">
                  <from>
                    <xdr:col>8</xdr:col>
                    <xdr:colOff>0</xdr:colOff>
                    <xdr:row>116</xdr:row>
                    <xdr:rowOff>247650</xdr:rowOff>
                  </from>
                  <to>
                    <xdr:col>8</xdr:col>
                    <xdr:colOff>571500</xdr:colOff>
                    <xdr:row>116</xdr:row>
                    <xdr:rowOff>476250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sizeWithCells="1">
                  <from>
                    <xdr:col>8</xdr:col>
                    <xdr:colOff>638175</xdr:colOff>
                    <xdr:row>116</xdr:row>
                    <xdr:rowOff>247650</xdr:rowOff>
                  </from>
                  <to>
                    <xdr:col>8</xdr:col>
                    <xdr:colOff>1628775</xdr:colOff>
                    <xdr:row>116</xdr:row>
                    <xdr:rowOff>485775</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sizeWithCells="1">
                  <from>
                    <xdr:col>8</xdr:col>
                    <xdr:colOff>104775</xdr:colOff>
                    <xdr:row>116</xdr:row>
                    <xdr:rowOff>695325</xdr:rowOff>
                  </from>
                  <to>
                    <xdr:col>8</xdr:col>
                    <xdr:colOff>1028700</xdr:colOff>
                    <xdr:row>116</xdr:row>
                    <xdr:rowOff>923925</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sizeWithCells="1">
                  <from>
                    <xdr:col>8</xdr:col>
                    <xdr:colOff>752475</xdr:colOff>
                    <xdr:row>116</xdr:row>
                    <xdr:rowOff>666750</xdr:rowOff>
                  </from>
                  <to>
                    <xdr:col>8</xdr:col>
                    <xdr:colOff>1781175</xdr:colOff>
                    <xdr:row>116</xdr:row>
                    <xdr:rowOff>895350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833291D-8B50-4925-9615-87687C24A539}">
          <x14:formula1>
            <xm:f>"Yes,No"</xm:f>
          </x14:formula1>
          <xm:sqref>G318:G322 JC318:JC322 SY318:SY322 ACU318:ACU322 AMQ318:AMQ322 AWM318:AWM322 BGI318:BGI322 BQE318:BQE322 CAA318:CAA322 CJW318:CJW322 CTS318:CTS322 DDO318:DDO322 DNK318:DNK322 DXG318:DXG322 EHC318:EHC322 EQY318:EQY322 FAU318:FAU322 FKQ318:FKQ322 FUM318:FUM322 GEI318:GEI322 GOE318:GOE322 GYA318:GYA322 HHW318:HHW322 HRS318:HRS322 IBO318:IBO322 ILK318:ILK322 IVG318:IVG322 JFC318:JFC322 JOY318:JOY322 JYU318:JYU322 KIQ318:KIQ322 KSM318:KSM322 LCI318:LCI322 LME318:LME322 LWA318:LWA322 MFW318:MFW322 MPS318:MPS322 MZO318:MZO322 NJK318:NJK322 NTG318:NTG322 ODC318:ODC322 OMY318:OMY322 OWU318:OWU322 PGQ318:PGQ322 PQM318:PQM322 QAI318:QAI322 QKE318:QKE322 QUA318:QUA322 RDW318:RDW322 RNS318:RNS322 RXO318:RXO322 SHK318:SHK322 SRG318:SRG322 TBC318:TBC322 TKY318:TKY322 TUU318:TUU322 UEQ318:UEQ322 UOM318:UOM322 UYI318:UYI322 VIE318:VIE322 VSA318:VSA322 WBW318:WBW322 WLS318:WLS322 WVO318:WVO322 G65855:G65859 JC65855:JC65859 SY65855:SY65859 ACU65855:ACU65859 AMQ65855:AMQ65859 AWM65855:AWM65859 BGI65855:BGI65859 BQE65855:BQE65859 CAA65855:CAA65859 CJW65855:CJW65859 CTS65855:CTS65859 DDO65855:DDO65859 DNK65855:DNK65859 DXG65855:DXG65859 EHC65855:EHC65859 EQY65855:EQY65859 FAU65855:FAU65859 FKQ65855:FKQ65859 FUM65855:FUM65859 GEI65855:GEI65859 GOE65855:GOE65859 GYA65855:GYA65859 HHW65855:HHW65859 HRS65855:HRS65859 IBO65855:IBO65859 ILK65855:ILK65859 IVG65855:IVG65859 JFC65855:JFC65859 JOY65855:JOY65859 JYU65855:JYU65859 KIQ65855:KIQ65859 KSM65855:KSM65859 LCI65855:LCI65859 LME65855:LME65859 LWA65855:LWA65859 MFW65855:MFW65859 MPS65855:MPS65859 MZO65855:MZO65859 NJK65855:NJK65859 NTG65855:NTG65859 ODC65855:ODC65859 OMY65855:OMY65859 OWU65855:OWU65859 PGQ65855:PGQ65859 PQM65855:PQM65859 QAI65855:QAI65859 QKE65855:QKE65859 QUA65855:QUA65859 RDW65855:RDW65859 RNS65855:RNS65859 RXO65855:RXO65859 SHK65855:SHK65859 SRG65855:SRG65859 TBC65855:TBC65859 TKY65855:TKY65859 TUU65855:TUU65859 UEQ65855:UEQ65859 UOM65855:UOM65859 UYI65855:UYI65859 VIE65855:VIE65859 VSA65855:VSA65859 WBW65855:WBW65859 WLS65855:WLS65859 WVO65855:WVO65859 G131391:G131395 JC131391:JC131395 SY131391:SY131395 ACU131391:ACU131395 AMQ131391:AMQ131395 AWM131391:AWM131395 BGI131391:BGI131395 BQE131391:BQE131395 CAA131391:CAA131395 CJW131391:CJW131395 CTS131391:CTS131395 DDO131391:DDO131395 DNK131391:DNK131395 DXG131391:DXG131395 EHC131391:EHC131395 EQY131391:EQY131395 FAU131391:FAU131395 FKQ131391:FKQ131395 FUM131391:FUM131395 GEI131391:GEI131395 GOE131391:GOE131395 GYA131391:GYA131395 HHW131391:HHW131395 HRS131391:HRS131395 IBO131391:IBO131395 ILK131391:ILK131395 IVG131391:IVG131395 JFC131391:JFC131395 JOY131391:JOY131395 JYU131391:JYU131395 KIQ131391:KIQ131395 KSM131391:KSM131395 LCI131391:LCI131395 LME131391:LME131395 LWA131391:LWA131395 MFW131391:MFW131395 MPS131391:MPS131395 MZO131391:MZO131395 NJK131391:NJK131395 NTG131391:NTG131395 ODC131391:ODC131395 OMY131391:OMY131395 OWU131391:OWU131395 PGQ131391:PGQ131395 PQM131391:PQM131395 QAI131391:QAI131395 QKE131391:QKE131395 QUA131391:QUA131395 RDW131391:RDW131395 RNS131391:RNS131395 RXO131391:RXO131395 SHK131391:SHK131395 SRG131391:SRG131395 TBC131391:TBC131395 TKY131391:TKY131395 TUU131391:TUU131395 UEQ131391:UEQ131395 UOM131391:UOM131395 UYI131391:UYI131395 VIE131391:VIE131395 VSA131391:VSA131395 WBW131391:WBW131395 WLS131391:WLS131395 WVO131391:WVO131395 G196927:G196931 JC196927:JC196931 SY196927:SY196931 ACU196927:ACU196931 AMQ196927:AMQ196931 AWM196927:AWM196931 BGI196927:BGI196931 BQE196927:BQE196931 CAA196927:CAA196931 CJW196927:CJW196931 CTS196927:CTS196931 DDO196927:DDO196931 DNK196927:DNK196931 DXG196927:DXG196931 EHC196927:EHC196931 EQY196927:EQY196931 FAU196927:FAU196931 FKQ196927:FKQ196931 FUM196927:FUM196931 GEI196927:GEI196931 GOE196927:GOE196931 GYA196927:GYA196931 HHW196927:HHW196931 HRS196927:HRS196931 IBO196927:IBO196931 ILK196927:ILK196931 IVG196927:IVG196931 JFC196927:JFC196931 JOY196927:JOY196931 JYU196927:JYU196931 KIQ196927:KIQ196931 KSM196927:KSM196931 LCI196927:LCI196931 LME196927:LME196931 LWA196927:LWA196931 MFW196927:MFW196931 MPS196927:MPS196931 MZO196927:MZO196931 NJK196927:NJK196931 NTG196927:NTG196931 ODC196927:ODC196931 OMY196927:OMY196931 OWU196927:OWU196931 PGQ196927:PGQ196931 PQM196927:PQM196931 QAI196927:QAI196931 QKE196927:QKE196931 QUA196927:QUA196931 RDW196927:RDW196931 RNS196927:RNS196931 RXO196927:RXO196931 SHK196927:SHK196931 SRG196927:SRG196931 TBC196927:TBC196931 TKY196927:TKY196931 TUU196927:TUU196931 UEQ196927:UEQ196931 UOM196927:UOM196931 UYI196927:UYI196931 VIE196927:VIE196931 VSA196927:VSA196931 WBW196927:WBW196931 WLS196927:WLS196931 WVO196927:WVO196931 G262463:G262467 JC262463:JC262467 SY262463:SY262467 ACU262463:ACU262467 AMQ262463:AMQ262467 AWM262463:AWM262467 BGI262463:BGI262467 BQE262463:BQE262467 CAA262463:CAA262467 CJW262463:CJW262467 CTS262463:CTS262467 DDO262463:DDO262467 DNK262463:DNK262467 DXG262463:DXG262467 EHC262463:EHC262467 EQY262463:EQY262467 FAU262463:FAU262467 FKQ262463:FKQ262467 FUM262463:FUM262467 GEI262463:GEI262467 GOE262463:GOE262467 GYA262463:GYA262467 HHW262463:HHW262467 HRS262463:HRS262467 IBO262463:IBO262467 ILK262463:ILK262467 IVG262463:IVG262467 JFC262463:JFC262467 JOY262463:JOY262467 JYU262463:JYU262467 KIQ262463:KIQ262467 KSM262463:KSM262467 LCI262463:LCI262467 LME262463:LME262467 LWA262463:LWA262467 MFW262463:MFW262467 MPS262463:MPS262467 MZO262463:MZO262467 NJK262463:NJK262467 NTG262463:NTG262467 ODC262463:ODC262467 OMY262463:OMY262467 OWU262463:OWU262467 PGQ262463:PGQ262467 PQM262463:PQM262467 QAI262463:QAI262467 QKE262463:QKE262467 QUA262463:QUA262467 RDW262463:RDW262467 RNS262463:RNS262467 RXO262463:RXO262467 SHK262463:SHK262467 SRG262463:SRG262467 TBC262463:TBC262467 TKY262463:TKY262467 TUU262463:TUU262467 UEQ262463:UEQ262467 UOM262463:UOM262467 UYI262463:UYI262467 VIE262463:VIE262467 VSA262463:VSA262467 WBW262463:WBW262467 WLS262463:WLS262467 WVO262463:WVO262467 G327999:G328003 JC327999:JC328003 SY327999:SY328003 ACU327999:ACU328003 AMQ327999:AMQ328003 AWM327999:AWM328003 BGI327999:BGI328003 BQE327999:BQE328003 CAA327999:CAA328003 CJW327999:CJW328003 CTS327999:CTS328003 DDO327999:DDO328003 DNK327999:DNK328003 DXG327999:DXG328003 EHC327999:EHC328003 EQY327999:EQY328003 FAU327999:FAU328003 FKQ327999:FKQ328003 FUM327999:FUM328003 GEI327999:GEI328003 GOE327999:GOE328003 GYA327999:GYA328003 HHW327999:HHW328003 HRS327999:HRS328003 IBO327999:IBO328003 ILK327999:ILK328003 IVG327999:IVG328003 JFC327999:JFC328003 JOY327999:JOY328003 JYU327999:JYU328003 KIQ327999:KIQ328003 KSM327999:KSM328003 LCI327999:LCI328003 LME327999:LME328003 LWA327999:LWA328003 MFW327999:MFW328003 MPS327999:MPS328003 MZO327999:MZO328003 NJK327999:NJK328003 NTG327999:NTG328003 ODC327999:ODC328003 OMY327999:OMY328003 OWU327999:OWU328003 PGQ327999:PGQ328003 PQM327999:PQM328003 QAI327999:QAI328003 QKE327999:QKE328003 QUA327999:QUA328003 RDW327999:RDW328003 RNS327999:RNS328003 RXO327999:RXO328003 SHK327999:SHK328003 SRG327999:SRG328003 TBC327999:TBC328003 TKY327999:TKY328003 TUU327999:TUU328003 UEQ327999:UEQ328003 UOM327999:UOM328003 UYI327999:UYI328003 VIE327999:VIE328003 VSA327999:VSA328003 WBW327999:WBW328003 WLS327999:WLS328003 WVO327999:WVO328003 G393535:G393539 JC393535:JC393539 SY393535:SY393539 ACU393535:ACU393539 AMQ393535:AMQ393539 AWM393535:AWM393539 BGI393535:BGI393539 BQE393535:BQE393539 CAA393535:CAA393539 CJW393535:CJW393539 CTS393535:CTS393539 DDO393535:DDO393539 DNK393535:DNK393539 DXG393535:DXG393539 EHC393535:EHC393539 EQY393535:EQY393539 FAU393535:FAU393539 FKQ393535:FKQ393539 FUM393535:FUM393539 GEI393535:GEI393539 GOE393535:GOE393539 GYA393535:GYA393539 HHW393535:HHW393539 HRS393535:HRS393539 IBO393535:IBO393539 ILK393535:ILK393539 IVG393535:IVG393539 JFC393535:JFC393539 JOY393535:JOY393539 JYU393535:JYU393539 KIQ393535:KIQ393539 KSM393535:KSM393539 LCI393535:LCI393539 LME393535:LME393539 LWA393535:LWA393539 MFW393535:MFW393539 MPS393535:MPS393539 MZO393535:MZO393539 NJK393535:NJK393539 NTG393535:NTG393539 ODC393535:ODC393539 OMY393535:OMY393539 OWU393535:OWU393539 PGQ393535:PGQ393539 PQM393535:PQM393539 QAI393535:QAI393539 QKE393535:QKE393539 QUA393535:QUA393539 RDW393535:RDW393539 RNS393535:RNS393539 RXO393535:RXO393539 SHK393535:SHK393539 SRG393535:SRG393539 TBC393535:TBC393539 TKY393535:TKY393539 TUU393535:TUU393539 UEQ393535:UEQ393539 UOM393535:UOM393539 UYI393535:UYI393539 VIE393535:VIE393539 VSA393535:VSA393539 WBW393535:WBW393539 WLS393535:WLS393539 WVO393535:WVO393539 G459071:G459075 JC459071:JC459075 SY459071:SY459075 ACU459071:ACU459075 AMQ459071:AMQ459075 AWM459071:AWM459075 BGI459071:BGI459075 BQE459071:BQE459075 CAA459071:CAA459075 CJW459071:CJW459075 CTS459071:CTS459075 DDO459071:DDO459075 DNK459071:DNK459075 DXG459071:DXG459075 EHC459071:EHC459075 EQY459071:EQY459075 FAU459071:FAU459075 FKQ459071:FKQ459075 FUM459071:FUM459075 GEI459071:GEI459075 GOE459071:GOE459075 GYA459071:GYA459075 HHW459071:HHW459075 HRS459071:HRS459075 IBO459071:IBO459075 ILK459071:ILK459075 IVG459071:IVG459075 JFC459071:JFC459075 JOY459071:JOY459075 JYU459071:JYU459075 KIQ459071:KIQ459075 KSM459071:KSM459075 LCI459071:LCI459075 LME459071:LME459075 LWA459071:LWA459075 MFW459071:MFW459075 MPS459071:MPS459075 MZO459071:MZO459075 NJK459071:NJK459075 NTG459071:NTG459075 ODC459071:ODC459075 OMY459071:OMY459075 OWU459071:OWU459075 PGQ459071:PGQ459075 PQM459071:PQM459075 QAI459071:QAI459075 QKE459071:QKE459075 QUA459071:QUA459075 RDW459071:RDW459075 RNS459071:RNS459075 RXO459071:RXO459075 SHK459071:SHK459075 SRG459071:SRG459075 TBC459071:TBC459075 TKY459071:TKY459075 TUU459071:TUU459075 UEQ459071:UEQ459075 UOM459071:UOM459075 UYI459071:UYI459075 VIE459071:VIE459075 VSA459071:VSA459075 WBW459071:WBW459075 WLS459071:WLS459075 WVO459071:WVO459075 G524607:G524611 JC524607:JC524611 SY524607:SY524611 ACU524607:ACU524611 AMQ524607:AMQ524611 AWM524607:AWM524611 BGI524607:BGI524611 BQE524607:BQE524611 CAA524607:CAA524611 CJW524607:CJW524611 CTS524607:CTS524611 DDO524607:DDO524611 DNK524607:DNK524611 DXG524607:DXG524611 EHC524607:EHC524611 EQY524607:EQY524611 FAU524607:FAU524611 FKQ524607:FKQ524611 FUM524607:FUM524611 GEI524607:GEI524611 GOE524607:GOE524611 GYA524607:GYA524611 HHW524607:HHW524611 HRS524607:HRS524611 IBO524607:IBO524611 ILK524607:ILK524611 IVG524607:IVG524611 JFC524607:JFC524611 JOY524607:JOY524611 JYU524607:JYU524611 KIQ524607:KIQ524611 KSM524607:KSM524611 LCI524607:LCI524611 LME524607:LME524611 LWA524607:LWA524611 MFW524607:MFW524611 MPS524607:MPS524611 MZO524607:MZO524611 NJK524607:NJK524611 NTG524607:NTG524611 ODC524607:ODC524611 OMY524607:OMY524611 OWU524607:OWU524611 PGQ524607:PGQ524611 PQM524607:PQM524611 QAI524607:QAI524611 QKE524607:QKE524611 QUA524607:QUA524611 RDW524607:RDW524611 RNS524607:RNS524611 RXO524607:RXO524611 SHK524607:SHK524611 SRG524607:SRG524611 TBC524607:TBC524611 TKY524607:TKY524611 TUU524607:TUU524611 UEQ524607:UEQ524611 UOM524607:UOM524611 UYI524607:UYI524611 VIE524607:VIE524611 VSA524607:VSA524611 WBW524607:WBW524611 WLS524607:WLS524611 WVO524607:WVO524611 G590143:G590147 JC590143:JC590147 SY590143:SY590147 ACU590143:ACU590147 AMQ590143:AMQ590147 AWM590143:AWM590147 BGI590143:BGI590147 BQE590143:BQE590147 CAA590143:CAA590147 CJW590143:CJW590147 CTS590143:CTS590147 DDO590143:DDO590147 DNK590143:DNK590147 DXG590143:DXG590147 EHC590143:EHC590147 EQY590143:EQY590147 FAU590143:FAU590147 FKQ590143:FKQ590147 FUM590143:FUM590147 GEI590143:GEI590147 GOE590143:GOE590147 GYA590143:GYA590147 HHW590143:HHW590147 HRS590143:HRS590147 IBO590143:IBO590147 ILK590143:ILK590147 IVG590143:IVG590147 JFC590143:JFC590147 JOY590143:JOY590147 JYU590143:JYU590147 KIQ590143:KIQ590147 KSM590143:KSM590147 LCI590143:LCI590147 LME590143:LME590147 LWA590143:LWA590147 MFW590143:MFW590147 MPS590143:MPS590147 MZO590143:MZO590147 NJK590143:NJK590147 NTG590143:NTG590147 ODC590143:ODC590147 OMY590143:OMY590147 OWU590143:OWU590147 PGQ590143:PGQ590147 PQM590143:PQM590147 QAI590143:QAI590147 QKE590143:QKE590147 QUA590143:QUA590147 RDW590143:RDW590147 RNS590143:RNS590147 RXO590143:RXO590147 SHK590143:SHK590147 SRG590143:SRG590147 TBC590143:TBC590147 TKY590143:TKY590147 TUU590143:TUU590147 UEQ590143:UEQ590147 UOM590143:UOM590147 UYI590143:UYI590147 VIE590143:VIE590147 VSA590143:VSA590147 WBW590143:WBW590147 WLS590143:WLS590147 WVO590143:WVO590147 G655679:G655683 JC655679:JC655683 SY655679:SY655683 ACU655679:ACU655683 AMQ655679:AMQ655683 AWM655679:AWM655683 BGI655679:BGI655683 BQE655679:BQE655683 CAA655679:CAA655683 CJW655679:CJW655683 CTS655679:CTS655683 DDO655679:DDO655683 DNK655679:DNK655683 DXG655679:DXG655683 EHC655679:EHC655683 EQY655679:EQY655683 FAU655679:FAU655683 FKQ655679:FKQ655683 FUM655679:FUM655683 GEI655679:GEI655683 GOE655679:GOE655683 GYA655679:GYA655683 HHW655679:HHW655683 HRS655679:HRS655683 IBO655679:IBO655683 ILK655679:ILK655683 IVG655679:IVG655683 JFC655679:JFC655683 JOY655679:JOY655683 JYU655679:JYU655683 KIQ655679:KIQ655683 KSM655679:KSM655683 LCI655679:LCI655683 LME655679:LME655683 LWA655679:LWA655683 MFW655679:MFW655683 MPS655679:MPS655683 MZO655679:MZO655683 NJK655679:NJK655683 NTG655679:NTG655683 ODC655679:ODC655683 OMY655679:OMY655683 OWU655679:OWU655683 PGQ655679:PGQ655683 PQM655679:PQM655683 QAI655679:QAI655683 QKE655679:QKE655683 QUA655679:QUA655683 RDW655679:RDW655683 RNS655679:RNS655683 RXO655679:RXO655683 SHK655679:SHK655683 SRG655679:SRG655683 TBC655679:TBC655683 TKY655679:TKY655683 TUU655679:TUU655683 UEQ655679:UEQ655683 UOM655679:UOM655683 UYI655679:UYI655683 VIE655679:VIE655683 VSA655679:VSA655683 WBW655679:WBW655683 WLS655679:WLS655683 WVO655679:WVO655683 G721215:G721219 JC721215:JC721219 SY721215:SY721219 ACU721215:ACU721219 AMQ721215:AMQ721219 AWM721215:AWM721219 BGI721215:BGI721219 BQE721215:BQE721219 CAA721215:CAA721219 CJW721215:CJW721219 CTS721215:CTS721219 DDO721215:DDO721219 DNK721215:DNK721219 DXG721215:DXG721219 EHC721215:EHC721219 EQY721215:EQY721219 FAU721215:FAU721219 FKQ721215:FKQ721219 FUM721215:FUM721219 GEI721215:GEI721219 GOE721215:GOE721219 GYA721215:GYA721219 HHW721215:HHW721219 HRS721215:HRS721219 IBO721215:IBO721219 ILK721215:ILK721219 IVG721215:IVG721219 JFC721215:JFC721219 JOY721215:JOY721219 JYU721215:JYU721219 KIQ721215:KIQ721219 KSM721215:KSM721219 LCI721215:LCI721219 LME721215:LME721219 LWA721215:LWA721219 MFW721215:MFW721219 MPS721215:MPS721219 MZO721215:MZO721219 NJK721215:NJK721219 NTG721215:NTG721219 ODC721215:ODC721219 OMY721215:OMY721219 OWU721215:OWU721219 PGQ721215:PGQ721219 PQM721215:PQM721219 QAI721215:QAI721219 QKE721215:QKE721219 QUA721215:QUA721219 RDW721215:RDW721219 RNS721215:RNS721219 RXO721215:RXO721219 SHK721215:SHK721219 SRG721215:SRG721219 TBC721215:TBC721219 TKY721215:TKY721219 TUU721215:TUU721219 UEQ721215:UEQ721219 UOM721215:UOM721219 UYI721215:UYI721219 VIE721215:VIE721219 VSA721215:VSA721219 WBW721215:WBW721219 WLS721215:WLS721219 WVO721215:WVO721219 G786751:G786755 JC786751:JC786755 SY786751:SY786755 ACU786751:ACU786755 AMQ786751:AMQ786755 AWM786751:AWM786755 BGI786751:BGI786755 BQE786751:BQE786755 CAA786751:CAA786755 CJW786751:CJW786755 CTS786751:CTS786755 DDO786751:DDO786755 DNK786751:DNK786755 DXG786751:DXG786755 EHC786751:EHC786755 EQY786751:EQY786755 FAU786751:FAU786755 FKQ786751:FKQ786755 FUM786751:FUM786755 GEI786751:GEI786755 GOE786751:GOE786755 GYA786751:GYA786755 HHW786751:HHW786755 HRS786751:HRS786755 IBO786751:IBO786755 ILK786751:ILK786755 IVG786751:IVG786755 JFC786751:JFC786755 JOY786751:JOY786755 JYU786751:JYU786755 KIQ786751:KIQ786755 KSM786751:KSM786755 LCI786751:LCI786755 LME786751:LME786755 LWA786751:LWA786755 MFW786751:MFW786755 MPS786751:MPS786755 MZO786751:MZO786755 NJK786751:NJK786755 NTG786751:NTG786755 ODC786751:ODC786755 OMY786751:OMY786755 OWU786751:OWU786755 PGQ786751:PGQ786755 PQM786751:PQM786755 QAI786751:QAI786755 QKE786751:QKE786755 QUA786751:QUA786755 RDW786751:RDW786755 RNS786751:RNS786755 RXO786751:RXO786755 SHK786751:SHK786755 SRG786751:SRG786755 TBC786751:TBC786755 TKY786751:TKY786755 TUU786751:TUU786755 UEQ786751:UEQ786755 UOM786751:UOM786755 UYI786751:UYI786755 VIE786751:VIE786755 VSA786751:VSA786755 WBW786751:WBW786755 WLS786751:WLS786755 WVO786751:WVO786755 G852287:G852291 JC852287:JC852291 SY852287:SY852291 ACU852287:ACU852291 AMQ852287:AMQ852291 AWM852287:AWM852291 BGI852287:BGI852291 BQE852287:BQE852291 CAA852287:CAA852291 CJW852287:CJW852291 CTS852287:CTS852291 DDO852287:DDO852291 DNK852287:DNK852291 DXG852287:DXG852291 EHC852287:EHC852291 EQY852287:EQY852291 FAU852287:FAU852291 FKQ852287:FKQ852291 FUM852287:FUM852291 GEI852287:GEI852291 GOE852287:GOE852291 GYA852287:GYA852291 HHW852287:HHW852291 HRS852287:HRS852291 IBO852287:IBO852291 ILK852287:ILK852291 IVG852287:IVG852291 JFC852287:JFC852291 JOY852287:JOY852291 JYU852287:JYU852291 KIQ852287:KIQ852291 KSM852287:KSM852291 LCI852287:LCI852291 LME852287:LME852291 LWA852287:LWA852291 MFW852287:MFW852291 MPS852287:MPS852291 MZO852287:MZO852291 NJK852287:NJK852291 NTG852287:NTG852291 ODC852287:ODC852291 OMY852287:OMY852291 OWU852287:OWU852291 PGQ852287:PGQ852291 PQM852287:PQM852291 QAI852287:QAI852291 QKE852287:QKE852291 QUA852287:QUA852291 RDW852287:RDW852291 RNS852287:RNS852291 RXO852287:RXO852291 SHK852287:SHK852291 SRG852287:SRG852291 TBC852287:TBC852291 TKY852287:TKY852291 TUU852287:TUU852291 UEQ852287:UEQ852291 UOM852287:UOM852291 UYI852287:UYI852291 VIE852287:VIE852291 VSA852287:VSA852291 WBW852287:WBW852291 WLS852287:WLS852291 WVO852287:WVO852291 G917823:G917827 JC917823:JC917827 SY917823:SY917827 ACU917823:ACU917827 AMQ917823:AMQ917827 AWM917823:AWM917827 BGI917823:BGI917827 BQE917823:BQE917827 CAA917823:CAA917827 CJW917823:CJW917827 CTS917823:CTS917827 DDO917823:DDO917827 DNK917823:DNK917827 DXG917823:DXG917827 EHC917823:EHC917827 EQY917823:EQY917827 FAU917823:FAU917827 FKQ917823:FKQ917827 FUM917823:FUM917827 GEI917823:GEI917827 GOE917823:GOE917827 GYA917823:GYA917827 HHW917823:HHW917827 HRS917823:HRS917827 IBO917823:IBO917827 ILK917823:ILK917827 IVG917823:IVG917827 JFC917823:JFC917827 JOY917823:JOY917827 JYU917823:JYU917827 KIQ917823:KIQ917827 KSM917823:KSM917827 LCI917823:LCI917827 LME917823:LME917827 LWA917823:LWA917827 MFW917823:MFW917827 MPS917823:MPS917827 MZO917823:MZO917827 NJK917823:NJK917827 NTG917823:NTG917827 ODC917823:ODC917827 OMY917823:OMY917827 OWU917823:OWU917827 PGQ917823:PGQ917827 PQM917823:PQM917827 QAI917823:QAI917827 QKE917823:QKE917827 QUA917823:QUA917827 RDW917823:RDW917827 RNS917823:RNS917827 RXO917823:RXO917827 SHK917823:SHK917827 SRG917823:SRG917827 TBC917823:TBC917827 TKY917823:TKY917827 TUU917823:TUU917827 UEQ917823:UEQ917827 UOM917823:UOM917827 UYI917823:UYI917827 VIE917823:VIE917827 VSA917823:VSA917827 WBW917823:WBW917827 WLS917823:WLS917827 WVO917823:WVO917827 G983359:G983363 JC983359:JC983363 SY983359:SY983363 ACU983359:ACU983363 AMQ983359:AMQ983363 AWM983359:AWM983363 BGI983359:BGI983363 BQE983359:BQE983363 CAA983359:CAA983363 CJW983359:CJW983363 CTS983359:CTS983363 DDO983359:DDO983363 DNK983359:DNK983363 DXG983359:DXG983363 EHC983359:EHC983363 EQY983359:EQY983363 FAU983359:FAU983363 FKQ983359:FKQ983363 FUM983359:FUM983363 GEI983359:GEI983363 GOE983359:GOE983363 GYA983359:GYA983363 HHW983359:HHW983363 HRS983359:HRS983363 IBO983359:IBO983363 ILK983359:ILK983363 IVG983359:IVG983363 JFC983359:JFC983363 JOY983359:JOY983363 JYU983359:JYU983363 KIQ983359:KIQ983363 KSM983359:KSM983363 LCI983359:LCI983363 LME983359:LME983363 LWA983359:LWA983363 MFW983359:MFW983363 MPS983359:MPS983363 MZO983359:MZO983363 NJK983359:NJK983363 NTG983359:NTG983363 ODC983359:ODC983363 OMY983359:OMY983363 OWU983359:OWU983363 PGQ983359:PGQ983363 PQM983359:PQM983363 QAI983359:QAI983363 QKE983359:QKE983363 QUA983359:QUA983363 RDW983359:RDW983363 RNS983359:RNS983363 RXO983359:RXO983363 SHK983359:SHK983363 SRG983359:SRG983363 TBC983359:TBC983363 TKY983359:TKY983363 TUU983359:TUU983363 UEQ983359:UEQ983363 UOM983359:UOM983363 UYI983359:UYI983363 VIE983359:VIE983363 VSA983359:VSA983363 WBW983359:WBW983363 WLS983359:WLS983363 WVO983359:WVO983363 E221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E65758 JA65758 SW65758 ACS65758 AMO65758 AWK65758 BGG65758 BQC65758 BZY65758 CJU65758 CTQ65758 DDM65758 DNI65758 DXE65758 EHA65758 EQW65758 FAS65758 FKO65758 FUK65758 GEG65758 GOC65758 GXY65758 HHU65758 HRQ65758 IBM65758 ILI65758 IVE65758 JFA65758 JOW65758 JYS65758 KIO65758 KSK65758 LCG65758 LMC65758 LVY65758 MFU65758 MPQ65758 MZM65758 NJI65758 NTE65758 ODA65758 OMW65758 OWS65758 PGO65758 PQK65758 QAG65758 QKC65758 QTY65758 RDU65758 RNQ65758 RXM65758 SHI65758 SRE65758 TBA65758 TKW65758 TUS65758 UEO65758 UOK65758 UYG65758 VIC65758 VRY65758 WBU65758 WLQ65758 WVM65758 E131294 JA131294 SW131294 ACS131294 AMO131294 AWK131294 BGG131294 BQC131294 BZY131294 CJU131294 CTQ131294 DDM131294 DNI131294 DXE131294 EHA131294 EQW131294 FAS131294 FKO131294 FUK131294 GEG131294 GOC131294 GXY131294 HHU131294 HRQ131294 IBM131294 ILI131294 IVE131294 JFA131294 JOW131294 JYS131294 KIO131294 KSK131294 LCG131294 LMC131294 LVY131294 MFU131294 MPQ131294 MZM131294 NJI131294 NTE131294 ODA131294 OMW131294 OWS131294 PGO131294 PQK131294 QAG131294 QKC131294 QTY131294 RDU131294 RNQ131294 RXM131294 SHI131294 SRE131294 TBA131294 TKW131294 TUS131294 UEO131294 UOK131294 UYG131294 VIC131294 VRY131294 WBU131294 WLQ131294 WVM131294 E196830 JA196830 SW196830 ACS196830 AMO196830 AWK196830 BGG196830 BQC196830 BZY196830 CJU196830 CTQ196830 DDM196830 DNI196830 DXE196830 EHA196830 EQW196830 FAS196830 FKO196830 FUK196830 GEG196830 GOC196830 GXY196830 HHU196830 HRQ196830 IBM196830 ILI196830 IVE196830 JFA196830 JOW196830 JYS196830 KIO196830 KSK196830 LCG196830 LMC196830 LVY196830 MFU196830 MPQ196830 MZM196830 NJI196830 NTE196830 ODA196830 OMW196830 OWS196830 PGO196830 PQK196830 QAG196830 QKC196830 QTY196830 RDU196830 RNQ196830 RXM196830 SHI196830 SRE196830 TBA196830 TKW196830 TUS196830 UEO196830 UOK196830 UYG196830 VIC196830 VRY196830 WBU196830 WLQ196830 WVM196830 E262366 JA262366 SW262366 ACS262366 AMO262366 AWK262366 BGG262366 BQC262366 BZY262366 CJU262366 CTQ262366 DDM262366 DNI262366 DXE262366 EHA262366 EQW262366 FAS262366 FKO262366 FUK262366 GEG262366 GOC262366 GXY262366 HHU262366 HRQ262366 IBM262366 ILI262366 IVE262366 JFA262366 JOW262366 JYS262366 KIO262366 KSK262366 LCG262366 LMC262366 LVY262366 MFU262366 MPQ262366 MZM262366 NJI262366 NTE262366 ODA262366 OMW262366 OWS262366 PGO262366 PQK262366 QAG262366 QKC262366 QTY262366 RDU262366 RNQ262366 RXM262366 SHI262366 SRE262366 TBA262366 TKW262366 TUS262366 UEO262366 UOK262366 UYG262366 VIC262366 VRY262366 WBU262366 WLQ262366 WVM262366 E327902 JA327902 SW327902 ACS327902 AMO327902 AWK327902 BGG327902 BQC327902 BZY327902 CJU327902 CTQ327902 DDM327902 DNI327902 DXE327902 EHA327902 EQW327902 FAS327902 FKO327902 FUK327902 GEG327902 GOC327902 GXY327902 HHU327902 HRQ327902 IBM327902 ILI327902 IVE327902 JFA327902 JOW327902 JYS327902 KIO327902 KSK327902 LCG327902 LMC327902 LVY327902 MFU327902 MPQ327902 MZM327902 NJI327902 NTE327902 ODA327902 OMW327902 OWS327902 PGO327902 PQK327902 QAG327902 QKC327902 QTY327902 RDU327902 RNQ327902 RXM327902 SHI327902 SRE327902 TBA327902 TKW327902 TUS327902 UEO327902 UOK327902 UYG327902 VIC327902 VRY327902 WBU327902 WLQ327902 WVM327902 E393438 JA393438 SW393438 ACS393438 AMO393438 AWK393438 BGG393438 BQC393438 BZY393438 CJU393438 CTQ393438 DDM393438 DNI393438 DXE393438 EHA393438 EQW393438 FAS393438 FKO393438 FUK393438 GEG393438 GOC393438 GXY393438 HHU393438 HRQ393438 IBM393438 ILI393438 IVE393438 JFA393438 JOW393438 JYS393438 KIO393438 KSK393438 LCG393438 LMC393438 LVY393438 MFU393438 MPQ393438 MZM393438 NJI393438 NTE393438 ODA393438 OMW393438 OWS393438 PGO393438 PQK393438 QAG393438 QKC393438 QTY393438 RDU393438 RNQ393438 RXM393438 SHI393438 SRE393438 TBA393438 TKW393438 TUS393438 UEO393438 UOK393438 UYG393438 VIC393438 VRY393438 WBU393438 WLQ393438 WVM393438 E458974 JA458974 SW458974 ACS458974 AMO458974 AWK458974 BGG458974 BQC458974 BZY458974 CJU458974 CTQ458974 DDM458974 DNI458974 DXE458974 EHA458974 EQW458974 FAS458974 FKO458974 FUK458974 GEG458974 GOC458974 GXY458974 HHU458974 HRQ458974 IBM458974 ILI458974 IVE458974 JFA458974 JOW458974 JYS458974 KIO458974 KSK458974 LCG458974 LMC458974 LVY458974 MFU458974 MPQ458974 MZM458974 NJI458974 NTE458974 ODA458974 OMW458974 OWS458974 PGO458974 PQK458974 QAG458974 QKC458974 QTY458974 RDU458974 RNQ458974 RXM458974 SHI458974 SRE458974 TBA458974 TKW458974 TUS458974 UEO458974 UOK458974 UYG458974 VIC458974 VRY458974 WBU458974 WLQ458974 WVM458974 E524510 JA524510 SW524510 ACS524510 AMO524510 AWK524510 BGG524510 BQC524510 BZY524510 CJU524510 CTQ524510 DDM524510 DNI524510 DXE524510 EHA524510 EQW524510 FAS524510 FKO524510 FUK524510 GEG524510 GOC524510 GXY524510 HHU524510 HRQ524510 IBM524510 ILI524510 IVE524510 JFA524510 JOW524510 JYS524510 KIO524510 KSK524510 LCG524510 LMC524510 LVY524510 MFU524510 MPQ524510 MZM524510 NJI524510 NTE524510 ODA524510 OMW524510 OWS524510 PGO524510 PQK524510 QAG524510 QKC524510 QTY524510 RDU524510 RNQ524510 RXM524510 SHI524510 SRE524510 TBA524510 TKW524510 TUS524510 UEO524510 UOK524510 UYG524510 VIC524510 VRY524510 WBU524510 WLQ524510 WVM524510 E590046 JA590046 SW590046 ACS590046 AMO590046 AWK590046 BGG590046 BQC590046 BZY590046 CJU590046 CTQ590046 DDM590046 DNI590046 DXE590046 EHA590046 EQW590046 FAS590046 FKO590046 FUK590046 GEG590046 GOC590046 GXY590046 HHU590046 HRQ590046 IBM590046 ILI590046 IVE590046 JFA590046 JOW590046 JYS590046 KIO590046 KSK590046 LCG590046 LMC590046 LVY590046 MFU590046 MPQ590046 MZM590046 NJI590046 NTE590046 ODA590046 OMW590046 OWS590046 PGO590046 PQK590046 QAG590046 QKC590046 QTY590046 RDU590046 RNQ590046 RXM590046 SHI590046 SRE590046 TBA590046 TKW590046 TUS590046 UEO590046 UOK590046 UYG590046 VIC590046 VRY590046 WBU590046 WLQ590046 WVM590046 E655582 JA655582 SW655582 ACS655582 AMO655582 AWK655582 BGG655582 BQC655582 BZY655582 CJU655582 CTQ655582 DDM655582 DNI655582 DXE655582 EHA655582 EQW655582 FAS655582 FKO655582 FUK655582 GEG655582 GOC655582 GXY655582 HHU655582 HRQ655582 IBM655582 ILI655582 IVE655582 JFA655582 JOW655582 JYS655582 KIO655582 KSK655582 LCG655582 LMC655582 LVY655582 MFU655582 MPQ655582 MZM655582 NJI655582 NTE655582 ODA655582 OMW655582 OWS655582 PGO655582 PQK655582 QAG655582 QKC655582 QTY655582 RDU655582 RNQ655582 RXM655582 SHI655582 SRE655582 TBA655582 TKW655582 TUS655582 UEO655582 UOK655582 UYG655582 VIC655582 VRY655582 WBU655582 WLQ655582 WVM655582 E721118 JA721118 SW721118 ACS721118 AMO721118 AWK721118 BGG721118 BQC721118 BZY721118 CJU721118 CTQ721118 DDM721118 DNI721118 DXE721118 EHA721118 EQW721118 FAS721118 FKO721118 FUK721118 GEG721118 GOC721118 GXY721118 HHU721118 HRQ721118 IBM721118 ILI721118 IVE721118 JFA721118 JOW721118 JYS721118 KIO721118 KSK721118 LCG721118 LMC721118 LVY721118 MFU721118 MPQ721118 MZM721118 NJI721118 NTE721118 ODA721118 OMW721118 OWS721118 PGO721118 PQK721118 QAG721118 QKC721118 QTY721118 RDU721118 RNQ721118 RXM721118 SHI721118 SRE721118 TBA721118 TKW721118 TUS721118 UEO721118 UOK721118 UYG721118 VIC721118 VRY721118 WBU721118 WLQ721118 WVM721118 E786654 JA786654 SW786654 ACS786654 AMO786654 AWK786654 BGG786654 BQC786654 BZY786654 CJU786654 CTQ786654 DDM786654 DNI786654 DXE786654 EHA786654 EQW786654 FAS786654 FKO786654 FUK786654 GEG786654 GOC786654 GXY786654 HHU786654 HRQ786654 IBM786654 ILI786654 IVE786654 JFA786654 JOW786654 JYS786654 KIO786654 KSK786654 LCG786654 LMC786654 LVY786654 MFU786654 MPQ786654 MZM786654 NJI786654 NTE786654 ODA786654 OMW786654 OWS786654 PGO786654 PQK786654 QAG786654 QKC786654 QTY786654 RDU786654 RNQ786654 RXM786654 SHI786654 SRE786654 TBA786654 TKW786654 TUS786654 UEO786654 UOK786654 UYG786654 VIC786654 VRY786654 WBU786654 WLQ786654 WVM786654 E852190 JA852190 SW852190 ACS852190 AMO852190 AWK852190 BGG852190 BQC852190 BZY852190 CJU852190 CTQ852190 DDM852190 DNI852190 DXE852190 EHA852190 EQW852190 FAS852190 FKO852190 FUK852190 GEG852190 GOC852190 GXY852190 HHU852190 HRQ852190 IBM852190 ILI852190 IVE852190 JFA852190 JOW852190 JYS852190 KIO852190 KSK852190 LCG852190 LMC852190 LVY852190 MFU852190 MPQ852190 MZM852190 NJI852190 NTE852190 ODA852190 OMW852190 OWS852190 PGO852190 PQK852190 QAG852190 QKC852190 QTY852190 RDU852190 RNQ852190 RXM852190 SHI852190 SRE852190 TBA852190 TKW852190 TUS852190 UEO852190 UOK852190 UYG852190 VIC852190 VRY852190 WBU852190 WLQ852190 WVM852190 E917726 JA917726 SW917726 ACS917726 AMO917726 AWK917726 BGG917726 BQC917726 BZY917726 CJU917726 CTQ917726 DDM917726 DNI917726 DXE917726 EHA917726 EQW917726 FAS917726 FKO917726 FUK917726 GEG917726 GOC917726 GXY917726 HHU917726 HRQ917726 IBM917726 ILI917726 IVE917726 JFA917726 JOW917726 JYS917726 KIO917726 KSK917726 LCG917726 LMC917726 LVY917726 MFU917726 MPQ917726 MZM917726 NJI917726 NTE917726 ODA917726 OMW917726 OWS917726 PGO917726 PQK917726 QAG917726 QKC917726 QTY917726 RDU917726 RNQ917726 RXM917726 SHI917726 SRE917726 TBA917726 TKW917726 TUS917726 UEO917726 UOK917726 UYG917726 VIC917726 VRY917726 WBU917726 WLQ917726 WVM917726 E983262 JA983262 SW983262 ACS983262 AMO983262 AWK983262 BGG983262 BQC983262 BZY983262 CJU983262 CTQ983262 DDM983262 DNI983262 DXE983262 EHA983262 EQW983262 FAS983262 FKO983262 FUK983262 GEG983262 GOC983262 GXY983262 HHU983262 HRQ983262 IBM983262 ILI983262 IVE983262 JFA983262 JOW983262 JYS983262 KIO983262 KSK983262 LCG983262 LMC983262 LVY983262 MFU983262 MPQ983262 MZM983262 NJI983262 NTE983262 ODA983262 OMW983262 OWS983262 PGO983262 PQK983262 QAG983262 QKC983262 QTY983262 RDU983262 RNQ983262 RXM983262 SHI983262 SRE983262 TBA983262 TKW983262 TUS983262 UEO983262 UOK983262 UYG983262 VIC983262 VRY983262 WBU983262 WLQ983262 WVM983262 E185 JA185 SW185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E65722 JA65722 SW65722 ACS65722 AMO65722 AWK65722 BGG65722 BQC65722 BZY65722 CJU65722 CTQ65722 DDM65722 DNI65722 DXE65722 EHA65722 EQW65722 FAS65722 FKO65722 FUK65722 GEG65722 GOC65722 GXY65722 HHU65722 HRQ65722 IBM65722 ILI65722 IVE65722 JFA65722 JOW65722 JYS65722 KIO65722 KSK65722 LCG65722 LMC65722 LVY65722 MFU65722 MPQ65722 MZM65722 NJI65722 NTE65722 ODA65722 OMW65722 OWS65722 PGO65722 PQK65722 QAG65722 QKC65722 QTY65722 RDU65722 RNQ65722 RXM65722 SHI65722 SRE65722 TBA65722 TKW65722 TUS65722 UEO65722 UOK65722 UYG65722 VIC65722 VRY65722 WBU65722 WLQ65722 WVM65722 E131258 JA131258 SW131258 ACS131258 AMO131258 AWK131258 BGG131258 BQC131258 BZY131258 CJU131258 CTQ131258 DDM131258 DNI131258 DXE131258 EHA131258 EQW131258 FAS131258 FKO131258 FUK131258 GEG131258 GOC131258 GXY131258 HHU131258 HRQ131258 IBM131258 ILI131258 IVE131258 JFA131258 JOW131258 JYS131258 KIO131258 KSK131258 LCG131258 LMC131258 LVY131258 MFU131258 MPQ131258 MZM131258 NJI131258 NTE131258 ODA131258 OMW131258 OWS131258 PGO131258 PQK131258 QAG131258 QKC131258 QTY131258 RDU131258 RNQ131258 RXM131258 SHI131258 SRE131258 TBA131258 TKW131258 TUS131258 UEO131258 UOK131258 UYG131258 VIC131258 VRY131258 WBU131258 WLQ131258 WVM131258 E196794 JA196794 SW196794 ACS196794 AMO196794 AWK196794 BGG196794 BQC196794 BZY196794 CJU196794 CTQ196794 DDM196794 DNI196794 DXE196794 EHA196794 EQW196794 FAS196794 FKO196794 FUK196794 GEG196794 GOC196794 GXY196794 HHU196794 HRQ196794 IBM196794 ILI196794 IVE196794 JFA196794 JOW196794 JYS196794 KIO196794 KSK196794 LCG196794 LMC196794 LVY196794 MFU196794 MPQ196794 MZM196794 NJI196794 NTE196794 ODA196794 OMW196794 OWS196794 PGO196794 PQK196794 QAG196794 QKC196794 QTY196794 RDU196794 RNQ196794 RXM196794 SHI196794 SRE196794 TBA196794 TKW196794 TUS196794 UEO196794 UOK196794 UYG196794 VIC196794 VRY196794 WBU196794 WLQ196794 WVM196794 E262330 JA262330 SW262330 ACS262330 AMO262330 AWK262330 BGG262330 BQC262330 BZY262330 CJU262330 CTQ262330 DDM262330 DNI262330 DXE262330 EHA262330 EQW262330 FAS262330 FKO262330 FUK262330 GEG262330 GOC262330 GXY262330 HHU262330 HRQ262330 IBM262330 ILI262330 IVE262330 JFA262330 JOW262330 JYS262330 KIO262330 KSK262330 LCG262330 LMC262330 LVY262330 MFU262330 MPQ262330 MZM262330 NJI262330 NTE262330 ODA262330 OMW262330 OWS262330 PGO262330 PQK262330 QAG262330 QKC262330 QTY262330 RDU262330 RNQ262330 RXM262330 SHI262330 SRE262330 TBA262330 TKW262330 TUS262330 UEO262330 UOK262330 UYG262330 VIC262330 VRY262330 WBU262330 WLQ262330 WVM262330 E327866 JA327866 SW327866 ACS327866 AMO327866 AWK327866 BGG327866 BQC327866 BZY327866 CJU327866 CTQ327866 DDM327866 DNI327866 DXE327866 EHA327866 EQW327866 FAS327866 FKO327866 FUK327866 GEG327866 GOC327866 GXY327866 HHU327866 HRQ327866 IBM327866 ILI327866 IVE327866 JFA327866 JOW327866 JYS327866 KIO327866 KSK327866 LCG327866 LMC327866 LVY327866 MFU327866 MPQ327866 MZM327866 NJI327866 NTE327866 ODA327866 OMW327866 OWS327866 PGO327866 PQK327866 QAG327866 QKC327866 QTY327866 RDU327866 RNQ327866 RXM327866 SHI327866 SRE327866 TBA327866 TKW327866 TUS327866 UEO327866 UOK327866 UYG327866 VIC327866 VRY327866 WBU327866 WLQ327866 WVM327866 E393402 JA393402 SW393402 ACS393402 AMO393402 AWK393402 BGG393402 BQC393402 BZY393402 CJU393402 CTQ393402 DDM393402 DNI393402 DXE393402 EHA393402 EQW393402 FAS393402 FKO393402 FUK393402 GEG393402 GOC393402 GXY393402 HHU393402 HRQ393402 IBM393402 ILI393402 IVE393402 JFA393402 JOW393402 JYS393402 KIO393402 KSK393402 LCG393402 LMC393402 LVY393402 MFU393402 MPQ393402 MZM393402 NJI393402 NTE393402 ODA393402 OMW393402 OWS393402 PGO393402 PQK393402 QAG393402 QKC393402 QTY393402 RDU393402 RNQ393402 RXM393402 SHI393402 SRE393402 TBA393402 TKW393402 TUS393402 UEO393402 UOK393402 UYG393402 VIC393402 VRY393402 WBU393402 WLQ393402 WVM393402 E458938 JA458938 SW458938 ACS458938 AMO458938 AWK458938 BGG458938 BQC458938 BZY458938 CJU458938 CTQ458938 DDM458938 DNI458938 DXE458938 EHA458938 EQW458938 FAS458938 FKO458938 FUK458938 GEG458938 GOC458938 GXY458938 HHU458938 HRQ458938 IBM458938 ILI458938 IVE458938 JFA458938 JOW458938 JYS458938 KIO458938 KSK458938 LCG458938 LMC458938 LVY458938 MFU458938 MPQ458938 MZM458938 NJI458938 NTE458938 ODA458938 OMW458938 OWS458938 PGO458938 PQK458938 QAG458938 QKC458938 QTY458938 RDU458938 RNQ458938 RXM458938 SHI458938 SRE458938 TBA458938 TKW458938 TUS458938 UEO458938 UOK458938 UYG458938 VIC458938 VRY458938 WBU458938 WLQ458938 WVM458938 E524474 JA524474 SW524474 ACS524474 AMO524474 AWK524474 BGG524474 BQC524474 BZY524474 CJU524474 CTQ524474 DDM524474 DNI524474 DXE524474 EHA524474 EQW524474 FAS524474 FKO524474 FUK524474 GEG524474 GOC524474 GXY524474 HHU524474 HRQ524474 IBM524474 ILI524474 IVE524474 JFA524474 JOW524474 JYS524474 KIO524474 KSK524474 LCG524474 LMC524474 LVY524474 MFU524474 MPQ524474 MZM524474 NJI524474 NTE524474 ODA524474 OMW524474 OWS524474 PGO524474 PQK524474 QAG524474 QKC524474 QTY524474 RDU524474 RNQ524474 RXM524474 SHI524474 SRE524474 TBA524474 TKW524474 TUS524474 UEO524474 UOK524474 UYG524474 VIC524474 VRY524474 WBU524474 WLQ524474 WVM524474 E590010 JA590010 SW590010 ACS590010 AMO590010 AWK590010 BGG590010 BQC590010 BZY590010 CJU590010 CTQ590010 DDM590010 DNI590010 DXE590010 EHA590010 EQW590010 FAS590010 FKO590010 FUK590010 GEG590010 GOC590010 GXY590010 HHU590010 HRQ590010 IBM590010 ILI590010 IVE590010 JFA590010 JOW590010 JYS590010 KIO590010 KSK590010 LCG590010 LMC590010 LVY590010 MFU590010 MPQ590010 MZM590010 NJI590010 NTE590010 ODA590010 OMW590010 OWS590010 PGO590010 PQK590010 QAG590010 QKC590010 QTY590010 RDU590010 RNQ590010 RXM590010 SHI590010 SRE590010 TBA590010 TKW590010 TUS590010 UEO590010 UOK590010 UYG590010 VIC590010 VRY590010 WBU590010 WLQ590010 WVM590010 E655546 JA655546 SW655546 ACS655546 AMO655546 AWK655546 BGG655546 BQC655546 BZY655546 CJU655546 CTQ655546 DDM655546 DNI655546 DXE655546 EHA655546 EQW655546 FAS655546 FKO655546 FUK655546 GEG655546 GOC655546 GXY655546 HHU655546 HRQ655546 IBM655546 ILI655546 IVE655546 JFA655546 JOW655546 JYS655546 KIO655546 KSK655546 LCG655546 LMC655546 LVY655546 MFU655546 MPQ655546 MZM655546 NJI655546 NTE655546 ODA655546 OMW655546 OWS655546 PGO655546 PQK655546 QAG655546 QKC655546 QTY655546 RDU655546 RNQ655546 RXM655546 SHI655546 SRE655546 TBA655546 TKW655546 TUS655546 UEO655546 UOK655546 UYG655546 VIC655546 VRY655546 WBU655546 WLQ655546 WVM655546 E721082 JA721082 SW721082 ACS721082 AMO721082 AWK721082 BGG721082 BQC721082 BZY721082 CJU721082 CTQ721082 DDM721082 DNI721082 DXE721082 EHA721082 EQW721082 FAS721082 FKO721082 FUK721082 GEG721082 GOC721082 GXY721082 HHU721082 HRQ721082 IBM721082 ILI721082 IVE721082 JFA721082 JOW721082 JYS721082 KIO721082 KSK721082 LCG721082 LMC721082 LVY721082 MFU721082 MPQ721082 MZM721082 NJI721082 NTE721082 ODA721082 OMW721082 OWS721082 PGO721082 PQK721082 QAG721082 QKC721082 QTY721082 RDU721082 RNQ721082 RXM721082 SHI721082 SRE721082 TBA721082 TKW721082 TUS721082 UEO721082 UOK721082 UYG721082 VIC721082 VRY721082 WBU721082 WLQ721082 WVM721082 E786618 JA786618 SW786618 ACS786618 AMO786618 AWK786618 BGG786618 BQC786618 BZY786618 CJU786618 CTQ786618 DDM786618 DNI786618 DXE786618 EHA786618 EQW786618 FAS786618 FKO786618 FUK786618 GEG786618 GOC786618 GXY786618 HHU786618 HRQ786618 IBM786618 ILI786618 IVE786618 JFA786618 JOW786618 JYS786618 KIO786618 KSK786618 LCG786618 LMC786618 LVY786618 MFU786618 MPQ786618 MZM786618 NJI786618 NTE786618 ODA786618 OMW786618 OWS786618 PGO786618 PQK786618 QAG786618 QKC786618 QTY786618 RDU786618 RNQ786618 RXM786618 SHI786618 SRE786618 TBA786618 TKW786618 TUS786618 UEO786618 UOK786618 UYG786618 VIC786618 VRY786618 WBU786618 WLQ786618 WVM786618 E852154 JA852154 SW852154 ACS852154 AMO852154 AWK852154 BGG852154 BQC852154 BZY852154 CJU852154 CTQ852154 DDM852154 DNI852154 DXE852154 EHA852154 EQW852154 FAS852154 FKO852154 FUK852154 GEG852154 GOC852154 GXY852154 HHU852154 HRQ852154 IBM852154 ILI852154 IVE852154 JFA852154 JOW852154 JYS852154 KIO852154 KSK852154 LCG852154 LMC852154 LVY852154 MFU852154 MPQ852154 MZM852154 NJI852154 NTE852154 ODA852154 OMW852154 OWS852154 PGO852154 PQK852154 QAG852154 QKC852154 QTY852154 RDU852154 RNQ852154 RXM852154 SHI852154 SRE852154 TBA852154 TKW852154 TUS852154 UEO852154 UOK852154 UYG852154 VIC852154 VRY852154 WBU852154 WLQ852154 WVM852154 E917690 JA917690 SW917690 ACS917690 AMO917690 AWK917690 BGG917690 BQC917690 BZY917690 CJU917690 CTQ917690 DDM917690 DNI917690 DXE917690 EHA917690 EQW917690 FAS917690 FKO917690 FUK917690 GEG917690 GOC917690 GXY917690 HHU917690 HRQ917690 IBM917690 ILI917690 IVE917690 JFA917690 JOW917690 JYS917690 KIO917690 KSK917690 LCG917690 LMC917690 LVY917690 MFU917690 MPQ917690 MZM917690 NJI917690 NTE917690 ODA917690 OMW917690 OWS917690 PGO917690 PQK917690 QAG917690 QKC917690 QTY917690 RDU917690 RNQ917690 RXM917690 SHI917690 SRE917690 TBA917690 TKW917690 TUS917690 UEO917690 UOK917690 UYG917690 VIC917690 VRY917690 WBU917690 WLQ917690 WVM917690 E983226 JA983226 SW983226 ACS983226 AMO983226 AWK983226 BGG983226 BQC983226 BZY983226 CJU983226 CTQ983226 DDM983226 DNI983226 DXE983226 EHA983226 EQW983226 FAS983226 FKO983226 FUK983226 GEG983226 GOC983226 GXY983226 HHU983226 HRQ983226 IBM983226 ILI983226 IVE983226 JFA983226 JOW983226 JYS983226 KIO983226 KSK983226 LCG983226 LMC983226 LVY983226 MFU983226 MPQ983226 MZM983226 NJI983226 NTE983226 ODA983226 OMW983226 OWS983226 PGO983226 PQK983226 QAG983226 QKC983226 QTY983226 RDU983226 RNQ983226 RXM983226 SHI983226 SRE983226 TBA983226 TKW983226 TUS983226 UEO983226 UOK983226 UYG983226 VIC983226 VRY983226 WBU983226 WLQ983226 WVM983226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E165 JA165 SW165 ACS165 AMO165 AWK165 BGG165 BQC165 BZY165 CJU165 CTQ165 DDM165 DNI165 DXE165 EHA165 EQW165 FAS165 FKO165 FUK165 GEG165 GOC165 GXY165 HHU165 HRQ165 IBM165 ILI165 IVE165 JFA165 JOW165 JYS165 KIO165 KSK165 LCG165 LMC165 LVY165 MFU165 MPQ165 MZM165 NJI165 NTE165 ODA165 OMW165 OWS165 PGO165 PQK165 QAG165 QKC165 QTY165 RDU165 RNQ165 RXM165 SHI165 SRE165 TBA165 TKW165 TUS165 UEO165 UOK165 UYG165 VIC165 VRY165 WBU165 WLQ165 WVM165 E65702 JA65702 SW65702 ACS65702 AMO65702 AWK65702 BGG65702 BQC65702 BZY65702 CJU65702 CTQ65702 DDM65702 DNI65702 DXE65702 EHA65702 EQW65702 FAS65702 FKO65702 FUK65702 GEG65702 GOC65702 GXY65702 HHU65702 HRQ65702 IBM65702 ILI65702 IVE65702 JFA65702 JOW65702 JYS65702 KIO65702 KSK65702 LCG65702 LMC65702 LVY65702 MFU65702 MPQ65702 MZM65702 NJI65702 NTE65702 ODA65702 OMW65702 OWS65702 PGO65702 PQK65702 QAG65702 QKC65702 QTY65702 RDU65702 RNQ65702 RXM65702 SHI65702 SRE65702 TBA65702 TKW65702 TUS65702 UEO65702 UOK65702 UYG65702 VIC65702 VRY65702 WBU65702 WLQ65702 WVM65702 E131238 JA131238 SW131238 ACS131238 AMO131238 AWK131238 BGG131238 BQC131238 BZY131238 CJU131238 CTQ131238 DDM131238 DNI131238 DXE131238 EHA131238 EQW131238 FAS131238 FKO131238 FUK131238 GEG131238 GOC131238 GXY131238 HHU131238 HRQ131238 IBM131238 ILI131238 IVE131238 JFA131238 JOW131238 JYS131238 KIO131238 KSK131238 LCG131238 LMC131238 LVY131238 MFU131238 MPQ131238 MZM131238 NJI131238 NTE131238 ODA131238 OMW131238 OWS131238 PGO131238 PQK131238 QAG131238 QKC131238 QTY131238 RDU131238 RNQ131238 RXM131238 SHI131238 SRE131238 TBA131238 TKW131238 TUS131238 UEO131238 UOK131238 UYG131238 VIC131238 VRY131238 WBU131238 WLQ131238 WVM131238 E196774 JA196774 SW196774 ACS196774 AMO196774 AWK196774 BGG196774 BQC196774 BZY196774 CJU196774 CTQ196774 DDM196774 DNI196774 DXE196774 EHA196774 EQW196774 FAS196774 FKO196774 FUK196774 GEG196774 GOC196774 GXY196774 HHU196774 HRQ196774 IBM196774 ILI196774 IVE196774 JFA196774 JOW196774 JYS196774 KIO196774 KSK196774 LCG196774 LMC196774 LVY196774 MFU196774 MPQ196774 MZM196774 NJI196774 NTE196774 ODA196774 OMW196774 OWS196774 PGO196774 PQK196774 QAG196774 QKC196774 QTY196774 RDU196774 RNQ196774 RXM196774 SHI196774 SRE196774 TBA196774 TKW196774 TUS196774 UEO196774 UOK196774 UYG196774 VIC196774 VRY196774 WBU196774 WLQ196774 WVM196774 E262310 JA262310 SW262310 ACS262310 AMO262310 AWK262310 BGG262310 BQC262310 BZY262310 CJU262310 CTQ262310 DDM262310 DNI262310 DXE262310 EHA262310 EQW262310 FAS262310 FKO262310 FUK262310 GEG262310 GOC262310 GXY262310 HHU262310 HRQ262310 IBM262310 ILI262310 IVE262310 JFA262310 JOW262310 JYS262310 KIO262310 KSK262310 LCG262310 LMC262310 LVY262310 MFU262310 MPQ262310 MZM262310 NJI262310 NTE262310 ODA262310 OMW262310 OWS262310 PGO262310 PQK262310 QAG262310 QKC262310 QTY262310 RDU262310 RNQ262310 RXM262310 SHI262310 SRE262310 TBA262310 TKW262310 TUS262310 UEO262310 UOK262310 UYG262310 VIC262310 VRY262310 WBU262310 WLQ262310 WVM262310 E327846 JA327846 SW327846 ACS327846 AMO327846 AWK327846 BGG327846 BQC327846 BZY327846 CJU327846 CTQ327846 DDM327846 DNI327846 DXE327846 EHA327846 EQW327846 FAS327846 FKO327846 FUK327846 GEG327846 GOC327846 GXY327846 HHU327846 HRQ327846 IBM327846 ILI327846 IVE327846 JFA327846 JOW327846 JYS327846 KIO327846 KSK327846 LCG327846 LMC327846 LVY327846 MFU327846 MPQ327846 MZM327846 NJI327846 NTE327846 ODA327846 OMW327846 OWS327846 PGO327846 PQK327846 QAG327846 QKC327846 QTY327846 RDU327846 RNQ327846 RXM327846 SHI327846 SRE327846 TBA327846 TKW327846 TUS327846 UEO327846 UOK327846 UYG327846 VIC327846 VRY327846 WBU327846 WLQ327846 WVM327846 E393382 JA393382 SW393382 ACS393382 AMO393382 AWK393382 BGG393382 BQC393382 BZY393382 CJU393382 CTQ393382 DDM393382 DNI393382 DXE393382 EHA393382 EQW393382 FAS393382 FKO393382 FUK393382 GEG393382 GOC393382 GXY393382 HHU393382 HRQ393382 IBM393382 ILI393382 IVE393382 JFA393382 JOW393382 JYS393382 KIO393382 KSK393382 LCG393382 LMC393382 LVY393382 MFU393382 MPQ393382 MZM393382 NJI393382 NTE393382 ODA393382 OMW393382 OWS393382 PGO393382 PQK393382 QAG393382 QKC393382 QTY393382 RDU393382 RNQ393382 RXM393382 SHI393382 SRE393382 TBA393382 TKW393382 TUS393382 UEO393382 UOK393382 UYG393382 VIC393382 VRY393382 WBU393382 WLQ393382 WVM393382 E458918 JA458918 SW458918 ACS458918 AMO458918 AWK458918 BGG458918 BQC458918 BZY458918 CJU458918 CTQ458918 DDM458918 DNI458918 DXE458918 EHA458918 EQW458918 FAS458918 FKO458918 FUK458918 GEG458918 GOC458918 GXY458918 HHU458918 HRQ458918 IBM458918 ILI458918 IVE458918 JFA458918 JOW458918 JYS458918 KIO458918 KSK458918 LCG458918 LMC458918 LVY458918 MFU458918 MPQ458918 MZM458918 NJI458918 NTE458918 ODA458918 OMW458918 OWS458918 PGO458918 PQK458918 QAG458918 QKC458918 QTY458918 RDU458918 RNQ458918 RXM458918 SHI458918 SRE458918 TBA458918 TKW458918 TUS458918 UEO458918 UOK458918 UYG458918 VIC458918 VRY458918 WBU458918 WLQ458918 WVM458918 E524454 JA524454 SW524454 ACS524454 AMO524454 AWK524454 BGG524454 BQC524454 BZY524454 CJU524454 CTQ524454 DDM524454 DNI524454 DXE524454 EHA524454 EQW524454 FAS524454 FKO524454 FUK524454 GEG524454 GOC524454 GXY524454 HHU524454 HRQ524454 IBM524454 ILI524454 IVE524454 JFA524454 JOW524454 JYS524454 KIO524454 KSK524454 LCG524454 LMC524454 LVY524454 MFU524454 MPQ524454 MZM524454 NJI524454 NTE524454 ODA524454 OMW524454 OWS524454 PGO524454 PQK524454 QAG524454 QKC524454 QTY524454 RDU524454 RNQ524454 RXM524454 SHI524454 SRE524454 TBA524454 TKW524454 TUS524454 UEO524454 UOK524454 UYG524454 VIC524454 VRY524454 WBU524454 WLQ524454 WVM524454 E589990 JA589990 SW589990 ACS589990 AMO589990 AWK589990 BGG589990 BQC589990 BZY589990 CJU589990 CTQ589990 DDM589990 DNI589990 DXE589990 EHA589990 EQW589990 FAS589990 FKO589990 FUK589990 GEG589990 GOC589990 GXY589990 HHU589990 HRQ589990 IBM589990 ILI589990 IVE589990 JFA589990 JOW589990 JYS589990 KIO589990 KSK589990 LCG589990 LMC589990 LVY589990 MFU589990 MPQ589990 MZM589990 NJI589990 NTE589990 ODA589990 OMW589990 OWS589990 PGO589990 PQK589990 QAG589990 QKC589990 QTY589990 RDU589990 RNQ589990 RXM589990 SHI589990 SRE589990 TBA589990 TKW589990 TUS589990 UEO589990 UOK589990 UYG589990 VIC589990 VRY589990 WBU589990 WLQ589990 WVM589990 E655526 JA655526 SW655526 ACS655526 AMO655526 AWK655526 BGG655526 BQC655526 BZY655526 CJU655526 CTQ655526 DDM655526 DNI655526 DXE655526 EHA655526 EQW655526 FAS655526 FKO655526 FUK655526 GEG655526 GOC655526 GXY655526 HHU655526 HRQ655526 IBM655526 ILI655526 IVE655526 JFA655526 JOW655526 JYS655526 KIO655526 KSK655526 LCG655526 LMC655526 LVY655526 MFU655526 MPQ655526 MZM655526 NJI655526 NTE655526 ODA655526 OMW655526 OWS655526 PGO655526 PQK655526 QAG655526 QKC655526 QTY655526 RDU655526 RNQ655526 RXM655526 SHI655526 SRE655526 TBA655526 TKW655526 TUS655526 UEO655526 UOK655526 UYG655526 VIC655526 VRY655526 WBU655526 WLQ655526 WVM655526 E721062 JA721062 SW721062 ACS721062 AMO721062 AWK721062 BGG721062 BQC721062 BZY721062 CJU721062 CTQ721062 DDM721062 DNI721062 DXE721062 EHA721062 EQW721062 FAS721062 FKO721062 FUK721062 GEG721062 GOC721062 GXY721062 HHU721062 HRQ721062 IBM721062 ILI721062 IVE721062 JFA721062 JOW721062 JYS721062 KIO721062 KSK721062 LCG721062 LMC721062 LVY721062 MFU721062 MPQ721062 MZM721062 NJI721062 NTE721062 ODA721062 OMW721062 OWS721062 PGO721062 PQK721062 QAG721062 QKC721062 QTY721062 RDU721062 RNQ721062 RXM721062 SHI721062 SRE721062 TBA721062 TKW721062 TUS721062 UEO721062 UOK721062 UYG721062 VIC721062 VRY721062 WBU721062 WLQ721062 WVM721062 E786598 JA786598 SW786598 ACS786598 AMO786598 AWK786598 BGG786598 BQC786598 BZY786598 CJU786598 CTQ786598 DDM786598 DNI786598 DXE786598 EHA786598 EQW786598 FAS786598 FKO786598 FUK786598 GEG786598 GOC786598 GXY786598 HHU786598 HRQ786598 IBM786598 ILI786598 IVE786598 JFA786598 JOW786598 JYS786598 KIO786598 KSK786598 LCG786598 LMC786598 LVY786598 MFU786598 MPQ786598 MZM786598 NJI786598 NTE786598 ODA786598 OMW786598 OWS786598 PGO786598 PQK786598 QAG786598 QKC786598 QTY786598 RDU786598 RNQ786598 RXM786598 SHI786598 SRE786598 TBA786598 TKW786598 TUS786598 UEO786598 UOK786598 UYG786598 VIC786598 VRY786598 WBU786598 WLQ786598 WVM786598 E852134 JA852134 SW852134 ACS852134 AMO852134 AWK852134 BGG852134 BQC852134 BZY852134 CJU852134 CTQ852134 DDM852134 DNI852134 DXE852134 EHA852134 EQW852134 FAS852134 FKO852134 FUK852134 GEG852134 GOC852134 GXY852134 HHU852134 HRQ852134 IBM852134 ILI852134 IVE852134 JFA852134 JOW852134 JYS852134 KIO852134 KSK852134 LCG852134 LMC852134 LVY852134 MFU852134 MPQ852134 MZM852134 NJI852134 NTE852134 ODA852134 OMW852134 OWS852134 PGO852134 PQK852134 QAG852134 QKC852134 QTY852134 RDU852134 RNQ852134 RXM852134 SHI852134 SRE852134 TBA852134 TKW852134 TUS852134 UEO852134 UOK852134 UYG852134 VIC852134 VRY852134 WBU852134 WLQ852134 WVM852134 E917670 JA917670 SW917670 ACS917670 AMO917670 AWK917670 BGG917670 BQC917670 BZY917670 CJU917670 CTQ917670 DDM917670 DNI917670 DXE917670 EHA917670 EQW917670 FAS917670 FKO917670 FUK917670 GEG917670 GOC917670 GXY917670 HHU917670 HRQ917670 IBM917670 ILI917670 IVE917670 JFA917670 JOW917670 JYS917670 KIO917670 KSK917670 LCG917670 LMC917670 LVY917670 MFU917670 MPQ917670 MZM917670 NJI917670 NTE917670 ODA917670 OMW917670 OWS917670 PGO917670 PQK917670 QAG917670 QKC917670 QTY917670 RDU917670 RNQ917670 RXM917670 SHI917670 SRE917670 TBA917670 TKW917670 TUS917670 UEO917670 UOK917670 UYG917670 VIC917670 VRY917670 WBU917670 WLQ917670 WVM917670 E983206 JA983206 SW983206 ACS983206 AMO983206 AWK983206 BGG983206 BQC983206 BZY983206 CJU983206 CTQ983206 DDM983206 DNI983206 DXE983206 EHA983206 EQW983206 FAS983206 FKO983206 FUK983206 GEG983206 GOC983206 GXY983206 HHU983206 HRQ983206 IBM983206 ILI983206 IVE983206 JFA983206 JOW983206 JYS983206 KIO983206 KSK983206 LCG983206 LMC983206 LVY983206 MFU983206 MPQ983206 MZM983206 NJI983206 NTE983206 ODA983206 OMW983206 OWS983206 PGO983206 PQK983206 QAG983206 QKC983206 QTY983206 RDU983206 RNQ983206 RXM983206 SHI983206 SRE983206 TBA983206 TKW983206 TUS983206 UEO983206 UOK983206 UYG983206 VIC983206 VRY983206 WBU983206 WLQ983206 WVM983206 E152 JA152 SW152 ACS152 AMO152 AWK152 BGG152 BQC152 BZY152 CJU152 CTQ152 DDM152 DNI152 DXE152 EHA152 EQW152 FAS152 FKO152 FUK152 GEG152 GOC152 GXY152 HHU152 HRQ152 IBM152 ILI152 IVE152 JFA152 JOW152 JYS152 KIO152 KSK152 LCG152 LMC152 LVY152 MFU152 MPQ152 MZM152 NJI152 NTE152 ODA152 OMW152 OWS152 PGO152 PQK152 QAG152 QKC152 QTY152 RDU152 RNQ152 RXM152 SHI152 SRE152 TBA152 TKW152 TUS152 UEO152 UOK152 UYG152 VIC152 VRY152 WBU152 WLQ152 WVM152 E65689 JA65689 SW65689 ACS65689 AMO65689 AWK65689 BGG65689 BQC65689 BZY65689 CJU65689 CTQ65689 DDM65689 DNI65689 DXE65689 EHA65689 EQW65689 FAS65689 FKO65689 FUK65689 GEG65689 GOC65689 GXY65689 HHU65689 HRQ65689 IBM65689 ILI65689 IVE65689 JFA65689 JOW65689 JYS65689 KIO65689 KSK65689 LCG65689 LMC65689 LVY65689 MFU65689 MPQ65689 MZM65689 NJI65689 NTE65689 ODA65689 OMW65689 OWS65689 PGO65689 PQK65689 QAG65689 QKC65689 QTY65689 RDU65689 RNQ65689 RXM65689 SHI65689 SRE65689 TBA65689 TKW65689 TUS65689 UEO65689 UOK65689 UYG65689 VIC65689 VRY65689 WBU65689 WLQ65689 WVM65689 E131225 JA131225 SW131225 ACS131225 AMO131225 AWK131225 BGG131225 BQC131225 BZY131225 CJU131225 CTQ131225 DDM131225 DNI131225 DXE131225 EHA131225 EQW131225 FAS131225 FKO131225 FUK131225 GEG131225 GOC131225 GXY131225 HHU131225 HRQ131225 IBM131225 ILI131225 IVE131225 JFA131225 JOW131225 JYS131225 KIO131225 KSK131225 LCG131225 LMC131225 LVY131225 MFU131225 MPQ131225 MZM131225 NJI131225 NTE131225 ODA131225 OMW131225 OWS131225 PGO131225 PQK131225 QAG131225 QKC131225 QTY131225 RDU131225 RNQ131225 RXM131225 SHI131225 SRE131225 TBA131225 TKW131225 TUS131225 UEO131225 UOK131225 UYG131225 VIC131225 VRY131225 WBU131225 WLQ131225 WVM131225 E196761 JA196761 SW196761 ACS196761 AMO196761 AWK196761 BGG196761 BQC196761 BZY196761 CJU196761 CTQ196761 DDM196761 DNI196761 DXE196761 EHA196761 EQW196761 FAS196761 FKO196761 FUK196761 GEG196761 GOC196761 GXY196761 HHU196761 HRQ196761 IBM196761 ILI196761 IVE196761 JFA196761 JOW196761 JYS196761 KIO196761 KSK196761 LCG196761 LMC196761 LVY196761 MFU196761 MPQ196761 MZM196761 NJI196761 NTE196761 ODA196761 OMW196761 OWS196761 PGO196761 PQK196761 QAG196761 QKC196761 QTY196761 RDU196761 RNQ196761 RXM196761 SHI196761 SRE196761 TBA196761 TKW196761 TUS196761 UEO196761 UOK196761 UYG196761 VIC196761 VRY196761 WBU196761 WLQ196761 WVM196761 E262297 JA262297 SW262297 ACS262297 AMO262297 AWK262297 BGG262297 BQC262297 BZY262297 CJU262297 CTQ262297 DDM262297 DNI262297 DXE262297 EHA262297 EQW262297 FAS262297 FKO262297 FUK262297 GEG262297 GOC262297 GXY262297 HHU262297 HRQ262297 IBM262297 ILI262297 IVE262297 JFA262297 JOW262297 JYS262297 KIO262297 KSK262297 LCG262297 LMC262297 LVY262297 MFU262297 MPQ262297 MZM262297 NJI262297 NTE262297 ODA262297 OMW262297 OWS262297 PGO262297 PQK262297 QAG262297 QKC262297 QTY262297 RDU262297 RNQ262297 RXM262297 SHI262297 SRE262297 TBA262297 TKW262297 TUS262297 UEO262297 UOK262297 UYG262297 VIC262297 VRY262297 WBU262297 WLQ262297 WVM262297 E327833 JA327833 SW327833 ACS327833 AMO327833 AWK327833 BGG327833 BQC327833 BZY327833 CJU327833 CTQ327833 DDM327833 DNI327833 DXE327833 EHA327833 EQW327833 FAS327833 FKO327833 FUK327833 GEG327833 GOC327833 GXY327833 HHU327833 HRQ327833 IBM327833 ILI327833 IVE327833 JFA327833 JOW327833 JYS327833 KIO327833 KSK327833 LCG327833 LMC327833 LVY327833 MFU327833 MPQ327833 MZM327833 NJI327833 NTE327833 ODA327833 OMW327833 OWS327833 PGO327833 PQK327833 QAG327833 QKC327833 QTY327833 RDU327833 RNQ327833 RXM327833 SHI327833 SRE327833 TBA327833 TKW327833 TUS327833 UEO327833 UOK327833 UYG327833 VIC327833 VRY327833 WBU327833 WLQ327833 WVM327833 E393369 JA393369 SW393369 ACS393369 AMO393369 AWK393369 BGG393369 BQC393369 BZY393369 CJU393369 CTQ393369 DDM393369 DNI393369 DXE393369 EHA393369 EQW393369 FAS393369 FKO393369 FUK393369 GEG393369 GOC393369 GXY393369 HHU393369 HRQ393369 IBM393369 ILI393369 IVE393369 JFA393369 JOW393369 JYS393369 KIO393369 KSK393369 LCG393369 LMC393369 LVY393369 MFU393369 MPQ393369 MZM393369 NJI393369 NTE393369 ODA393369 OMW393369 OWS393369 PGO393369 PQK393369 QAG393369 QKC393369 QTY393369 RDU393369 RNQ393369 RXM393369 SHI393369 SRE393369 TBA393369 TKW393369 TUS393369 UEO393369 UOK393369 UYG393369 VIC393369 VRY393369 WBU393369 WLQ393369 WVM393369 E458905 JA458905 SW458905 ACS458905 AMO458905 AWK458905 BGG458905 BQC458905 BZY458905 CJU458905 CTQ458905 DDM458905 DNI458905 DXE458905 EHA458905 EQW458905 FAS458905 FKO458905 FUK458905 GEG458905 GOC458905 GXY458905 HHU458905 HRQ458905 IBM458905 ILI458905 IVE458905 JFA458905 JOW458905 JYS458905 KIO458905 KSK458905 LCG458905 LMC458905 LVY458905 MFU458905 MPQ458905 MZM458905 NJI458905 NTE458905 ODA458905 OMW458905 OWS458905 PGO458905 PQK458905 QAG458905 QKC458905 QTY458905 RDU458905 RNQ458905 RXM458905 SHI458905 SRE458905 TBA458905 TKW458905 TUS458905 UEO458905 UOK458905 UYG458905 VIC458905 VRY458905 WBU458905 WLQ458905 WVM458905 E524441 JA524441 SW524441 ACS524441 AMO524441 AWK524441 BGG524441 BQC524441 BZY524441 CJU524441 CTQ524441 DDM524441 DNI524441 DXE524441 EHA524441 EQW524441 FAS524441 FKO524441 FUK524441 GEG524441 GOC524441 GXY524441 HHU524441 HRQ524441 IBM524441 ILI524441 IVE524441 JFA524441 JOW524441 JYS524441 KIO524441 KSK524441 LCG524441 LMC524441 LVY524441 MFU524441 MPQ524441 MZM524441 NJI524441 NTE524441 ODA524441 OMW524441 OWS524441 PGO524441 PQK524441 QAG524441 QKC524441 QTY524441 RDU524441 RNQ524441 RXM524441 SHI524441 SRE524441 TBA524441 TKW524441 TUS524441 UEO524441 UOK524441 UYG524441 VIC524441 VRY524441 WBU524441 WLQ524441 WVM524441 E589977 JA589977 SW589977 ACS589977 AMO589977 AWK589977 BGG589977 BQC589977 BZY589977 CJU589977 CTQ589977 DDM589977 DNI589977 DXE589977 EHA589977 EQW589977 FAS589977 FKO589977 FUK589977 GEG589977 GOC589977 GXY589977 HHU589977 HRQ589977 IBM589977 ILI589977 IVE589977 JFA589977 JOW589977 JYS589977 KIO589977 KSK589977 LCG589977 LMC589977 LVY589977 MFU589977 MPQ589977 MZM589977 NJI589977 NTE589977 ODA589977 OMW589977 OWS589977 PGO589977 PQK589977 QAG589977 QKC589977 QTY589977 RDU589977 RNQ589977 RXM589977 SHI589977 SRE589977 TBA589977 TKW589977 TUS589977 UEO589977 UOK589977 UYG589977 VIC589977 VRY589977 WBU589977 WLQ589977 WVM589977 E655513 JA655513 SW655513 ACS655513 AMO655513 AWK655513 BGG655513 BQC655513 BZY655513 CJU655513 CTQ655513 DDM655513 DNI655513 DXE655513 EHA655513 EQW655513 FAS655513 FKO655513 FUK655513 GEG655513 GOC655513 GXY655513 HHU655513 HRQ655513 IBM655513 ILI655513 IVE655513 JFA655513 JOW655513 JYS655513 KIO655513 KSK655513 LCG655513 LMC655513 LVY655513 MFU655513 MPQ655513 MZM655513 NJI655513 NTE655513 ODA655513 OMW655513 OWS655513 PGO655513 PQK655513 QAG655513 QKC655513 QTY655513 RDU655513 RNQ655513 RXM655513 SHI655513 SRE655513 TBA655513 TKW655513 TUS655513 UEO655513 UOK655513 UYG655513 VIC655513 VRY655513 WBU655513 WLQ655513 WVM655513 E721049 JA721049 SW721049 ACS721049 AMO721049 AWK721049 BGG721049 BQC721049 BZY721049 CJU721049 CTQ721049 DDM721049 DNI721049 DXE721049 EHA721049 EQW721049 FAS721049 FKO721049 FUK721049 GEG721049 GOC721049 GXY721049 HHU721049 HRQ721049 IBM721049 ILI721049 IVE721049 JFA721049 JOW721049 JYS721049 KIO721049 KSK721049 LCG721049 LMC721049 LVY721049 MFU721049 MPQ721049 MZM721049 NJI721049 NTE721049 ODA721049 OMW721049 OWS721049 PGO721049 PQK721049 QAG721049 QKC721049 QTY721049 RDU721049 RNQ721049 RXM721049 SHI721049 SRE721049 TBA721049 TKW721049 TUS721049 UEO721049 UOK721049 UYG721049 VIC721049 VRY721049 WBU721049 WLQ721049 WVM721049 E786585 JA786585 SW786585 ACS786585 AMO786585 AWK786585 BGG786585 BQC786585 BZY786585 CJU786585 CTQ786585 DDM786585 DNI786585 DXE786585 EHA786585 EQW786585 FAS786585 FKO786585 FUK786585 GEG786585 GOC786585 GXY786585 HHU786585 HRQ786585 IBM786585 ILI786585 IVE786585 JFA786585 JOW786585 JYS786585 KIO786585 KSK786585 LCG786585 LMC786585 LVY786585 MFU786585 MPQ786585 MZM786585 NJI786585 NTE786585 ODA786585 OMW786585 OWS786585 PGO786585 PQK786585 QAG786585 QKC786585 QTY786585 RDU786585 RNQ786585 RXM786585 SHI786585 SRE786585 TBA786585 TKW786585 TUS786585 UEO786585 UOK786585 UYG786585 VIC786585 VRY786585 WBU786585 WLQ786585 WVM786585 E852121 JA852121 SW852121 ACS852121 AMO852121 AWK852121 BGG852121 BQC852121 BZY852121 CJU852121 CTQ852121 DDM852121 DNI852121 DXE852121 EHA852121 EQW852121 FAS852121 FKO852121 FUK852121 GEG852121 GOC852121 GXY852121 HHU852121 HRQ852121 IBM852121 ILI852121 IVE852121 JFA852121 JOW852121 JYS852121 KIO852121 KSK852121 LCG852121 LMC852121 LVY852121 MFU852121 MPQ852121 MZM852121 NJI852121 NTE852121 ODA852121 OMW852121 OWS852121 PGO852121 PQK852121 QAG852121 QKC852121 QTY852121 RDU852121 RNQ852121 RXM852121 SHI852121 SRE852121 TBA852121 TKW852121 TUS852121 UEO852121 UOK852121 UYG852121 VIC852121 VRY852121 WBU852121 WLQ852121 WVM852121 E917657 JA917657 SW917657 ACS917657 AMO917657 AWK917657 BGG917657 BQC917657 BZY917657 CJU917657 CTQ917657 DDM917657 DNI917657 DXE917657 EHA917657 EQW917657 FAS917657 FKO917657 FUK917657 GEG917657 GOC917657 GXY917657 HHU917657 HRQ917657 IBM917657 ILI917657 IVE917657 JFA917657 JOW917657 JYS917657 KIO917657 KSK917657 LCG917657 LMC917657 LVY917657 MFU917657 MPQ917657 MZM917657 NJI917657 NTE917657 ODA917657 OMW917657 OWS917657 PGO917657 PQK917657 QAG917657 QKC917657 QTY917657 RDU917657 RNQ917657 RXM917657 SHI917657 SRE917657 TBA917657 TKW917657 TUS917657 UEO917657 UOK917657 UYG917657 VIC917657 VRY917657 WBU917657 WLQ917657 WVM917657 E983193 JA983193 SW983193 ACS983193 AMO983193 AWK983193 BGG983193 BQC983193 BZY983193 CJU983193 CTQ983193 DDM983193 DNI983193 DXE983193 EHA983193 EQW983193 FAS983193 FKO983193 FUK983193 GEG983193 GOC983193 GXY983193 HHU983193 HRQ983193 IBM983193 ILI983193 IVE983193 JFA983193 JOW983193 JYS983193 KIO983193 KSK983193 LCG983193 LMC983193 LVY983193 MFU983193 MPQ983193 MZM983193 NJI983193 NTE983193 ODA983193 OMW983193 OWS983193 PGO983193 PQK983193 QAG983193 QKC983193 QTY983193 RDU983193 RNQ983193 RXM983193 SHI983193 SRE983193 TBA983193 TKW983193 TUS983193 UEO983193 UOK983193 UYG983193 VIC983193 VRY983193 WBU983193 WLQ983193 WVM983193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D318:E322 IZ318:JA322 SV318:SW322 ACR318:ACS322 AMN318:AMO322 AWJ318:AWK322 BGF318:BGG322 BQB318:BQC322 BZX318:BZY322 CJT318:CJU322 CTP318:CTQ322 DDL318:DDM322 DNH318:DNI322 DXD318:DXE322 EGZ318:EHA322 EQV318:EQW322 FAR318:FAS322 FKN318:FKO322 FUJ318:FUK322 GEF318:GEG322 GOB318:GOC322 GXX318:GXY322 HHT318:HHU322 HRP318:HRQ322 IBL318:IBM322 ILH318:ILI322 IVD318:IVE322 JEZ318:JFA322 JOV318:JOW322 JYR318:JYS322 KIN318:KIO322 KSJ318:KSK322 LCF318:LCG322 LMB318:LMC322 LVX318:LVY322 MFT318:MFU322 MPP318:MPQ322 MZL318:MZM322 NJH318:NJI322 NTD318:NTE322 OCZ318:ODA322 OMV318:OMW322 OWR318:OWS322 PGN318:PGO322 PQJ318:PQK322 QAF318:QAG322 QKB318:QKC322 QTX318:QTY322 RDT318:RDU322 RNP318:RNQ322 RXL318:RXM322 SHH318:SHI322 SRD318:SRE322 TAZ318:TBA322 TKV318:TKW322 TUR318:TUS322 UEN318:UEO322 UOJ318:UOK322 UYF318:UYG322 VIB318:VIC322 VRX318:VRY322 WBT318:WBU322 WLP318:WLQ322 WVL318:WVM322 D65855:E65859 IZ65855:JA65859 SV65855:SW65859 ACR65855:ACS65859 AMN65855:AMO65859 AWJ65855:AWK65859 BGF65855:BGG65859 BQB65855:BQC65859 BZX65855:BZY65859 CJT65855:CJU65859 CTP65855:CTQ65859 DDL65855:DDM65859 DNH65855:DNI65859 DXD65855:DXE65859 EGZ65855:EHA65859 EQV65855:EQW65859 FAR65855:FAS65859 FKN65855:FKO65859 FUJ65855:FUK65859 GEF65855:GEG65859 GOB65855:GOC65859 GXX65855:GXY65859 HHT65855:HHU65859 HRP65855:HRQ65859 IBL65855:IBM65859 ILH65855:ILI65859 IVD65855:IVE65859 JEZ65855:JFA65859 JOV65855:JOW65859 JYR65855:JYS65859 KIN65855:KIO65859 KSJ65855:KSK65859 LCF65855:LCG65859 LMB65855:LMC65859 LVX65855:LVY65859 MFT65855:MFU65859 MPP65855:MPQ65859 MZL65855:MZM65859 NJH65855:NJI65859 NTD65855:NTE65859 OCZ65855:ODA65859 OMV65855:OMW65859 OWR65855:OWS65859 PGN65855:PGO65859 PQJ65855:PQK65859 QAF65855:QAG65859 QKB65855:QKC65859 QTX65855:QTY65859 RDT65855:RDU65859 RNP65855:RNQ65859 RXL65855:RXM65859 SHH65855:SHI65859 SRD65855:SRE65859 TAZ65855:TBA65859 TKV65855:TKW65859 TUR65855:TUS65859 UEN65855:UEO65859 UOJ65855:UOK65859 UYF65855:UYG65859 VIB65855:VIC65859 VRX65855:VRY65859 WBT65855:WBU65859 WLP65855:WLQ65859 WVL65855:WVM65859 D131391:E131395 IZ131391:JA131395 SV131391:SW131395 ACR131391:ACS131395 AMN131391:AMO131395 AWJ131391:AWK131395 BGF131391:BGG131395 BQB131391:BQC131395 BZX131391:BZY131395 CJT131391:CJU131395 CTP131391:CTQ131395 DDL131391:DDM131395 DNH131391:DNI131395 DXD131391:DXE131395 EGZ131391:EHA131395 EQV131391:EQW131395 FAR131391:FAS131395 FKN131391:FKO131395 FUJ131391:FUK131395 GEF131391:GEG131395 GOB131391:GOC131395 GXX131391:GXY131395 HHT131391:HHU131395 HRP131391:HRQ131395 IBL131391:IBM131395 ILH131391:ILI131395 IVD131391:IVE131395 JEZ131391:JFA131395 JOV131391:JOW131395 JYR131391:JYS131395 KIN131391:KIO131395 KSJ131391:KSK131395 LCF131391:LCG131395 LMB131391:LMC131395 LVX131391:LVY131395 MFT131391:MFU131395 MPP131391:MPQ131395 MZL131391:MZM131395 NJH131391:NJI131395 NTD131391:NTE131395 OCZ131391:ODA131395 OMV131391:OMW131395 OWR131391:OWS131395 PGN131391:PGO131395 PQJ131391:PQK131395 QAF131391:QAG131395 QKB131391:QKC131395 QTX131391:QTY131395 RDT131391:RDU131395 RNP131391:RNQ131395 RXL131391:RXM131395 SHH131391:SHI131395 SRD131391:SRE131395 TAZ131391:TBA131395 TKV131391:TKW131395 TUR131391:TUS131395 UEN131391:UEO131395 UOJ131391:UOK131395 UYF131391:UYG131395 VIB131391:VIC131395 VRX131391:VRY131395 WBT131391:WBU131395 WLP131391:WLQ131395 WVL131391:WVM131395 D196927:E196931 IZ196927:JA196931 SV196927:SW196931 ACR196927:ACS196931 AMN196927:AMO196931 AWJ196927:AWK196931 BGF196927:BGG196931 BQB196927:BQC196931 BZX196927:BZY196931 CJT196927:CJU196931 CTP196927:CTQ196931 DDL196927:DDM196931 DNH196927:DNI196931 DXD196927:DXE196931 EGZ196927:EHA196931 EQV196927:EQW196931 FAR196927:FAS196931 FKN196927:FKO196931 FUJ196927:FUK196931 GEF196927:GEG196931 GOB196927:GOC196931 GXX196927:GXY196931 HHT196927:HHU196931 HRP196927:HRQ196931 IBL196927:IBM196931 ILH196927:ILI196931 IVD196927:IVE196931 JEZ196927:JFA196931 JOV196927:JOW196931 JYR196927:JYS196931 KIN196927:KIO196931 KSJ196927:KSK196931 LCF196927:LCG196931 LMB196927:LMC196931 LVX196927:LVY196931 MFT196927:MFU196931 MPP196927:MPQ196931 MZL196927:MZM196931 NJH196927:NJI196931 NTD196927:NTE196931 OCZ196927:ODA196931 OMV196927:OMW196931 OWR196927:OWS196931 PGN196927:PGO196931 PQJ196927:PQK196931 QAF196927:QAG196931 QKB196927:QKC196931 QTX196927:QTY196931 RDT196927:RDU196931 RNP196927:RNQ196931 RXL196927:RXM196931 SHH196927:SHI196931 SRD196927:SRE196931 TAZ196927:TBA196931 TKV196927:TKW196931 TUR196927:TUS196931 UEN196927:UEO196931 UOJ196927:UOK196931 UYF196927:UYG196931 VIB196927:VIC196931 VRX196927:VRY196931 WBT196927:WBU196931 WLP196927:WLQ196931 WVL196927:WVM196931 D262463:E262467 IZ262463:JA262467 SV262463:SW262467 ACR262463:ACS262467 AMN262463:AMO262467 AWJ262463:AWK262467 BGF262463:BGG262467 BQB262463:BQC262467 BZX262463:BZY262467 CJT262463:CJU262467 CTP262463:CTQ262467 DDL262463:DDM262467 DNH262463:DNI262467 DXD262463:DXE262467 EGZ262463:EHA262467 EQV262463:EQW262467 FAR262463:FAS262467 FKN262463:FKO262467 FUJ262463:FUK262467 GEF262463:GEG262467 GOB262463:GOC262467 GXX262463:GXY262467 HHT262463:HHU262467 HRP262463:HRQ262467 IBL262463:IBM262467 ILH262463:ILI262467 IVD262463:IVE262467 JEZ262463:JFA262467 JOV262463:JOW262467 JYR262463:JYS262467 KIN262463:KIO262467 KSJ262463:KSK262467 LCF262463:LCG262467 LMB262463:LMC262467 LVX262463:LVY262467 MFT262463:MFU262467 MPP262463:MPQ262467 MZL262463:MZM262467 NJH262463:NJI262467 NTD262463:NTE262467 OCZ262463:ODA262467 OMV262463:OMW262467 OWR262463:OWS262467 PGN262463:PGO262467 PQJ262463:PQK262467 QAF262463:QAG262467 QKB262463:QKC262467 QTX262463:QTY262467 RDT262463:RDU262467 RNP262463:RNQ262467 RXL262463:RXM262467 SHH262463:SHI262467 SRD262463:SRE262467 TAZ262463:TBA262467 TKV262463:TKW262467 TUR262463:TUS262467 UEN262463:UEO262467 UOJ262463:UOK262467 UYF262463:UYG262467 VIB262463:VIC262467 VRX262463:VRY262467 WBT262463:WBU262467 WLP262463:WLQ262467 WVL262463:WVM262467 D327999:E328003 IZ327999:JA328003 SV327999:SW328003 ACR327999:ACS328003 AMN327999:AMO328003 AWJ327999:AWK328003 BGF327999:BGG328003 BQB327999:BQC328003 BZX327999:BZY328003 CJT327999:CJU328003 CTP327999:CTQ328003 DDL327999:DDM328003 DNH327999:DNI328003 DXD327999:DXE328003 EGZ327999:EHA328003 EQV327999:EQW328003 FAR327999:FAS328003 FKN327999:FKO328003 FUJ327999:FUK328003 GEF327999:GEG328003 GOB327999:GOC328003 GXX327999:GXY328003 HHT327999:HHU328003 HRP327999:HRQ328003 IBL327999:IBM328003 ILH327999:ILI328003 IVD327999:IVE328003 JEZ327999:JFA328003 JOV327999:JOW328003 JYR327999:JYS328003 KIN327999:KIO328003 KSJ327999:KSK328003 LCF327999:LCG328003 LMB327999:LMC328003 LVX327999:LVY328003 MFT327999:MFU328003 MPP327999:MPQ328003 MZL327999:MZM328003 NJH327999:NJI328003 NTD327999:NTE328003 OCZ327999:ODA328003 OMV327999:OMW328003 OWR327999:OWS328003 PGN327999:PGO328003 PQJ327999:PQK328003 QAF327999:QAG328003 QKB327999:QKC328003 QTX327999:QTY328003 RDT327999:RDU328003 RNP327999:RNQ328003 RXL327999:RXM328003 SHH327999:SHI328003 SRD327999:SRE328003 TAZ327999:TBA328003 TKV327999:TKW328003 TUR327999:TUS328003 UEN327999:UEO328003 UOJ327999:UOK328003 UYF327999:UYG328003 VIB327999:VIC328003 VRX327999:VRY328003 WBT327999:WBU328003 WLP327999:WLQ328003 WVL327999:WVM328003 D393535:E393539 IZ393535:JA393539 SV393535:SW393539 ACR393535:ACS393539 AMN393535:AMO393539 AWJ393535:AWK393539 BGF393535:BGG393539 BQB393535:BQC393539 BZX393535:BZY393539 CJT393535:CJU393539 CTP393535:CTQ393539 DDL393535:DDM393539 DNH393535:DNI393539 DXD393535:DXE393539 EGZ393535:EHA393539 EQV393535:EQW393539 FAR393535:FAS393539 FKN393535:FKO393539 FUJ393535:FUK393539 GEF393535:GEG393539 GOB393535:GOC393539 GXX393535:GXY393539 HHT393535:HHU393539 HRP393535:HRQ393539 IBL393535:IBM393539 ILH393535:ILI393539 IVD393535:IVE393539 JEZ393535:JFA393539 JOV393535:JOW393539 JYR393535:JYS393539 KIN393535:KIO393539 KSJ393535:KSK393539 LCF393535:LCG393539 LMB393535:LMC393539 LVX393535:LVY393539 MFT393535:MFU393539 MPP393535:MPQ393539 MZL393535:MZM393539 NJH393535:NJI393539 NTD393535:NTE393539 OCZ393535:ODA393539 OMV393535:OMW393539 OWR393535:OWS393539 PGN393535:PGO393539 PQJ393535:PQK393539 QAF393535:QAG393539 QKB393535:QKC393539 QTX393535:QTY393539 RDT393535:RDU393539 RNP393535:RNQ393539 RXL393535:RXM393539 SHH393535:SHI393539 SRD393535:SRE393539 TAZ393535:TBA393539 TKV393535:TKW393539 TUR393535:TUS393539 UEN393535:UEO393539 UOJ393535:UOK393539 UYF393535:UYG393539 VIB393535:VIC393539 VRX393535:VRY393539 WBT393535:WBU393539 WLP393535:WLQ393539 WVL393535:WVM393539 D459071:E459075 IZ459071:JA459075 SV459071:SW459075 ACR459071:ACS459075 AMN459071:AMO459075 AWJ459071:AWK459075 BGF459071:BGG459075 BQB459071:BQC459075 BZX459071:BZY459075 CJT459071:CJU459075 CTP459071:CTQ459075 DDL459071:DDM459075 DNH459071:DNI459075 DXD459071:DXE459075 EGZ459071:EHA459075 EQV459071:EQW459075 FAR459071:FAS459075 FKN459071:FKO459075 FUJ459071:FUK459075 GEF459071:GEG459075 GOB459071:GOC459075 GXX459071:GXY459075 HHT459071:HHU459075 HRP459071:HRQ459075 IBL459071:IBM459075 ILH459071:ILI459075 IVD459071:IVE459075 JEZ459071:JFA459075 JOV459071:JOW459075 JYR459071:JYS459075 KIN459071:KIO459075 KSJ459071:KSK459075 LCF459071:LCG459075 LMB459071:LMC459075 LVX459071:LVY459075 MFT459071:MFU459075 MPP459071:MPQ459075 MZL459071:MZM459075 NJH459071:NJI459075 NTD459071:NTE459075 OCZ459071:ODA459075 OMV459071:OMW459075 OWR459071:OWS459075 PGN459071:PGO459075 PQJ459071:PQK459075 QAF459071:QAG459075 QKB459071:QKC459075 QTX459071:QTY459075 RDT459071:RDU459075 RNP459071:RNQ459075 RXL459071:RXM459075 SHH459071:SHI459075 SRD459071:SRE459075 TAZ459071:TBA459075 TKV459071:TKW459075 TUR459071:TUS459075 UEN459071:UEO459075 UOJ459071:UOK459075 UYF459071:UYG459075 VIB459071:VIC459075 VRX459071:VRY459075 WBT459071:WBU459075 WLP459071:WLQ459075 WVL459071:WVM459075 D524607:E524611 IZ524607:JA524611 SV524607:SW524611 ACR524607:ACS524611 AMN524607:AMO524611 AWJ524607:AWK524611 BGF524607:BGG524611 BQB524607:BQC524611 BZX524607:BZY524611 CJT524607:CJU524611 CTP524607:CTQ524611 DDL524607:DDM524611 DNH524607:DNI524611 DXD524607:DXE524611 EGZ524607:EHA524611 EQV524607:EQW524611 FAR524607:FAS524611 FKN524607:FKO524611 FUJ524607:FUK524611 GEF524607:GEG524611 GOB524607:GOC524611 GXX524607:GXY524611 HHT524607:HHU524611 HRP524607:HRQ524611 IBL524607:IBM524611 ILH524607:ILI524611 IVD524607:IVE524611 JEZ524607:JFA524611 JOV524607:JOW524611 JYR524607:JYS524611 KIN524607:KIO524611 KSJ524607:KSK524611 LCF524607:LCG524611 LMB524607:LMC524611 LVX524607:LVY524611 MFT524607:MFU524611 MPP524607:MPQ524611 MZL524607:MZM524611 NJH524607:NJI524611 NTD524607:NTE524611 OCZ524607:ODA524611 OMV524607:OMW524611 OWR524607:OWS524611 PGN524607:PGO524611 PQJ524607:PQK524611 QAF524607:QAG524611 QKB524607:QKC524611 QTX524607:QTY524611 RDT524607:RDU524611 RNP524607:RNQ524611 RXL524607:RXM524611 SHH524607:SHI524611 SRD524607:SRE524611 TAZ524607:TBA524611 TKV524607:TKW524611 TUR524607:TUS524611 UEN524607:UEO524611 UOJ524607:UOK524611 UYF524607:UYG524611 VIB524607:VIC524611 VRX524607:VRY524611 WBT524607:WBU524611 WLP524607:WLQ524611 WVL524607:WVM524611 D590143:E590147 IZ590143:JA590147 SV590143:SW590147 ACR590143:ACS590147 AMN590143:AMO590147 AWJ590143:AWK590147 BGF590143:BGG590147 BQB590143:BQC590147 BZX590143:BZY590147 CJT590143:CJU590147 CTP590143:CTQ590147 DDL590143:DDM590147 DNH590143:DNI590147 DXD590143:DXE590147 EGZ590143:EHA590147 EQV590143:EQW590147 FAR590143:FAS590147 FKN590143:FKO590147 FUJ590143:FUK590147 GEF590143:GEG590147 GOB590143:GOC590147 GXX590143:GXY590147 HHT590143:HHU590147 HRP590143:HRQ590147 IBL590143:IBM590147 ILH590143:ILI590147 IVD590143:IVE590147 JEZ590143:JFA590147 JOV590143:JOW590147 JYR590143:JYS590147 KIN590143:KIO590147 KSJ590143:KSK590147 LCF590143:LCG590147 LMB590143:LMC590147 LVX590143:LVY590147 MFT590143:MFU590147 MPP590143:MPQ590147 MZL590143:MZM590147 NJH590143:NJI590147 NTD590143:NTE590147 OCZ590143:ODA590147 OMV590143:OMW590147 OWR590143:OWS590147 PGN590143:PGO590147 PQJ590143:PQK590147 QAF590143:QAG590147 QKB590143:QKC590147 QTX590143:QTY590147 RDT590143:RDU590147 RNP590143:RNQ590147 RXL590143:RXM590147 SHH590143:SHI590147 SRD590143:SRE590147 TAZ590143:TBA590147 TKV590143:TKW590147 TUR590143:TUS590147 UEN590143:UEO590147 UOJ590143:UOK590147 UYF590143:UYG590147 VIB590143:VIC590147 VRX590143:VRY590147 WBT590143:WBU590147 WLP590143:WLQ590147 WVL590143:WVM590147 D655679:E655683 IZ655679:JA655683 SV655679:SW655683 ACR655679:ACS655683 AMN655679:AMO655683 AWJ655679:AWK655683 BGF655679:BGG655683 BQB655679:BQC655683 BZX655679:BZY655683 CJT655679:CJU655683 CTP655679:CTQ655683 DDL655679:DDM655683 DNH655679:DNI655683 DXD655679:DXE655683 EGZ655679:EHA655683 EQV655679:EQW655683 FAR655679:FAS655683 FKN655679:FKO655683 FUJ655679:FUK655683 GEF655679:GEG655683 GOB655679:GOC655683 GXX655679:GXY655683 HHT655679:HHU655683 HRP655679:HRQ655683 IBL655679:IBM655683 ILH655679:ILI655683 IVD655679:IVE655683 JEZ655679:JFA655683 JOV655679:JOW655683 JYR655679:JYS655683 KIN655679:KIO655683 KSJ655679:KSK655683 LCF655679:LCG655683 LMB655679:LMC655683 LVX655679:LVY655683 MFT655679:MFU655683 MPP655679:MPQ655683 MZL655679:MZM655683 NJH655679:NJI655683 NTD655679:NTE655683 OCZ655679:ODA655683 OMV655679:OMW655683 OWR655679:OWS655683 PGN655679:PGO655683 PQJ655679:PQK655683 QAF655679:QAG655683 QKB655679:QKC655683 QTX655679:QTY655683 RDT655679:RDU655683 RNP655679:RNQ655683 RXL655679:RXM655683 SHH655679:SHI655683 SRD655679:SRE655683 TAZ655679:TBA655683 TKV655679:TKW655683 TUR655679:TUS655683 UEN655679:UEO655683 UOJ655679:UOK655683 UYF655679:UYG655683 VIB655679:VIC655683 VRX655679:VRY655683 WBT655679:WBU655683 WLP655679:WLQ655683 WVL655679:WVM655683 D721215:E721219 IZ721215:JA721219 SV721215:SW721219 ACR721215:ACS721219 AMN721215:AMO721219 AWJ721215:AWK721219 BGF721215:BGG721219 BQB721215:BQC721219 BZX721215:BZY721219 CJT721215:CJU721219 CTP721215:CTQ721219 DDL721215:DDM721219 DNH721215:DNI721219 DXD721215:DXE721219 EGZ721215:EHA721219 EQV721215:EQW721219 FAR721215:FAS721219 FKN721215:FKO721219 FUJ721215:FUK721219 GEF721215:GEG721219 GOB721215:GOC721219 GXX721215:GXY721219 HHT721215:HHU721219 HRP721215:HRQ721219 IBL721215:IBM721219 ILH721215:ILI721219 IVD721215:IVE721219 JEZ721215:JFA721219 JOV721215:JOW721219 JYR721215:JYS721219 KIN721215:KIO721219 KSJ721215:KSK721219 LCF721215:LCG721219 LMB721215:LMC721219 LVX721215:LVY721219 MFT721215:MFU721219 MPP721215:MPQ721219 MZL721215:MZM721219 NJH721215:NJI721219 NTD721215:NTE721219 OCZ721215:ODA721219 OMV721215:OMW721219 OWR721215:OWS721219 PGN721215:PGO721219 PQJ721215:PQK721219 QAF721215:QAG721219 QKB721215:QKC721219 QTX721215:QTY721219 RDT721215:RDU721219 RNP721215:RNQ721219 RXL721215:RXM721219 SHH721215:SHI721219 SRD721215:SRE721219 TAZ721215:TBA721219 TKV721215:TKW721219 TUR721215:TUS721219 UEN721215:UEO721219 UOJ721215:UOK721219 UYF721215:UYG721219 VIB721215:VIC721219 VRX721215:VRY721219 WBT721215:WBU721219 WLP721215:WLQ721219 WVL721215:WVM721219 D786751:E786755 IZ786751:JA786755 SV786751:SW786755 ACR786751:ACS786755 AMN786751:AMO786755 AWJ786751:AWK786755 BGF786751:BGG786755 BQB786751:BQC786755 BZX786751:BZY786755 CJT786751:CJU786755 CTP786751:CTQ786755 DDL786751:DDM786755 DNH786751:DNI786755 DXD786751:DXE786755 EGZ786751:EHA786755 EQV786751:EQW786755 FAR786751:FAS786755 FKN786751:FKO786755 FUJ786751:FUK786755 GEF786751:GEG786755 GOB786751:GOC786755 GXX786751:GXY786755 HHT786751:HHU786755 HRP786751:HRQ786755 IBL786751:IBM786755 ILH786751:ILI786755 IVD786751:IVE786755 JEZ786751:JFA786755 JOV786751:JOW786755 JYR786751:JYS786755 KIN786751:KIO786755 KSJ786751:KSK786755 LCF786751:LCG786755 LMB786751:LMC786755 LVX786751:LVY786755 MFT786751:MFU786755 MPP786751:MPQ786755 MZL786751:MZM786755 NJH786751:NJI786755 NTD786751:NTE786755 OCZ786751:ODA786755 OMV786751:OMW786755 OWR786751:OWS786755 PGN786751:PGO786755 PQJ786751:PQK786755 QAF786751:QAG786755 QKB786751:QKC786755 QTX786751:QTY786755 RDT786751:RDU786755 RNP786751:RNQ786755 RXL786751:RXM786755 SHH786751:SHI786755 SRD786751:SRE786755 TAZ786751:TBA786755 TKV786751:TKW786755 TUR786751:TUS786755 UEN786751:UEO786755 UOJ786751:UOK786755 UYF786751:UYG786755 VIB786751:VIC786755 VRX786751:VRY786755 WBT786751:WBU786755 WLP786751:WLQ786755 WVL786751:WVM786755 D852287:E852291 IZ852287:JA852291 SV852287:SW852291 ACR852287:ACS852291 AMN852287:AMO852291 AWJ852287:AWK852291 BGF852287:BGG852291 BQB852287:BQC852291 BZX852287:BZY852291 CJT852287:CJU852291 CTP852287:CTQ852291 DDL852287:DDM852291 DNH852287:DNI852291 DXD852287:DXE852291 EGZ852287:EHA852291 EQV852287:EQW852291 FAR852287:FAS852291 FKN852287:FKO852291 FUJ852287:FUK852291 GEF852287:GEG852291 GOB852287:GOC852291 GXX852287:GXY852291 HHT852287:HHU852291 HRP852287:HRQ852291 IBL852287:IBM852291 ILH852287:ILI852291 IVD852287:IVE852291 JEZ852287:JFA852291 JOV852287:JOW852291 JYR852287:JYS852291 KIN852287:KIO852291 KSJ852287:KSK852291 LCF852287:LCG852291 LMB852287:LMC852291 LVX852287:LVY852291 MFT852287:MFU852291 MPP852287:MPQ852291 MZL852287:MZM852291 NJH852287:NJI852291 NTD852287:NTE852291 OCZ852287:ODA852291 OMV852287:OMW852291 OWR852287:OWS852291 PGN852287:PGO852291 PQJ852287:PQK852291 QAF852287:QAG852291 QKB852287:QKC852291 QTX852287:QTY852291 RDT852287:RDU852291 RNP852287:RNQ852291 RXL852287:RXM852291 SHH852287:SHI852291 SRD852287:SRE852291 TAZ852287:TBA852291 TKV852287:TKW852291 TUR852287:TUS852291 UEN852287:UEO852291 UOJ852287:UOK852291 UYF852287:UYG852291 VIB852287:VIC852291 VRX852287:VRY852291 WBT852287:WBU852291 WLP852287:WLQ852291 WVL852287:WVM852291 D917823:E917827 IZ917823:JA917827 SV917823:SW917827 ACR917823:ACS917827 AMN917823:AMO917827 AWJ917823:AWK917827 BGF917823:BGG917827 BQB917823:BQC917827 BZX917823:BZY917827 CJT917823:CJU917827 CTP917823:CTQ917827 DDL917823:DDM917827 DNH917823:DNI917827 DXD917823:DXE917827 EGZ917823:EHA917827 EQV917823:EQW917827 FAR917823:FAS917827 FKN917823:FKO917827 FUJ917823:FUK917827 GEF917823:GEG917827 GOB917823:GOC917827 GXX917823:GXY917827 HHT917823:HHU917827 HRP917823:HRQ917827 IBL917823:IBM917827 ILH917823:ILI917827 IVD917823:IVE917827 JEZ917823:JFA917827 JOV917823:JOW917827 JYR917823:JYS917827 KIN917823:KIO917827 KSJ917823:KSK917827 LCF917823:LCG917827 LMB917823:LMC917827 LVX917823:LVY917827 MFT917823:MFU917827 MPP917823:MPQ917827 MZL917823:MZM917827 NJH917823:NJI917827 NTD917823:NTE917827 OCZ917823:ODA917827 OMV917823:OMW917827 OWR917823:OWS917827 PGN917823:PGO917827 PQJ917823:PQK917827 QAF917823:QAG917827 QKB917823:QKC917827 QTX917823:QTY917827 RDT917823:RDU917827 RNP917823:RNQ917827 RXL917823:RXM917827 SHH917823:SHI917827 SRD917823:SRE917827 TAZ917823:TBA917827 TKV917823:TKW917827 TUR917823:TUS917827 UEN917823:UEO917827 UOJ917823:UOK917827 UYF917823:UYG917827 VIB917823:VIC917827 VRX917823:VRY917827 WBT917823:WBU917827 WLP917823:WLQ917827 WVL917823:WVM917827 D983359:E983363 IZ983359:JA983363 SV983359:SW983363 ACR983359:ACS983363 AMN983359:AMO983363 AWJ983359:AWK983363 BGF983359:BGG983363 BQB983359:BQC983363 BZX983359:BZY983363 CJT983359:CJU983363 CTP983359:CTQ983363 DDL983359:DDM983363 DNH983359:DNI983363 DXD983359:DXE983363 EGZ983359:EHA983363 EQV983359:EQW983363 FAR983359:FAS983363 FKN983359:FKO983363 FUJ983359:FUK983363 GEF983359:GEG983363 GOB983359:GOC983363 GXX983359:GXY983363 HHT983359:HHU983363 HRP983359:HRQ983363 IBL983359:IBM983363 ILH983359:ILI983363 IVD983359:IVE983363 JEZ983359:JFA983363 JOV983359:JOW983363 JYR983359:JYS983363 KIN983359:KIO983363 KSJ983359:KSK983363 LCF983359:LCG983363 LMB983359:LMC983363 LVX983359:LVY983363 MFT983359:MFU983363 MPP983359:MPQ983363 MZL983359:MZM983363 NJH983359:NJI983363 NTD983359:NTE983363 OCZ983359:ODA983363 OMV983359:OMW983363 OWR983359:OWS983363 PGN983359:PGO983363 PQJ983359:PQK983363 QAF983359:QAG983363 QKB983359:QKC983363 QTX983359:QTY983363 RDT983359:RDU983363 RNP983359:RNQ983363 RXL983359:RXM983363 SHH983359:SHI983363 SRD983359:SRE983363 TAZ983359:TBA983363 TKV983359:TKW983363 TUR983359:TUS983363 UEN983359:UEO983363 UOJ983359:UOK983363 UYF983359:UYG983363 VIB983359:VIC983363 VRX983359:VRY983363 WBT983359:WBU983363 WLP983359:WLQ983363 WVL983359:WVM983363 I125 F99:I99 I121 I123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6" zoomScale="80" zoomScaleSheetLayoutView="80" workbookViewId="0">
      <selection activeCell="R27" sqref="R27"/>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13" t="str">
        <f>'Attach 3(JV)'!A1</f>
        <v>Specification No.:CC/NT/W-TR/DOM/A06/24/16172</v>
      </c>
      <c r="B1" s="1113"/>
      <c r="C1" s="1113"/>
      <c r="D1" s="1113"/>
      <c r="E1" s="526"/>
      <c r="F1" s="527"/>
      <c r="G1" s="507" t="str">
        <f>"Attachment-4 " &amp; 'Attach 3(JV)'!AV1</f>
        <v xml:space="preserve">Attachment-4 </v>
      </c>
      <c r="H1" s="114"/>
      <c r="I1" s="114"/>
    </row>
    <row r="3" spans="1:9" ht="54"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785"/>
      <c r="G3" s="785"/>
    </row>
    <row r="4" spans="1:9" ht="20.100000000000001" customHeight="1">
      <c r="A4" s="28"/>
      <c r="H4" s="743"/>
    </row>
    <row r="5" spans="1:9" ht="20.100000000000001" customHeight="1">
      <c r="A5" s="824" t="s">
        <v>304</v>
      </c>
      <c r="B5" s="824"/>
      <c r="C5" s="824"/>
      <c r="D5" s="824"/>
      <c r="E5" s="824"/>
      <c r="F5" s="824"/>
      <c r="G5" s="824"/>
      <c r="H5" s="743"/>
    </row>
    <row r="6" spans="1:9" ht="20.100000000000001" customHeight="1">
      <c r="A6" s="32"/>
      <c r="H6" s="743"/>
    </row>
    <row r="7" spans="1:9" ht="20.100000000000001" customHeight="1">
      <c r="A7" s="33" t="str">
        <f>'Attach 3(JV)'!A7</f>
        <v>Bidder’s Name and Address  :</v>
      </c>
      <c r="F7" s="15" t="str">
        <f>'Attach 3(JV)'!E7</f>
        <v>To:</v>
      </c>
      <c r="H7" s="743"/>
    </row>
    <row r="8" spans="1:9" ht="36" customHeight="1">
      <c r="A8" s="830" t="str">
        <f>'Attach 3(JV)'!A8</f>
        <v/>
      </c>
      <c r="B8" s="830"/>
      <c r="C8" s="830"/>
      <c r="D8" s="830"/>
      <c r="F8" s="107" t="str">
        <f>'Attach 3(JV)'!E8</f>
        <v>Contract Services</v>
      </c>
      <c r="H8" s="743"/>
    </row>
    <row r="9" spans="1:9" ht="20.100000000000001" customHeight="1">
      <c r="A9" s="13" t="s">
        <v>56</v>
      </c>
      <c r="B9" s="827">
        <f>'Attach 3(JV)'!B9</f>
        <v>0</v>
      </c>
      <c r="C9" s="827"/>
      <c r="D9" s="827"/>
      <c r="F9" s="107" t="str">
        <f>'Attach 3(JV)'!E9</f>
        <v>Power Grid Corporation of India Ltd.,</v>
      </c>
      <c r="H9" s="743"/>
    </row>
    <row r="10" spans="1:9" ht="20.100000000000001" customHeight="1">
      <c r="A10" s="13" t="s">
        <v>58</v>
      </c>
      <c r="B10" s="827">
        <f>'Attach 3(JV)'!B10</f>
        <v>0</v>
      </c>
      <c r="C10" s="827"/>
      <c r="D10" s="827"/>
      <c r="F10" s="107" t="str">
        <f>'Attach 3(JV)'!E10</f>
        <v>"Saudamini", Plot No. 2, Sector 29</v>
      </c>
      <c r="H10" s="743"/>
    </row>
    <row r="11" spans="1:9" ht="20.100000000000001" customHeight="1">
      <c r="B11" s="827">
        <f>'Attach 3(JV)'!B11</f>
        <v>0</v>
      </c>
      <c r="C11" s="827"/>
      <c r="D11" s="827"/>
      <c r="F11" s="107" t="str">
        <f>'Attach 3(JV)'!E11</f>
        <v>Gurugram (Haryana) - 122001</v>
      </c>
    </row>
    <row r="12" spans="1:9" ht="20.100000000000001" customHeight="1">
      <c r="A12" s="32"/>
      <c r="B12" s="827">
        <f>'Attach 3(JV)'!B12</f>
        <v>0</v>
      </c>
      <c r="C12" s="827"/>
      <c r="D12" s="827"/>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62</v>
      </c>
    </row>
    <row r="16" spans="1:9" ht="20.100000000000001" customHeight="1">
      <c r="A16" s="32"/>
    </row>
    <row r="17" spans="1:9" ht="50.1" customHeight="1">
      <c r="A17" s="1115" t="str">
        <f>"We hereby certify that equipment and materials to be supplied are produced in " &amp;H26 &amp; " eligible source " &amp; F26</f>
        <v>We hereby certify that equipment and materials to be supplied are produced in [Name of Countries],  eligible source country.</v>
      </c>
      <c r="B17" s="1115"/>
      <c r="C17" s="1115"/>
      <c r="D17" s="1115"/>
      <c r="E17" s="1115"/>
      <c r="F17" s="122" t="s">
        <v>305</v>
      </c>
      <c r="G17" s="122" t="s">
        <v>306</v>
      </c>
    </row>
    <row r="18" spans="1:9" ht="45" customHeight="1">
      <c r="A18" s="1114" t="str">
        <f>"We hereby certify that our company is incorporated and registered in " &amp;I26 &amp; " eligible source " &amp;G26</f>
        <v>We hereby certify that our company is incorporated and registered in [Name of Countries],  eligible source country.</v>
      </c>
      <c r="B18" s="1114"/>
      <c r="C18" s="1114"/>
      <c r="D18" s="1114"/>
      <c r="E18" s="1114"/>
      <c r="F18" s="126" t="s">
        <v>307</v>
      </c>
      <c r="G18" s="126" t="s">
        <v>307</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64</v>
      </c>
      <c r="B21" s="62" t="str">
        <f>'Attach 3(JV)'!B24</f>
        <v>--</v>
      </c>
      <c r="D21" s="37" t="s">
        <v>65</v>
      </c>
      <c r="E21" s="198" t="str">
        <f>'Attach 3(JV)'!E24</f>
        <v/>
      </c>
      <c r="F21" s="126"/>
      <c r="G21" s="126"/>
      <c r="H21" s="112" t="str">
        <f t="shared" si="0"/>
        <v/>
      </c>
      <c r="I21" s="112" t="str">
        <f t="shared" si="0"/>
        <v/>
      </c>
    </row>
    <row r="22" spans="1:9" ht="33" customHeight="1">
      <c r="A22" s="36" t="s">
        <v>66</v>
      </c>
      <c r="B22" s="198" t="str">
        <f>'Attach 3(JV)'!B25</f>
        <v/>
      </c>
      <c r="D22" s="37" t="s">
        <v>67</v>
      </c>
      <c r="E22" s="198"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46v2thOllAfpAYkcFWCFNsAhPCEJAaxnNXS48OVPn24Boj7iOExzduLIg/0x5io4b3qKKJLPAzi3SdCNXGMegA==" saltValue="T3M820VK2xvrqXbNStvPoA==" spinCount="100000" sheet="1" objects="1" scenario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5" customFormat="1" ht="20.25" customHeight="1">
      <c r="A1" s="1118" t="str">
        <f>'Attach 3(JV)'!A1</f>
        <v>Specification No.:CC/NT/W-TR/DOM/A06/24/16172</v>
      </c>
      <c r="B1" s="1118"/>
      <c r="C1" s="1118"/>
      <c r="D1" s="528"/>
      <c r="E1" s="529" t="str">
        <f>"Attachment-4(A) "&amp; 'Attach 3(JV)'!AT1</f>
        <v xml:space="preserve">Attachment-4(A) </v>
      </c>
      <c r="F1" s="530"/>
      <c r="G1" s="530"/>
      <c r="H1" s="530"/>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row>
    <row r="2" spans="1:38" ht="11.1" customHeight="1"/>
    <row r="3" spans="1:38" ht="63" customHeight="1">
      <c r="A3" s="784" t="str">
        <f>'Attach 3(JV)'!A3</f>
        <v xml:space="preserve">400kV Transformer Package-4TR-08-BULK for procurement of 17 x 500 MVA, 400/220/33kV, 3-Ph Transformers; 2 x 500 MVA, 400/230/33kV, 3-Ph Transformers;  1 x 315 MVA, 400/220/33kV, 3-Ph Transformers under Bulk Procurement of 765kV and 400kV class Transformers &amp; Reactors of various Capacities (Lot-4). </v>
      </c>
      <c r="B3" s="785"/>
      <c r="C3" s="785"/>
      <c r="D3" s="785"/>
      <c r="E3" s="785"/>
      <c r="F3" s="170"/>
      <c r="G3" s="171"/>
      <c r="H3" s="170"/>
    </row>
    <row r="4" spans="1:38" ht="11.1" customHeight="1">
      <c r="A4" s="28"/>
      <c r="H4" s="172"/>
      <c r="I4" s="173"/>
    </row>
    <row r="5" spans="1:38" ht="20.100000000000001" customHeight="1">
      <c r="A5" s="824" t="s">
        <v>308</v>
      </c>
      <c r="B5" s="824"/>
      <c r="C5" s="824"/>
      <c r="D5" s="824"/>
      <c r="E5" s="824"/>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5" customFormat="1" ht="36" customHeight="1">
      <c r="A8" s="830" t="str">
        <f>'Attach 3(JV)'!A8</f>
        <v/>
      </c>
      <c r="B8" s="830"/>
      <c r="C8" s="830"/>
      <c r="D8" s="12" t="str">
        <f>'Attach 3(JV)'!E8</f>
        <v>Contract Services</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56</v>
      </c>
      <c r="B9" s="827">
        <f>'Attach 3(JV)'!B9</f>
        <v>0</v>
      </c>
      <c r="C9" s="827"/>
      <c r="D9" s="12" t="str">
        <f>'Attach 3(JV)'!E9</f>
        <v>Power Grid Corporation of India Ltd.,</v>
      </c>
      <c r="H9" s="172"/>
      <c r="I9" s="173"/>
    </row>
    <row r="10" spans="1:38" ht="20.100000000000001" customHeight="1">
      <c r="A10" s="13" t="s">
        <v>58</v>
      </c>
      <c r="B10" s="827">
        <f>'Attach 3(JV)'!B10</f>
        <v>0</v>
      </c>
      <c r="C10" s="827"/>
      <c r="D10" s="12" t="str">
        <f>'Attach 3(JV)'!E10</f>
        <v>"Saudamini", Plot No. 2, Sector 29</v>
      </c>
      <c r="H10" s="172"/>
      <c r="I10" s="173"/>
    </row>
    <row r="11" spans="1:38" ht="20.100000000000001" customHeight="1">
      <c r="B11" s="827">
        <f>'Attach 3(JV)'!B11</f>
        <v>0</v>
      </c>
      <c r="C11" s="827"/>
      <c r="D11" s="12" t="str">
        <f>'Attach 3(JV)'!E11</f>
        <v>Gurugram (Haryana) - 122001</v>
      </c>
    </row>
    <row r="12" spans="1:38" ht="15" customHeight="1">
      <c r="A12" s="32"/>
      <c r="B12" s="827">
        <f>'Attach 3(JV)'!B12</f>
        <v>0</v>
      </c>
      <c r="C12" s="827"/>
      <c r="D12" s="12"/>
    </row>
    <row r="13" spans="1:38" ht="20.100000000000001" customHeight="1">
      <c r="A13" s="29" t="s">
        <v>62</v>
      </c>
    </row>
    <row r="14" spans="1:38" ht="79.5" customHeight="1">
      <c r="A14" s="1117" t="s">
        <v>309</v>
      </c>
      <c r="B14" s="1117"/>
      <c r="C14" s="1117"/>
      <c r="D14" s="1117"/>
      <c r="E14" s="1117"/>
    </row>
    <row r="15" spans="1:38" ht="20.100000000000001" customHeight="1">
      <c r="A15" s="108" t="s">
        <v>310</v>
      </c>
      <c r="B15" s="108" t="s">
        <v>311</v>
      </c>
      <c r="C15" s="108" t="s">
        <v>312</v>
      </c>
      <c r="D15" s="108" t="s">
        <v>313</v>
      </c>
      <c r="E15" s="108" t="s">
        <v>314</v>
      </c>
    </row>
    <row r="16" spans="1:38" ht="20.100000000000001" customHeight="1">
      <c r="A16" s="109">
        <v>1</v>
      </c>
      <c r="B16" s="200"/>
      <c r="C16" s="200"/>
      <c r="D16" s="200"/>
      <c r="E16" s="200"/>
    </row>
    <row r="17" spans="1:5" ht="20.100000000000001" customHeight="1">
      <c r="A17" s="110">
        <v>2</v>
      </c>
      <c r="B17" s="201"/>
      <c r="C17" s="201"/>
      <c r="D17" s="201"/>
      <c r="E17" s="201"/>
    </row>
    <row r="18" spans="1:5" ht="20.100000000000001" customHeight="1">
      <c r="A18" s="110">
        <v>3</v>
      </c>
      <c r="B18" s="201"/>
      <c r="C18" s="201"/>
      <c r="D18" s="201"/>
      <c r="E18" s="201"/>
    </row>
    <row r="19" spans="1:5" ht="20.100000000000001" customHeight="1">
      <c r="A19" s="110">
        <v>4</v>
      </c>
      <c r="B19" s="201"/>
      <c r="C19" s="201"/>
      <c r="D19" s="201"/>
      <c r="E19" s="201"/>
    </row>
    <row r="20" spans="1:5" ht="19.5" customHeight="1">
      <c r="A20" s="111">
        <v>5</v>
      </c>
      <c r="B20" s="202"/>
      <c r="C20" s="202"/>
      <c r="D20" s="202"/>
      <c r="E20" s="202"/>
    </row>
    <row r="21" spans="1:5" ht="15" customHeight="1">
      <c r="A21" s="25"/>
      <c r="B21" s="25"/>
      <c r="C21" s="25"/>
      <c r="D21" s="25"/>
      <c r="E21" s="25"/>
    </row>
    <row r="22" spans="1:5" ht="62.25" customHeight="1">
      <c r="A22" s="1117" t="s">
        <v>315</v>
      </c>
      <c r="B22" s="1117"/>
      <c r="C22" s="1117"/>
      <c r="D22" s="1117"/>
      <c r="E22" s="1117"/>
    </row>
    <row r="23" spans="1:5" ht="15.95" customHeight="1"/>
    <row r="24" spans="1:5" ht="23.1" customHeight="1">
      <c r="C24" s="37"/>
    </row>
    <row r="25" spans="1:5" ht="23.1" customHeight="1">
      <c r="A25" s="36" t="s">
        <v>64</v>
      </c>
      <c r="B25" s="62" t="str">
        <f>'Attach 3(JV)'!B24</f>
        <v>--</v>
      </c>
      <c r="C25" s="37" t="s">
        <v>65</v>
      </c>
      <c r="D25" s="1116" t="str">
        <f>'Attach 3(JV)'!E24</f>
        <v/>
      </c>
      <c r="E25" s="1116"/>
    </row>
    <row r="26" spans="1:5" ht="23.1" customHeight="1">
      <c r="A26" s="36" t="s">
        <v>66</v>
      </c>
      <c r="B26" s="198" t="str">
        <f>'Attach 3(JV)'!B25</f>
        <v/>
      </c>
      <c r="C26" s="37" t="s">
        <v>67</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YqZK+YEVt4jtwS21THsW7AG5lnynV7j/sNYjOCVufRWobSm9NOIlXLJDWq+N88NqhL3jlfarOnUSO6Dwq8O6ow==" saltValue="it/4+1bzmPsSTlAMsC2Vyw==" spinCount="100000" sheet="1" objects="1" scenario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72</vt:i4>
      </vt:variant>
    </vt:vector>
  </HeadingPairs>
  <TitlesOfParts>
    <vt:vector size="10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Sheet3</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Siddhant Kumar {सिद्धांत कुमार}</cp:lastModifiedBy>
  <cp:revision/>
  <cp:lastPrinted>2024-10-09T08:49:02Z</cp:lastPrinted>
  <dcterms:created xsi:type="dcterms:W3CDTF">2010-09-27T08:09:01Z</dcterms:created>
  <dcterms:modified xsi:type="dcterms:W3CDTF">2024-12-31T12:59:22Z</dcterms:modified>
  <cp:category/>
  <cp:contentStatus/>
</cp:coreProperties>
</file>