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wergrid1989-my.sharepoint.com/personal/ashishchaturvedi0007_powergrid_in/Documents/ASHISH-Group 4-MM Deptt/Running Packages/Hiring of Vehicle/Day to Day Basis/Bid Document/"/>
    </mc:Choice>
  </mc:AlternateContent>
  <xr:revisionPtr revIDLastSave="159" documentId="8_{7FA23E0F-4D69-4F21-87CE-14501AE23903}" xr6:coauthVersionLast="47" xr6:coauthVersionMax="47" xr10:uidLastSave="{F0CDA37E-FF7D-4E45-9A15-A7BABCF1C181}"/>
  <bookViews>
    <workbookView xWindow="-120" yWindow="-120" windowWidth="29040" windowHeight="15720" tabRatio="500" firstSheet="1" activeTab="1" xr2:uid="{00000000-000D-0000-FFFF-FFFF00000000}"/>
  </bookViews>
  <sheets>
    <sheet name="Basic" sheetId="1" state="hidden" r:id="rId1"/>
    <sheet name="Pkg-A" sheetId="2" r:id="rId2"/>
    <sheet name="Pkg-B" sheetId="3" r:id="rId3"/>
    <sheet name="Pkg-C" sheetId="4" r:id="rId4"/>
    <sheet name="Pkg-D" sheetId="5" r:id="rId5"/>
    <sheet name="Pkg-E" sheetId="6" r:id="rId6"/>
    <sheet name="Pkg-F" sheetId="24" r:id="rId7"/>
    <sheet name="Sheet1" sheetId="25" state="hidden" r:id="rId8"/>
    <sheet name="Attach 3(JV)" sheetId="7" state="hidden" r:id="rId9"/>
    <sheet name="Attach 4 (A)" sheetId="8" state="hidden" r:id="rId10"/>
    <sheet name="Attach 4 (B)" sheetId="9" state="hidden" r:id="rId11"/>
    <sheet name="Attach 5" sheetId="10" state="hidden" r:id="rId12"/>
    <sheet name="Attach 7" sheetId="11" state="hidden" r:id="rId13"/>
    <sheet name="Attach 8" sheetId="12" state="hidden" r:id="rId14"/>
    <sheet name="Attach 10" sheetId="13" state="hidden" r:id="rId15"/>
    <sheet name="Attach 11" sheetId="14" state="hidden" r:id="rId16"/>
    <sheet name="Attach 12" sheetId="15" state="hidden" r:id="rId17"/>
    <sheet name="Attach 13" sheetId="16" state="hidden" r:id="rId18"/>
    <sheet name="Attach 14" sheetId="17" state="hidden" r:id="rId19"/>
    <sheet name="Attach 16" sheetId="18" state="hidden" r:id="rId20"/>
    <sheet name="Attach 17" sheetId="19" state="hidden" r:id="rId21"/>
    <sheet name="Bid Form 1st Envelope" sheetId="20" state="hidden" r:id="rId22"/>
    <sheet name="e-Form" sheetId="21" state="hidden" r:id="rId23"/>
    <sheet name="N to W" sheetId="22" state="hidden" r:id="rId24"/>
    <sheet name="Attach 15(b)" sheetId="23" state="hidden" r:id="rId25"/>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Excel_BuiltIn_Print_Titles" localSheetId="13">#REF!</definedName>
    <definedName name="Excel_BuiltIn_Recorder">#REF!</definedName>
    <definedName name="hh">#REF!</definedName>
    <definedName name="logo1">"Picture 7"</definedName>
    <definedName name="_xlnm.Print_Area" localSheetId="14">'Attach 10'!$A$1:$E$28</definedName>
    <definedName name="_xlnm.Print_Area" localSheetId="15">'Attach 11'!$A$1:$E$60</definedName>
    <definedName name="_xlnm.Print_Area" localSheetId="16">'Attach 12'!$A$1:$E$35</definedName>
    <definedName name="_xlnm.Print_Area" localSheetId="17">'Attach 13'!$A$1:$E$29</definedName>
    <definedName name="_xlnm.Print_Area" localSheetId="18">'Attach 14'!$A$1:$E$29</definedName>
    <definedName name="_xlnm.Print_Area" localSheetId="19">'Attach 16'!$A$1:$L$82</definedName>
    <definedName name="_xlnm.Print_Area" localSheetId="20">'Attach 17'!$A$1:$E$29</definedName>
    <definedName name="_xlnm.Print_Area" localSheetId="8">'Attach 3(JV)'!$A$1:$E$28</definedName>
    <definedName name="_xlnm.Print_Area" localSheetId="9">'Attach 4 (A)'!$A$1:$E$31</definedName>
    <definedName name="_xlnm.Print_Area" localSheetId="10">'Attach 4 (B)'!$A$1:$E$26</definedName>
    <definedName name="_xlnm.Print_Area" localSheetId="11">'Attach 5'!$A$1:$E$75</definedName>
    <definedName name="_xlnm.Print_Area" localSheetId="12">'Attach 7'!$A$1:$E$28</definedName>
    <definedName name="_xlnm.Print_Area" localSheetId="13">'Attach 8'!$A$1:$E$35</definedName>
    <definedName name="_xlnm.Print_Area" localSheetId="21">'Bid Form 1st Envelope'!$A$1:$F$96</definedName>
    <definedName name="_xlnm.Print_Area" localSheetId="22">'e-Form'!$A$1:$N$51</definedName>
    <definedName name="_xlnm.Print_Area" localSheetId="1">'Pkg-A'!$A$1:$E$37</definedName>
    <definedName name="_xlnm.Print_Area" localSheetId="2">'Pkg-B'!$A$1:$E$36</definedName>
    <definedName name="_xlnm.Print_Area" localSheetId="3">'Pkg-C'!$A$1:$E$36</definedName>
    <definedName name="_xlnm.Print_Area" localSheetId="4">'Pkg-D'!$A$1:$E$36</definedName>
    <definedName name="_xlnm.Print_Area" localSheetId="5">'Pkg-E'!$A$1:$E$36</definedName>
    <definedName name="_xlnm.Print_Titles" localSheetId="16">'Attach 12'!$18:$18</definedName>
    <definedName name="TEST">#REF!</definedName>
    <definedName name="Z_237D8718_39ED_4FFE_B3B2_D1192F8D2E87__wvu_Cols" localSheetId="16">'Attach 12'!$G:$H</definedName>
    <definedName name="Z_237D8718_39ED_4FFE_B3B2_D1192F8D2E87__wvu_Cols" localSheetId="11">'Attach 5'!$H:$H</definedName>
    <definedName name="Z_237D8718_39ED_4FFE_B3B2_D1192F8D2E87__wvu_Cols" localSheetId="13">'Attach 8'!$I:$U</definedName>
    <definedName name="Z_237D8718_39ED_4FFE_B3B2_D1192F8D2E87__wvu_PrintArea" localSheetId="14">'Attach 10'!$A$1:$E$28</definedName>
    <definedName name="Z_237D8718_39ED_4FFE_B3B2_D1192F8D2E87__wvu_PrintArea" localSheetId="15">'Attach 11'!$A$1:$E$60</definedName>
    <definedName name="Z_237D8718_39ED_4FFE_B3B2_D1192F8D2E87__wvu_PrintArea" localSheetId="16">'Attach 12'!$A$1:$E$35</definedName>
    <definedName name="Z_237D8718_39ED_4FFE_B3B2_D1192F8D2E87__wvu_PrintArea" localSheetId="17">'Attach 13'!$A$1:$E$29</definedName>
    <definedName name="Z_237D8718_39ED_4FFE_B3B2_D1192F8D2E87__wvu_PrintArea" localSheetId="18">'Attach 14'!$A$1:$E$29</definedName>
    <definedName name="Z_237D8718_39ED_4FFE_B3B2_D1192F8D2E87__wvu_PrintArea" localSheetId="19">'Attach 16'!$A$1:$L$82</definedName>
    <definedName name="Z_237D8718_39ED_4FFE_B3B2_D1192F8D2E87__wvu_PrintArea" localSheetId="20">'Attach 17'!$A$1:$E$29</definedName>
    <definedName name="Z_237D8718_39ED_4FFE_B3B2_D1192F8D2E87__wvu_PrintArea" localSheetId="8">'Attach 3(JV)'!$A$1:$E$28</definedName>
    <definedName name="Z_237D8718_39ED_4FFE_B3B2_D1192F8D2E87__wvu_PrintArea" localSheetId="9">'Attach 4 (A)'!$A$1:$E$31</definedName>
    <definedName name="Z_237D8718_39ED_4FFE_B3B2_D1192F8D2E87__wvu_PrintArea" localSheetId="10">'Attach 4 (B)'!$A$1:$E$26</definedName>
    <definedName name="Z_237D8718_39ED_4FFE_B3B2_D1192F8D2E87__wvu_PrintArea" localSheetId="11">'Attach 5'!$A$1:$E$75</definedName>
    <definedName name="Z_237D8718_39ED_4FFE_B3B2_D1192F8D2E87__wvu_PrintArea" localSheetId="12">'Attach 7'!$A$1:$E$28</definedName>
    <definedName name="Z_237D8718_39ED_4FFE_B3B2_D1192F8D2E87__wvu_PrintArea" localSheetId="13">'Attach 8'!$A$1:$E$35</definedName>
    <definedName name="Z_237D8718_39ED_4FFE_B3B2_D1192F8D2E87__wvu_PrintArea" localSheetId="21">'Bid Form 1st Envelope'!$A$1:$F$96</definedName>
    <definedName name="Z_237D8718_39ED_4FFE_B3B2_D1192F8D2E87__wvu_PrintArea" localSheetId="22">'e-Form'!$A$1:$N$51</definedName>
    <definedName name="Z_237D8718_39ED_4FFE_B3B2_D1192F8D2E87__wvu_PrintArea" localSheetId="1">'Pkg-A'!$A$1:$E$37</definedName>
    <definedName name="Z_237D8718_39ED_4FFE_B3B2_D1192F8D2E87__wvu_PrintArea" localSheetId="2">'Pkg-B'!$A$1:$E$36</definedName>
    <definedName name="Z_237D8718_39ED_4FFE_B3B2_D1192F8D2E87__wvu_PrintArea" localSheetId="3">'Pkg-C'!$A$1:$E$36</definedName>
    <definedName name="Z_237D8718_39ED_4FFE_B3B2_D1192F8D2E87__wvu_PrintArea" localSheetId="4">'Pkg-D'!$A$1:$E$36</definedName>
    <definedName name="Z_237D8718_39ED_4FFE_B3B2_D1192F8D2E87__wvu_PrintArea" localSheetId="5">'Pkg-E'!$A$1:$E$36</definedName>
    <definedName name="Z_237D8718_39ED_4FFE_B3B2_D1192F8D2E87__wvu_PrintTitles" localSheetId="16">'Attach 12'!$18:$18</definedName>
    <definedName name="Z_237D8718_39ED_4FFE_B3B2_D1192F8D2E87__wvu_PrintTitles" localSheetId="1">#REF!</definedName>
    <definedName name="Z_237D8718_39ED_4FFE_B3B2_D1192F8D2E87__wvu_PrintTitles" localSheetId="2">#REF!</definedName>
    <definedName name="Z_237D8718_39ED_4FFE_B3B2_D1192F8D2E87__wvu_PrintTitles" localSheetId="3">#REF!</definedName>
    <definedName name="Z_237D8718_39ED_4FFE_B3B2_D1192F8D2E87__wvu_PrintTitles" localSheetId="4">#REF!</definedName>
    <definedName name="Z_237D8718_39ED_4FFE_B3B2_D1192F8D2E87__wvu_PrintTitles" localSheetId="5">#REF!</definedName>
    <definedName name="Z_237D8718_39ED_4FFE_B3B2_D1192F8D2E87__wvu_Rows" localSheetId="11">'Attach 5'!$27:$32</definedName>
    <definedName name="Z_237D8718_39ED_4FFE_B3B2_D1192F8D2E87__wvu_Rows" localSheetId="13">'Attach 8'!$30:$35</definedName>
    <definedName name="Z_237D8718_39ED_4FFE_B3B2_D1192F8D2E87__wvu_Rows" localSheetId="21">'Bid Form 1st Envelope'!$23:$24</definedName>
    <definedName name="Z_42A4182C_E7B3_497E_AD09_43B7725F335A__wvu_Cols" localSheetId="16">'Attach 12'!$G:$H</definedName>
    <definedName name="Z_42A4182C_E7B3_497E_AD09_43B7725F335A__wvu_Cols" localSheetId="11">'Attach 5'!$H:$H</definedName>
    <definedName name="Z_42A4182C_E7B3_497E_AD09_43B7725F335A__wvu_Cols" localSheetId="13">'Attach 8'!$I:$U</definedName>
    <definedName name="Z_42A4182C_E7B3_497E_AD09_43B7725F335A__wvu_PrintArea" localSheetId="14">'Attach 10'!$A$1:$E$28</definedName>
    <definedName name="Z_42A4182C_E7B3_497E_AD09_43B7725F335A__wvu_PrintArea" localSheetId="15">'Attach 11'!$A$1:$E$60</definedName>
    <definedName name="Z_42A4182C_E7B3_497E_AD09_43B7725F335A__wvu_PrintArea" localSheetId="16">'Attach 12'!$A$1:$E$35</definedName>
    <definedName name="Z_42A4182C_E7B3_497E_AD09_43B7725F335A__wvu_PrintArea" localSheetId="17">'Attach 13'!$A$1:$E$29</definedName>
    <definedName name="Z_42A4182C_E7B3_497E_AD09_43B7725F335A__wvu_PrintArea" localSheetId="18">'Attach 14'!$A$1:$E$29</definedName>
    <definedName name="Z_42A4182C_E7B3_497E_AD09_43B7725F335A__wvu_PrintArea" localSheetId="19">'Attach 16'!$A$1:$L$82</definedName>
    <definedName name="Z_42A4182C_E7B3_497E_AD09_43B7725F335A__wvu_PrintArea" localSheetId="20">'Attach 17'!$A$1:$E$29</definedName>
    <definedName name="Z_42A4182C_E7B3_497E_AD09_43B7725F335A__wvu_PrintArea" localSheetId="8">'Attach 3(JV)'!$A$1:$E$28</definedName>
    <definedName name="Z_42A4182C_E7B3_497E_AD09_43B7725F335A__wvu_PrintArea" localSheetId="9">'Attach 4 (A)'!$A$1:$E$31</definedName>
    <definedName name="Z_42A4182C_E7B3_497E_AD09_43B7725F335A__wvu_PrintArea" localSheetId="10">'Attach 4 (B)'!$A$1:$E$26</definedName>
    <definedName name="Z_42A4182C_E7B3_497E_AD09_43B7725F335A__wvu_PrintArea" localSheetId="11">'Attach 5'!$A$1:$E$75</definedName>
    <definedName name="Z_42A4182C_E7B3_497E_AD09_43B7725F335A__wvu_PrintArea" localSheetId="12">'Attach 7'!$A$1:$E$28</definedName>
    <definedName name="Z_42A4182C_E7B3_497E_AD09_43B7725F335A__wvu_PrintArea" localSheetId="13">'Attach 8'!$A$1:$E$35</definedName>
    <definedName name="Z_42A4182C_E7B3_497E_AD09_43B7725F335A__wvu_PrintArea" localSheetId="21">'Bid Form 1st Envelope'!$A$1:$F$96</definedName>
    <definedName name="Z_42A4182C_E7B3_497E_AD09_43B7725F335A__wvu_PrintArea" localSheetId="22">'e-Form'!$A$1:$N$51</definedName>
    <definedName name="Z_42A4182C_E7B3_497E_AD09_43B7725F335A__wvu_PrintArea" localSheetId="1">'Pkg-A'!$A$1:$E$37</definedName>
    <definedName name="Z_42A4182C_E7B3_497E_AD09_43B7725F335A__wvu_PrintArea" localSheetId="2">'Pkg-B'!$A$1:$E$36</definedName>
    <definedName name="Z_42A4182C_E7B3_497E_AD09_43B7725F335A__wvu_PrintArea" localSheetId="3">'Pkg-C'!$A$1:$E$36</definedName>
    <definedName name="Z_42A4182C_E7B3_497E_AD09_43B7725F335A__wvu_PrintArea" localSheetId="4">'Pkg-D'!$A$1:$E$36</definedName>
    <definedName name="Z_42A4182C_E7B3_497E_AD09_43B7725F335A__wvu_PrintArea" localSheetId="5">'Pkg-E'!$A$1:$E$36</definedName>
    <definedName name="Z_42A4182C_E7B3_497E_AD09_43B7725F335A__wvu_PrintTitles" localSheetId="16">'Attach 12'!$18:$18</definedName>
    <definedName name="Z_42A4182C_E7B3_497E_AD09_43B7725F335A__wvu_PrintTitles" localSheetId="1">#REF!</definedName>
    <definedName name="Z_42A4182C_E7B3_497E_AD09_43B7725F335A__wvu_PrintTitles" localSheetId="2">#REF!</definedName>
    <definedName name="Z_42A4182C_E7B3_497E_AD09_43B7725F335A__wvu_PrintTitles" localSheetId="3">#REF!</definedName>
    <definedName name="Z_42A4182C_E7B3_497E_AD09_43B7725F335A__wvu_PrintTitles" localSheetId="4">#REF!</definedName>
    <definedName name="Z_42A4182C_E7B3_497E_AD09_43B7725F335A__wvu_PrintTitles" localSheetId="5">#REF!</definedName>
    <definedName name="Z_42A4182C_E7B3_497E_AD09_43B7725F335A__wvu_Rows" localSheetId="16">'Attach 12'!$16:$16,'Attach 12'!$18:$30</definedName>
    <definedName name="Z_42A4182C_E7B3_497E_AD09_43B7725F335A__wvu_Rows" localSheetId="11">'Attach 5'!$15:$16,'Attach 5'!$27:$32</definedName>
    <definedName name="Z_42A4182C_E7B3_497E_AD09_43B7725F335A__wvu_Rows" localSheetId="13">'Attach 8'!$30:$35</definedName>
    <definedName name="Z_42A4182C_E7B3_497E_AD09_43B7725F335A__wvu_Rows" localSheetId="21">'Bid Form 1st Envelope'!$23:$24</definedName>
    <definedName name="Z_42A4182C_E7B3_497E_AD09_43B7725F335A__wvu_Rows" localSheetId="1">#REF!,#REF!</definedName>
    <definedName name="Z_42A4182C_E7B3_497E_AD09_43B7725F335A__wvu_Rows" localSheetId="2">#REF!,#REF!</definedName>
    <definedName name="Z_42A4182C_E7B3_497E_AD09_43B7725F335A__wvu_Rows" localSheetId="3">#REF!,#REF!</definedName>
    <definedName name="Z_42A4182C_E7B3_497E_AD09_43B7725F335A__wvu_Rows" localSheetId="4">#REF!,#REF!</definedName>
    <definedName name="Z_42A4182C_E7B3_497E_AD09_43B7725F335A__wvu_Rows" localSheetId="5">#REF!,#REF!</definedName>
    <definedName name="Z_66351D87_9E2B_4F19_8E10_C575C3FCB914__wvu_Cols" localSheetId="16">'Attach 12'!$G:$H</definedName>
    <definedName name="Z_66351D87_9E2B_4F19_8E10_C575C3FCB914__wvu_Cols" localSheetId="11">'Attach 5'!$H:$H</definedName>
    <definedName name="Z_66351D87_9E2B_4F19_8E10_C575C3FCB914__wvu_Cols" localSheetId="13">'Attach 8'!$I:$U</definedName>
    <definedName name="Z_66351D87_9E2B_4F19_8E10_C575C3FCB914__wvu_PrintArea" localSheetId="14">'Attach 10'!$A$1:$E$28</definedName>
    <definedName name="Z_66351D87_9E2B_4F19_8E10_C575C3FCB914__wvu_PrintArea" localSheetId="15">'Attach 11'!$A$1:$E$60</definedName>
    <definedName name="Z_66351D87_9E2B_4F19_8E10_C575C3FCB914__wvu_PrintArea" localSheetId="16">'Attach 12'!$A$1:$E$35</definedName>
    <definedName name="Z_66351D87_9E2B_4F19_8E10_C575C3FCB914__wvu_PrintArea" localSheetId="17">'Attach 13'!$A$1:$E$29</definedName>
    <definedName name="Z_66351D87_9E2B_4F19_8E10_C575C3FCB914__wvu_PrintArea" localSheetId="18">'Attach 14'!$A$1:$E$29</definedName>
    <definedName name="Z_66351D87_9E2B_4F19_8E10_C575C3FCB914__wvu_PrintArea" localSheetId="19">'Attach 16'!$A$1:$L$82</definedName>
    <definedName name="Z_66351D87_9E2B_4F19_8E10_C575C3FCB914__wvu_PrintArea" localSheetId="20">'Attach 17'!$A$1:$E$29</definedName>
    <definedName name="Z_66351D87_9E2B_4F19_8E10_C575C3FCB914__wvu_PrintArea" localSheetId="8">'Attach 3(JV)'!$A$1:$E$28</definedName>
    <definedName name="Z_66351D87_9E2B_4F19_8E10_C575C3FCB914__wvu_PrintArea" localSheetId="9">'Attach 4 (A)'!$A$1:$E$31</definedName>
    <definedName name="Z_66351D87_9E2B_4F19_8E10_C575C3FCB914__wvu_PrintArea" localSheetId="10">'Attach 4 (B)'!$A$1:$E$26</definedName>
    <definedName name="Z_66351D87_9E2B_4F19_8E10_C575C3FCB914__wvu_PrintArea" localSheetId="11">'Attach 5'!$A$1:$E$75</definedName>
    <definedName name="Z_66351D87_9E2B_4F19_8E10_C575C3FCB914__wvu_PrintArea" localSheetId="12">'Attach 7'!$A$1:$E$28</definedName>
    <definedName name="Z_66351D87_9E2B_4F19_8E10_C575C3FCB914__wvu_PrintArea" localSheetId="13">'Attach 8'!$A$1:$E$35</definedName>
    <definedName name="Z_66351D87_9E2B_4F19_8E10_C575C3FCB914__wvu_PrintArea" localSheetId="21">'Bid Form 1st Envelope'!$A$1:$F$96</definedName>
    <definedName name="Z_66351D87_9E2B_4F19_8E10_C575C3FCB914__wvu_PrintArea" localSheetId="22">'e-Form'!$A$1:$N$51</definedName>
    <definedName name="Z_66351D87_9E2B_4F19_8E10_C575C3FCB914__wvu_PrintArea" localSheetId="1">'Pkg-A'!$A$1:$E$37</definedName>
    <definedName name="Z_66351D87_9E2B_4F19_8E10_C575C3FCB914__wvu_PrintArea" localSheetId="2">'Pkg-B'!$A$1:$E$36</definedName>
    <definedName name="Z_66351D87_9E2B_4F19_8E10_C575C3FCB914__wvu_PrintArea" localSheetId="3">'Pkg-C'!$A$1:$E$36</definedName>
    <definedName name="Z_66351D87_9E2B_4F19_8E10_C575C3FCB914__wvu_PrintArea" localSheetId="4">'Pkg-D'!$A$1:$E$36</definedName>
    <definedName name="Z_66351D87_9E2B_4F19_8E10_C575C3FCB914__wvu_PrintArea" localSheetId="5">'Pkg-E'!$A$1:$E$36</definedName>
    <definedName name="Z_66351D87_9E2B_4F19_8E10_C575C3FCB914__wvu_PrintTitles" localSheetId="16">'Attach 12'!$18:$18</definedName>
    <definedName name="Z_66351D87_9E2B_4F19_8E10_C575C3FCB914__wvu_PrintTitles" localSheetId="1">#REF!</definedName>
    <definedName name="Z_66351D87_9E2B_4F19_8E10_C575C3FCB914__wvu_PrintTitles" localSheetId="2">#REF!</definedName>
    <definedName name="Z_66351D87_9E2B_4F19_8E10_C575C3FCB914__wvu_PrintTitles" localSheetId="3">#REF!</definedName>
    <definedName name="Z_66351D87_9E2B_4F19_8E10_C575C3FCB914__wvu_PrintTitles" localSheetId="4">#REF!</definedName>
    <definedName name="Z_66351D87_9E2B_4F19_8E10_C575C3FCB914__wvu_PrintTitles" localSheetId="5">#REF!</definedName>
    <definedName name="Z_66351D87_9E2B_4F19_8E10_C575C3FCB914__wvu_Rows" localSheetId="16">'Attach 12'!$16:$16,'Attach 12'!$18:$30</definedName>
    <definedName name="Z_66351D87_9E2B_4F19_8E10_C575C3FCB914__wvu_Rows" localSheetId="11">'Attach 5'!$15:$16,'Attach 5'!$27:$32</definedName>
    <definedName name="Z_66351D87_9E2B_4F19_8E10_C575C3FCB914__wvu_Rows" localSheetId="13">'Attach 8'!$30:$35</definedName>
    <definedName name="Z_66351D87_9E2B_4F19_8E10_C575C3FCB914__wvu_Rows" localSheetId="21">'Bid Form 1st Envelope'!$23:$24</definedName>
    <definedName name="Z_66351D87_9E2B_4F19_8E10_C575C3FCB914__wvu_Rows" localSheetId="1">#REF!,#REF!</definedName>
    <definedName name="Z_66351D87_9E2B_4F19_8E10_C575C3FCB914__wvu_Rows" localSheetId="2">#REF!,#REF!</definedName>
    <definedName name="Z_66351D87_9E2B_4F19_8E10_C575C3FCB914__wvu_Rows" localSheetId="3">#REF!,#REF!</definedName>
    <definedName name="Z_66351D87_9E2B_4F19_8E10_C575C3FCB914__wvu_Rows" localSheetId="4">#REF!,#REF!</definedName>
    <definedName name="Z_66351D87_9E2B_4F19_8E10_C575C3FCB914__wvu_Rows" localSheetId="5">#REF!,#REF!</definedName>
    <definedName name="Z_8E7B022F_1113_4BA2_B2BA_8EDBE02A2557__wvu_PrintArea" localSheetId="14">'Attach 10'!$A$1:$E$28</definedName>
    <definedName name="Z_8E7B022F_1113_4BA2_B2BA_8EDBE02A2557__wvu_PrintArea" localSheetId="15">'Attach 11'!$A$1:$E$60</definedName>
    <definedName name="Z_8E7B022F_1113_4BA2_B2BA_8EDBE02A2557__wvu_PrintArea" localSheetId="16">'Attach 12'!$A$1:$E$35</definedName>
    <definedName name="Z_8E7B022F_1113_4BA2_B2BA_8EDBE02A2557__wvu_PrintArea" localSheetId="17">'Attach 13'!$A$1:$E$29</definedName>
    <definedName name="Z_8E7B022F_1113_4BA2_B2BA_8EDBE02A2557__wvu_PrintArea" localSheetId="18">'Attach 14'!$A$1:$E$29</definedName>
    <definedName name="Z_8E7B022F_1113_4BA2_B2BA_8EDBE02A2557__wvu_PrintArea" localSheetId="19">'Attach 16'!$A$1:$L$82</definedName>
    <definedName name="Z_8E7B022F_1113_4BA2_B2BA_8EDBE02A2557__wvu_PrintArea" localSheetId="20">'Attach 17'!$A$1:$E$29</definedName>
    <definedName name="Z_8E7B022F_1113_4BA2_B2BA_8EDBE02A2557__wvu_PrintArea" localSheetId="8">'Attach 3(JV)'!$A$1:$E$28</definedName>
    <definedName name="Z_8E7B022F_1113_4BA2_B2BA_8EDBE02A2557__wvu_PrintArea" localSheetId="9">'Attach 4 (A)'!$A$1:$E$31</definedName>
    <definedName name="Z_8E7B022F_1113_4BA2_B2BA_8EDBE02A2557__wvu_PrintArea" localSheetId="10">'Attach 4 (B)'!$A$1:$E$26</definedName>
    <definedName name="Z_8E7B022F_1113_4BA2_B2BA_8EDBE02A2557__wvu_PrintArea" localSheetId="11">'Attach 5'!$A$1:$E$75</definedName>
    <definedName name="Z_8E7B022F_1113_4BA2_B2BA_8EDBE02A2557__wvu_PrintArea" localSheetId="12">'Attach 7'!$A$1:$E$28</definedName>
    <definedName name="Z_8E7B022F_1113_4BA2_B2BA_8EDBE02A2557__wvu_PrintArea" localSheetId="13">'Attach 8'!$A$1:$E$35</definedName>
    <definedName name="Z_8E7B022F_1113_4BA2_B2BA_8EDBE02A2557__wvu_PrintArea" localSheetId="21">'Bid Form 1st Envelope'!$A$1:$F$96</definedName>
    <definedName name="Z_8E7B022F_1113_4BA2_B2BA_8EDBE02A2557__wvu_PrintArea" localSheetId="22">'e-Form'!$A$1:$N$51</definedName>
    <definedName name="Z_8E7B022F_1113_4BA2_B2BA_8EDBE02A2557__wvu_PrintArea" localSheetId="1">'Pkg-A'!$A$1:$E$37</definedName>
    <definedName name="Z_8E7B022F_1113_4BA2_B2BA_8EDBE02A2557__wvu_PrintArea" localSheetId="2">'Pkg-B'!$A$1:$E$36</definedName>
    <definedName name="Z_8E7B022F_1113_4BA2_B2BA_8EDBE02A2557__wvu_PrintArea" localSheetId="3">'Pkg-C'!$A$1:$E$36</definedName>
    <definedName name="Z_8E7B022F_1113_4BA2_B2BA_8EDBE02A2557__wvu_PrintArea" localSheetId="4">'Pkg-D'!$A$1:$E$36</definedName>
    <definedName name="Z_8E7B022F_1113_4BA2_B2BA_8EDBE02A2557__wvu_PrintArea" localSheetId="5">'Pkg-E'!$A$1:$E$36</definedName>
    <definedName name="Z_8E7B022F_1113_4BA2_B2BA_8EDBE02A2557__wvu_PrintTitles" localSheetId="16">'Attach 12'!$18:$18</definedName>
    <definedName name="Z_8E7B022F_1113_4BA2_B2BA_8EDBE02A2557__wvu_PrintTitles" localSheetId="13">#REF!</definedName>
    <definedName name="Z_8E7B022F_1113_4BA2_B2BA_8EDBE02A2557__wvu_PrintTitles" localSheetId="1">#REF!</definedName>
    <definedName name="Z_8E7B022F_1113_4BA2_B2BA_8EDBE02A2557__wvu_PrintTitles" localSheetId="2">#REF!</definedName>
    <definedName name="Z_8E7B022F_1113_4BA2_B2BA_8EDBE02A2557__wvu_PrintTitles" localSheetId="3">#REF!</definedName>
    <definedName name="Z_8E7B022F_1113_4BA2_B2BA_8EDBE02A2557__wvu_PrintTitles" localSheetId="4">#REF!</definedName>
    <definedName name="Z_8E7B022F_1113_4BA2_B2BA_8EDBE02A2557__wvu_PrintTitles" localSheetId="5">#REF!</definedName>
    <definedName name="Z_A3F641DF_CF1D_48E3_AFDC_E52726A449CB__wvu_PrintArea" localSheetId="14">'Attach 10'!$A$1:$E$29</definedName>
    <definedName name="Z_A3F641DF_CF1D_48E3_AFDC_E52726A449CB__wvu_PrintArea" localSheetId="15">'Attach 11'!$A$1:$E$60</definedName>
    <definedName name="Z_A3F641DF_CF1D_48E3_AFDC_E52726A449CB__wvu_PrintArea" localSheetId="16">'Attach 12'!$A$1:$E$35</definedName>
    <definedName name="Z_A3F641DF_CF1D_48E3_AFDC_E52726A449CB__wvu_PrintArea" localSheetId="17">'Attach 13'!$A$1:$E$30</definedName>
    <definedName name="Z_A3F641DF_CF1D_48E3_AFDC_E52726A449CB__wvu_PrintArea" localSheetId="18">'Attach 14'!$A$1:$E$30</definedName>
    <definedName name="Z_A3F641DF_CF1D_48E3_AFDC_E52726A449CB__wvu_PrintArea" localSheetId="19">'Attach 16'!$A$1:$L$82</definedName>
    <definedName name="Z_A3F641DF_CF1D_48E3_AFDC_E52726A449CB__wvu_PrintArea" localSheetId="20">'Attach 17'!$A$1:$E$29</definedName>
    <definedName name="Z_A3F641DF_CF1D_48E3_AFDC_E52726A449CB__wvu_PrintArea" localSheetId="8">'Attach 3(JV)'!$A$1:$E$28</definedName>
    <definedName name="Z_A3F641DF_CF1D_48E3_AFDC_E52726A449CB__wvu_PrintArea" localSheetId="9">'Attach 4 (A)'!$A$1:$E$31</definedName>
    <definedName name="Z_A3F641DF_CF1D_48E3_AFDC_E52726A449CB__wvu_PrintArea" localSheetId="10">'Attach 4 (B)'!$A$1:$E$26</definedName>
    <definedName name="Z_A3F641DF_CF1D_48E3_AFDC_E52726A449CB__wvu_PrintArea" localSheetId="11">'Attach 5'!$A$1:$E$36</definedName>
    <definedName name="Z_A3F641DF_CF1D_48E3_AFDC_E52726A449CB__wvu_PrintArea" localSheetId="12">'Attach 7'!$A$1:$E$28</definedName>
    <definedName name="Z_A3F641DF_CF1D_48E3_AFDC_E52726A449CB__wvu_PrintArea" localSheetId="13">'Attach 8'!$A$1:$E$35</definedName>
    <definedName name="Z_A3F641DF_CF1D_48E3_AFDC_E52726A449CB__wvu_PrintArea" localSheetId="21">'Bid Form 1st Envelope'!$A$1:$F$96</definedName>
    <definedName name="Z_A3F641DF_CF1D_48E3_AFDC_E52726A449CB__wvu_PrintArea" localSheetId="1">'Pkg-A'!$A$1:$E$37</definedName>
    <definedName name="Z_A3F641DF_CF1D_48E3_AFDC_E52726A449CB__wvu_PrintArea" localSheetId="2">'Pkg-B'!$A$1:$E$36</definedName>
    <definedName name="Z_A3F641DF_CF1D_48E3_AFDC_E52726A449CB__wvu_PrintArea" localSheetId="3">'Pkg-C'!$A$1:$E$36</definedName>
    <definedName name="Z_A3F641DF_CF1D_48E3_AFDC_E52726A449CB__wvu_PrintArea" localSheetId="4">'Pkg-D'!$A$1:$E$36</definedName>
    <definedName name="Z_A3F641DF_CF1D_48E3_AFDC_E52726A449CB__wvu_PrintArea" localSheetId="5">'Pkg-E'!$A$1:$E$36</definedName>
    <definedName name="Z_A3F641DF_CF1D_48E3_AFDC_E52726A449CB__wvu_PrintTitles" localSheetId="16">'Attach 12'!$18:$18</definedName>
    <definedName name="Z_A3F641DF_CF1D_48E3_AFDC_E52726A449CB__wvu_PrintTitles" localSheetId="13">#REF!</definedName>
    <definedName name="Z_A3F641DF_CF1D_48E3_AFDC_E52726A449CB__wvu_PrintTitles" localSheetId="1">#REF!</definedName>
    <definedName name="Z_A3F641DF_CF1D_48E3_AFDC_E52726A449CB__wvu_PrintTitles" localSheetId="2">#REF!</definedName>
    <definedName name="Z_A3F641DF_CF1D_48E3_AFDC_E52726A449CB__wvu_PrintTitles" localSheetId="3">#REF!</definedName>
    <definedName name="Z_A3F641DF_CF1D_48E3_AFDC_E52726A449CB__wvu_PrintTitles" localSheetId="4">#REF!</definedName>
    <definedName name="Z_A3F641DF_CF1D_48E3_AFDC_E52726A449CB__wvu_PrintTitles" localSheetId="5">#REF!</definedName>
    <definedName name="Z_C370F0F5_804B_45A0_89F0_31DAAD7CA011__wvu_Cols" localSheetId="16">'Attach 12'!$G:$H</definedName>
    <definedName name="Z_C370F0F5_804B_45A0_89F0_31DAAD7CA011__wvu_Cols" localSheetId="11">'Attach 5'!$H:$H</definedName>
    <definedName name="Z_C370F0F5_804B_45A0_89F0_31DAAD7CA011__wvu_Cols" localSheetId="13">'Attach 8'!$I:$U</definedName>
    <definedName name="Z_C370F0F5_804B_45A0_89F0_31DAAD7CA011__wvu_PrintArea" localSheetId="14">'Attach 10'!$A$1:$E$28</definedName>
    <definedName name="Z_C370F0F5_804B_45A0_89F0_31DAAD7CA011__wvu_PrintArea" localSheetId="15">'Attach 11'!$A$1:$E$60</definedName>
    <definedName name="Z_C370F0F5_804B_45A0_89F0_31DAAD7CA011__wvu_PrintArea" localSheetId="16">'Attach 12'!$A$1:$E$35</definedName>
    <definedName name="Z_C370F0F5_804B_45A0_89F0_31DAAD7CA011__wvu_PrintArea" localSheetId="17">'Attach 13'!$A$1:$E$29</definedName>
    <definedName name="Z_C370F0F5_804B_45A0_89F0_31DAAD7CA011__wvu_PrintArea" localSheetId="18">'Attach 14'!$A$1:$E$29</definedName>
    <definedName name="Z_C370F0F5_804B_45A0_89F0_31DAAD7CA011__wvu_PrintArea" localSheetId="19">'Attach 16'!$A$1:$L$82</definedName>
    <definedName name="Z_C370F0F5_804B_45A0_89F0_31DAAD7CA011__wvu_PrintArea" localSheetId="20">'Attach 17'!$A$1:$E$29</definedName>
    <definedName name="Z_C370F0F5_804B_45A0_89F0_31DAAD7CA011__wvu_PrintArea" localSheetId="8">'Attach 3(JV)'!$A$1:$E$28</definedName>
    <definedName name="Z_C370F0F5_804B_45A0_89F0_31DAAD7CA011__wvu_PrintArea" localSheetId="9">'Attach 4 (A)'!$A$1:$E$31</definedName>
    <definedName name="Z_C370F0F5_804B_45A0_89F0_31DAAD7CA011__wvu_PrintArea" localSheetId="10">'Attach 4 (B)'!$A$1:$E$26</definedName>
    <definedName name="Z_C370F0F5_804B_45A0_89F0_31DAAD7CA011__wvu_PrintArea" localSheetId="11">'Attach 5'!$A$1:$E$75</definedName>
    <definedName name="Z_C370F0F5_804B_45A0_89F0_31DAAD7CA011__wvu_PrintArea" localSheetId="12">'Attach 7'!$A$1:$E$28</definedName>
    <definedName name="Z_C370F0F5_804B_45A0_89F0_31DAAD7CA011__wvu_PrintArea" localSheetId="13">'Attach 8'!$A$1:$E$35</definedName>
    <definedName name="Z_C370F0F5_804B_45A0_89F0_31DAAD7CA011__wvu_PrintArea" localSheetId="21">'Bid Form 1st Envelope'!$A$1:$F$96</definedName>
    <definedName name="Z_C370F0F5_804B_45A0_89F0_31DAAD7CA011__wvu_PrintArea" localSheetId="22">'e-Form'!$A$1:$N$51</definedName>
    <definedName name="Z_C370F0F5_804B_45A0_89F0_31DAAD7CA011__wvu_PrintArea" localSheetId="1">'Pkg-A'!$A$1:$E$37</definedName>
    <definedName name="Z_C370F0F5_804B_45A0_89F0_31DAAD7CA011__wvu_PrintArea" localSheetId="2">'Pkg-B'!$A$1:$E$36</definedName>
    <definedName name="Z_C370F0F5_804B_45A0_89F0_31DAAD7CA011__wvu_PrintArea" localSheetId="3">'Pkg-C'!$A$1:$E$36</definedName>
    <definedName name="Z_C370F0F5_804B_45A0_89F0_31DAAD7CA011__wvu_PrintArea" localSheetId="4">'Pkg-D'!$A$1:$E$36</definedName>
    <definedName name="Z_C370F0F5_804B_45A0_89F0_31DAAD7CA011__wvu_PrintArea" localSheetId="5">'Pkg-E'!$A$1:$E$36</definedName>
    <definedName name="Z_C370F0F5_804B_45A0_89F0_31DAAD7CA011__wvu_PrintTitles" localSheetId="16">'Attach 12'!$18:$18</definedName>
    <definedName name="Z_C370F0F5_804B_45A0_89F0_31DAAD7CA011__wvu_PrintTitles" localSheetId="1">#REF!</definedName>
    <definedName name="Z_C370F0F5_804B_45A0_89F0_31DAAD7CA011__wvu_PrintTitles" localSheetId="2">#REF!</definedName>
    <definedName name="Z_C370F0F5_804B_45A0_89F0_31DAAD7CA011__wvu_PrintTitles" localSheetId="3">#REF!</definedName>
    <definedName name="Z_C370F0F5_804B_45A0_89F0_31DAAD7CA011__wvu_PrintTitles" localSheetId="4">#REF!</definedName>
    <definedName name="Z_C370F0F5_804B_45A0_89F0_31DAAD7CA011__wvu_PrintTitles" localSheetId="5">#REF!</definedName>
    <definedName name="Z_C370F0F5_804B_45A0_89F0_31DAAD7CA011__wvu_Rows" localSheetId="11">'Attach 5'!$27:$32</definedName>
    <definedName name="Z_C370F0F5_804B_45A0_89F0_31DAAD7CA011__wvu_Rows" localSheetId="13">'Attach 8'!$30:$35</definedName>
    <definedName name="Z_C370F0F5_804B_45A0_89F0_31DAAD7CA011__wvu_Rows" localSheetId="21">'Bid Form 1st Envelope'!$23:$24</definedName>
    <definedName name="Z_CD4CA1A8_824A_452F_BDBA_32A47C1B3013__wvu_Cols" localSheetId="16">'Attach 12'!$G:$H</definedName>
    <definedName name="Z_CD4CA1A8_824A_452F_BDBA_32A47C1B3013__wvu_Cols" localSheetId="11">'Attach 5'!$H:$H</definedName>
    <definedName name="Z_CD4CA1A8_824A_452F_BDBA_32A47C1B3013__wvu_Cols" localSheetId="13">'Attach 8'!$I:$U</definedName>
    <definedName name="Z_CD4CA1A8_824A_452F_BDBA_32A47C1B3013__wvu_PrintArea" localSheetId="14">'Attach 10'!$A$1:$E$28</definedName>
    <definedName name="Z_CD4CA1A8_824A_452F_BDBA_32A47C1B3013__wvu_PrintArea" localSheetId="15">'Attach 11'!$A$1:$E$60</definedName>
    <definedName name="Z_CD4CA1A8_824A_452F_BDBA_32A47C1B3013__wvu_PrintArea" localSheetId="16">'Attach 12'!$A$1:$E$35</definedName>
    <definedName name="Z_CD4CA1A8_824A_452F_BDBA_32A47C1B3013__wvu_PrintArea" localSheetId="17">'Attach 13'!$A$1:$E$29</definedName>
    <definedName name="Z_CD4CA1A8_824A_452F_BDBA_32A47C1B3013__wvu_PrintArea" localSheetId="18">'Attach 14'!$A$1:$E$29</definedName>
    <definedName name="Z_CD4CA1A8_824A_452F_BDBA_32A47C1B3013__wvu_PrintArea" localSheetId="19">'Attach 16'!$A$1:$L$82</definedName>
    <definedName name="Z_CD4CA1A8_824A_452F_BDBA_32A47C1B3013__wvu_PrintArea" localSheetId="20">'Attach 17'!$A$1:$E$29</definedName>
    <definedName name="Z_CD4CA1A8_824A_452F_BDBA_32A47C1B3013__wvu_PrintArea" localSheetId="8">'Attach 3(JV)'!$A$1:$E$28</definedName>
    <definedName name="Z_CD4CA1A8_824A_452F_BDBA_32A47C1B3013__wvu_PrintArea" localSheetId="9">'Attach 4 (A)'!$A$1:$E$31</definedName>
    <definedName name="Z_CD4CA1A8_824A_452F_BDBA_32A47C1B3013__wvu_PrintArea" localSheetId="10">'Attach 4 (B)'!$A$1:$E$26</definedName>
    <definedName name="Z_CD4CA1A8_824A_452F_BDBA_32A47C1B3013__wvu_PrintArea" localSheetId="11">'Attach 5'!$A$1:$E$75</definedName>
    <definedName name="Z_CD4CA1A8_824A_452F_BDBA_32A47C1B3013__wvu_PrintArea" localSheetId="12">'Attach 7'!$A$1:$E$28</definedName>
    <definedName name="Z_CD4CA1A8_824A_452F_BDBA_32A47C1B3013__wvu_PrintArea" localSheetId="13">'Attach 8'!$A$1:$E$35</definedName>
    <definedName name="Z_CD4CA1A8_824A_452F_BDBA_32A47C1B3013__wvu_PrintArea" localSheetId="21">'Bid Form 1st Envelope'!$A$1:$F$96</definedName>
    <definedName name="Z_CD4CA1A8_824A_452F_BDBA_32A47C1B3013__wvu_PrintArea" localSheetId="22">'e-Form'!$A$1:$N$51</definedName>
    <definedName name="Z_CD4CA1A8_824A_452F_BDBA_32A47C1B3013__wvu_PrintArea" localSheetId="1">'Pkg-A'!$A$1:$E$37</definedName>
    <definedName name="Z_CD4CA1A8_824A_452F_BDBA_32A47C1B3013__wvu_PrintArea" localSheetId="2">'Pkg-B'!$A$1:$E$36</definedName>
    <definedName name="Z_CD4CA1A8_824A_452F_BDBA_32A47C1B3013__wvu_PrintArea" localSheetId="3">'Pkg-C'!$A$1:$E$36</definedName>
    <definedName name="Z_CD4CA1A8_824A_452F_BDBA_32A47C1B3013__wvu_PrintArea" localSheetId="4">'Pkg-D'!$A$1:$E$36</definedName>
    <definedName name="Z_CD4CA1A8_824A_452F_BDBA_32A47C1B3013__wvu_PrintArea" localSheetId="5">'Pkg-E'!$A$1:$E$36</definedName>
    <definedName name="Z_CD4CA1A8_824A_452F_BDBA_32A47C1B3013__wvu_PrintTitles" localSheetId="16">'Attach 12'!$18:$18</definedName>
    <definedName name="Z_CD4CA1A8_824A_452F_BDBA_32A47C1B3013__wvu_PrintTitles" localSheetId="1">#REF!</definedName>
    <definedName name="Z_CD4CA1A8_824A_452F_BDBA_32A47C1B3013__wvu_PrintTitles" localSheetId="2">#REF!</definedName>
    <definedName name="Z_CD4CA1A8_824A_452F_BDBA_32A47C1B3013__wvu_PrintTitles" localSheetId="3">#REF!</definedName>
    <definedName name="Z_CD4CA1A8_824A_452F_BDBA_32A47C1B3013__wvu_PrintTitles" localSheetId="4">#REF!</definedName>
    <definedName name="Z_CD4CA1A8_824A_452F_BDBA_32A47C1B3013__wvu_PrintTitles" localSheetId="5">#REF!</definedName>
    <definedName name="Z_CD4CA1A8_824A_452F_BDBA_32A47C1B3013__wvu_Rows" localSheetId="11">'Attach 5'!$27:$32</definedName>
    <definedName name="Z_CD4CA1A8_824A_452F_BDBA_32A47C1B3013__wvu_Rows" localSheetId="13">'Attach 8'!$30:$35</definedName>
    <definedName name="Z_CD4CA1A8_824A_452F_BDBA_32A47C1B3013__wvu_Rows" localSheetId="21">'Bid Form 1st Envelope'!$23:$24</definedName>
    <definedName name="Z_ECEBABD0_566A_41C4_AA9A_38EA30EFEDA8__wvu_PrintArea" localSheetId="14">'Attach 10'!$A$1:$E$28</definedName>
    <definedName name="Z_ECEBABD0_566A_41C4_AA9A_38EA30EFEDA8__wvu_PrintArea" localSheetId="15">'Attach 11'!$A$1:$E$60</definedName>
    <definedName name="Z_ECEBABD0_566A_41C4_AA9A_38EA30EFEDA8__wvu_PrintArea" localSheetId="16">'Attach 12'!$A$1:$E$35</definedName>
    <definedName name="Z_ECEBABD0_566A_41C4_AA9A_38EA30EFEDA8__wvu_PrintArea" localSheetId="17">'Attach 13'!$A$1:$E$29</definedName>
    <definedName name="Z_ECEBABD0_566A_41C4_AA9A_38EA30EFEDA8__wvu_PrintArea" localSheetId="18">'Attach 14'!$A$1:$E$29</definedName>
    <definedName name="Z_ECEBABD0_566A_41C4_AA9A_38EA30EFEDA8__wvu_PrintArea" localSheetId="19">'Attach 16'!$A$1:$L$82</definedName>
    <definedName name="Z_ECEBABD0_566A_41C4_AA9A_38EA30EFEDA8__wvu_PrintArea" localSheetId="20">'Attach 17'!$A$1:$E$29</definedName>
    <definedName name="Z_ECEBABD0_566A_41C4_AA9A_38EA30EFEDA8__wvu_PrintArea" localSheetId="8">'Attach 3(JV)'!$A$1:$E$28</definedName>
    <definedName name="Z_ECEBABD0_566A_41C4_AA9A_38EA30EFEDA8__wvu_PrintArea" localSheetId="9">'Attach 4 (A)'!$A$1:$E$31</definedName>
    <definedName name="Z_ECEBABD0_566A_41C4_AA9A_38EA30EFEDA8__wvu_PrintArea" localSheetId="10">'Attach 4 (B)'!$A$1:$E$26</definedName>
    <definedName name="Z_ECEBABD0_566A_41C4_AA9A_38EA30EFEDA8__wvu_PrintArea" localSheetId="11">'Attach 5'!$A$1:$E$76</definedName>
    <definedName name="Z_ECEBABD0_566A_41C4_AA9A_38EA30EFEDA8__wvu_PrintArea" localSheetId="12">'Attach 7'!$A$1:$E$28</definedName>
    <definedName name="Z_ECEBABD0_566A_41C4_AA9A_38EA30EFEDA8__wvu_PrintArea" localSheetId="13">'Attach 8'!$A$1:$E$35</definedName>
    <definedName name="Z_ECEBABD0_566A_41C4_AA9A_38EA30EFEDA8__wvu_PrintArea" localSheetId="21">'Bid Form 1st Envelope'!$A$1:$F$96</definedName>
    <definedName name="Z_ECEBABD0_566A_41C4_AA9A_38EA30EFEDA8__wvu_PrintArea" localSheetId="22">'e-Form'!$A$1:$N$51</definedName>
    <definedName name="Z_ECEBABD0_566A_41C4_AA9A_38EA30EFEDA8__wvu_PrintArea" localSheetId="1">'Pkg-A'!$A$1:$E$37</definedName>
    <definedName name="Z_ECEBABD0_566A_41C4_AA9A_38EA30EFEDA8__wvu_PrintArea" localSheetId="2">'Pkg-B'!$A$1:$E$36</definedName>
    <definedName name="Z_ECEBABD0_566A_41C4_AA9A_38EA30EFEDA8__wvu_PrintArea" localSheetId="3">'Pkg-C'!$A$1:$E$36</definedName>
    <definedName name="Z_ECEBABD0_566A_41C4_AA9A_38EA30EFEDA8__wvu_PrintArea" localSheetId="4">'Pkg-D'!$A$1:$E$36</definedName>
    <definedName name="Z_ECEBABD0_566A_41C4_AA9A_38EA30EFEDA8__wvu_PrintArea" localSheetId="5">'Pkg-E'!$A$1:$E$36</definedName>
    <definedName name="Z_ECEBABD0_566A_41C4_AA9A_38EA30EFEDA8__wvu_PrintTitles" localSheetId="16">'Attach 12'!$18:$18</definedName>
    <definedName name="Z_ECEBABD0_566A_41C4_AA9A_38EA30EFEDA8__wvu_PrintTitles" localSheetId="13">#REF!</definedName>
    <definedName name="Z_ECEBABD0_566A_41C4_AA9A_38EA30EFEDA8__wvu_PrintTitles" localSheetId="1">#REF!</definedName>
    <definedName name="Z_ECEBABD0_566A_41C4_AA9A_38EA30EFEDA8__wvu_PrintTitles" localSheetId="2">#REF!</definedName>
    <definedName name="Z_ECEBABD0_566A_41C4_AA9A_38EA30EFEDA8__wvu_PrintTitles" localSheetId="3">#REF!</definedName>
    <definedName name="Z_ECEBABD0_566A_41C4_AA9A_38EA30EFEDA8__wvu_PrintTitles" localSheetId="4">#REF!</definedName>
    <definedName name="Z_ECEBABD0_566A_41C4_AA9A_38EA30EFEDA8__wvu_PrintTitles" localSheetId="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3" l="1"/>
  <c r="E10" i="23"/>
  <c r="E9" i="23"/>
  <c r="E8" i="23"/>
  <c r="E7" i="23"/>
  <c r="A1" i="22"/>
  <c r="K43" i="21"/>
  <c r="J43" i="21"/>
  <c r="M39" i="21"/>
  <c r="M37" i="21"/>
  <c r="G31" i="21"/>
  <c r="A30" i="21"/>
  <c r="F26" i="21"/>
  <c r="A96" i="20"/>
  <c r="B38" i="20"/>
  <c r="B37" i="20"/>
  <c r="B36" i="20"/>
  <c r="B35" i="20"/>
  <c r="B34" i="20"/>
  <c r="B33" i="20"/>
  <c r="B32" i="20"/>
  <c r="B31" i="20"/>
  <c r="B30" i="20"/>
  <c r="B29" i="20"/>
  <c r="B28" i="20"/>
  <c r="B27" i="20"/>
  <c r="B26" i="20"/>
  <c r="B25" i="20"/>
  <c r="G24" i="20"/>
  <c r="H23" i="20"/>
  <c r="B22" i="20"/>
  <c r="AD21" i="20"/>
  <c r="G21" i="20"/>
  <c r="B21" i="20"/>
  <c r="AD20" i="20"/>
  <c r="B20" i="20"/>
  <c r="B17" i="20"/>
  <c r="A10" i="20"/>
  <c r="A9" i="20"/>
  <c r="A8" i="20"/>
  <c r="E9" i="19"/>
  <c r="E8" i="19"/>
  <c r="E7" i="19"/>
  <c r="B20" i="18"/>
  <c r="G9" i="18"/>
  <c r="G8" i="18"/>
  <c r="G7" i="18"/>
  <c r="E9" i="17"/>
  <c r="E8" i="17"/>
  <c r="E7" i="17"/>
  <c r="E9" i="16"/>
  <c r="E8" i="16"/>
  <c r="E7" i="16"/>
  <c r="D24" i="15"/>
  <c r="C24" i="15"/>
  <c r="B24" i="15"/>
  <c r="H23" i="15"/>
  <c r="B25" i="15" s="1"/>
  <c r="G23" i="15"/>
  <c r="D23" i="15"/>
  <c r="C23" i="15"/>
  <c r="B23" i="15"/>
  <c r="D22" i="15"/>
  <c r="D9" i="15"/>
  <c r="D8" i="15"/>
  <c r="D7" i="15"/>
  <c r="B42" i="14"/>
  <c r="D41" i="14"/>
  <c r="B41" i="14"/>
  <c r="D40" i="14"/>
  <c r="B40" i="14"/>
  <c r="B39" i="14"/>
  <c r="A37" i="14"/>
  <c r="D9" i="14"/>
  <c r="D39" i="14" s="1"/>
  <c r="D8" i="14"/>
  <c r="D38" i="14" s="1"/>
  <c r="D7" i="14"/>
  <c r="D37" i="14" s="1"/>
  <c r="A3" i="14"/>
  <c r="A33" i="14" s="1"/>
  <c r="E9" i="13"/>
  <c r="E8" i="13"/>
  <c r="E7" i="13"/>
  <c r="A19" i="12"/>
  <c r="G17" i="12"/>
  <c r="I16" i="12"/>
  <c r="A11" i="12"/>
  <c r="A10" i="12"/>
  <c r="A9" i="12"/>
  <c r="A8" i="12"/>
  <c r="A7" i="12"/>
  <c r="E11" i="11"/>
  <c r="E10" i="11"/>
  <c r="E9" i="11"/>
  <c r="E8" i="11"/>
  <c r="E7" i="11"/>
  <c r="H20" i="10"/>
  <c r="D11" i="10"/>
  <c r="D10" i="10"/>
  <c r="D9" i="10"/>
  <c r="D8" i="10"/>
  <c r="D7" i="10"/>
  <c r="E11" i="9"/>
  <c r="E10" i="9"/>
  <c r="E9" i="9"/>
  <c r="E8" i="9"/>
  <c r="E7" i="9"/>
  <c r="D11" i="8"/>
  <c r="D10" i="8"/>
  <c r="D9" i="8"/>
  <c r="D8" i="8"/>
  <c r="D7" i="8"/>
  <c r="AA25" i="7"/>
  <c r="E25" i="7"/>
  <c r="B25" i="7"/>
  <c r="AA24" i="7"/>
  <c r="E24" i="7"/>
  <c r="B24" i="7"/>
  <c r="B20" i="7"/>
  <c r="C62" i="21" s="1"/>
  <c r="B19" i="7"/>
  <c r="C61" i="21" s="1"/>
  <c r="B18" i="7"/>
  <c r="C60" i="21" s="1"/>
  <c r="B17" i="7"/>
  <c r="A14" i="7"/>
  <c r="B12" i="7"/>
  <c r="B11" i="7"/>
  <c r="B10" i="7"/>
  <c r="B9" i="7"/>
  <c r="Z8" i="7"/>
  <c r="A8" i="7"/>
  <c r="A7" i="7"/>
  <c r="A3" i="7"/>
  <c r="Z2" i="7"/>
  <c r="AT1" i="7"/>
  <c r="Z1" i="7"/>
  <c r="Z1" i="21" s="1"/>
  <c r="K58" i="21" s="1"/>
  <c r="E1" i="7"/>
  <c r="A1" i="7"/>
  <c r="A1" i="23" l="1"/>
  <c r="A1" i="20"/>
  <c r="A1" i="19"/>
  <c r="A1" i="18"/>
  <c r="A1" i="17"/>
  <c r="A1" i="16"/>
  <c r="A1" i="15"/>
  <c r="A1" i="14"/>
  <c r="A31" i="14" s="1"/>
  <c r="A1" i="13"/>
  <c r="A1" i="12"/>
  <c r="A1" i="11"/>
  <c r="A1" i="10"/>
  <c r="A38" i="10" s="1"/>
  <c r="A1" i="9"/>
  <c r="A1" i="8"/>
  <c r="E1" i="23"/>
  <c r="F1" i="20"/>
  <c r="E1" i="19"/>
  <c r="L1" i="18"/>
  <c r="E1" i="17"/>
  <c r="E1" i="16"/>
  <c r="E1" i="15"/>
  <c r="E1" i="14"/>
  <c r="E31" i="14" s="1"/>
  <c r="E1" i="13"/>
  <c r="E1" i="12"/>
  <c r="E1" i="11"/>
  <c r="E1" i="10"/>
  <c r="E38" i="10" s="1"/>
  <c r="E1" i="9"/>
  <c r="E1" i="8"/>
  <c r="Z2" i="21"/>
  <c r="Z2" i="18"/>
  <c r="Z2" i="14"/>
  <c r="E20" i="7"/>
  <c r="J62" i="21" s="1"/>
  <c r="E19" i="7"/>
  <c r="J61" i="21" s="1"/>
  <c r="E18" i="7"/>
  <c r="J60" i="21" s="1"/>
  <c r="E17" i="7"/>
  <c r="E16" i="7"/>
  <c r="B16" i="7"/>
  <c r="A3" i="23"/>
  <c r="C15" i="20"/>
  <c r="A3" i="19"/>
  <c r="A3" i="18"/>
  <c r="A3" i="17"/>
  <c r="A3" i="16"/>
  <c r="A16" i="15"/>
  <c r="A3" i="15"/>
  <c r="A3" i="13"/>
  <c r="J12" i="12"/>
  <c r="G19" i="12" s="1"/>
  <c r="A3" i="12"/>
  <c r="A3" i="11"/>
  <c r="A3" i="10"/>
  <c r="A3" i="9"/>
  <c r="A3" i="8"/>
  <c r="A7" i="23"/>
  <c r="A7" i="19"/>
  <c r="A7" i="18"/>
  <c r="A7" i="17"/>
  <c r="A7" i="16"/>
  <c r="A7" i="15"/>
  <c r="A7" i="14"/>
  <c r="A7" i="13"/>
  <c r="A7" i="11"/>
  <c r="A7" i="10"/>
  <c r="A7" i="9"/>
  <c r="A7" i="8"/>
  <c r="A8" i="23"/>
  <c r="A8" i="19"/>
  <c r="A8" i="18"/>
  <c r="A8" i="17"/>
  <c r="A8" i="16"/>
  <c r="A8" i="15"/>
  <c r="A8" i="14"/>
  <c r="A8" i="13"/>
  <c r="A8" i="11"/>
  <c r="A8" i="10"/>
  <c r="A8" i="9"/>
  <c r="A8" i="8"/>
  <c r="B9" i="23"/>
  <c r="F79" i="20"/>
  <c r="B9" i="19"/>
  <c r="B9" i="18"/>
  <c r="H20" i="18" s="1"/>
  <c r="B9" i="17"/>
  <c r="B9" i="16"/>
  <c r="B9" i="15"/>
  <c r="B9" i="14"/>
  <c r="B9" i="13"/>
  <c r="I12" i="12"/>
  <c r="B9" i="11"/>
  <c r="B9" i="10"/>
  <c r="B9" i="9"/>
  <c r="B9" i="8"/>
  <c r="B10" i="23"/>
  <c r="C52" i="21"/>
  <c r="B10" i="19"/>
  <c r="B10" i="18"/>
  <c r="B10" i="17"/>
  <c r="B10" i="16"/>
  <c r="B10" i="15"/>
  <c r="B10" i="14"/>
  <c r="B10" i="13"/>
  <c r="I13" i="12"/>
  <c r="B10" i="11"/>
  <c r="B10" i="10"/>
  <c r="B10" i="9"/>
  <c r="B10" i="8"/>
  <c r="B11" i="23"/>
  <c r="C53" i="21"/>
  <c r="B11" i="19"/>
  <c r="B11" i="18"/>
  <c r="B11" i="17"/>
  <c r="B11" i="16"/>
  <c r="B11" i="15"/>
  <c r="B11" i="14"/>
  <c r="B11" i="13"/>
  <c r="I14" i="12"/>
  <c r="B11" i="11"/>
  <c r="B11" i="10"/>
  <c r="B11" i="9"/>
  <c r="B11" i="8"/>
  <c r="B12" i="23"/>
  <c r="C54" i="21"/>
  <c r="B12" i="19"/>
  <c r="B12" i="18"/>
  <c r="B12" i="17"/>
  <c r="B12" i="16"/>
  <c r="B12" i="15"/>
  <c r="B12" i="14"/>
  <c r="B12" i="13"/>
  <c r="I15" i="12"/>
  <c r="B12" i="11"/>
  <c r="B12" i="10"/>
  <c r="B12" i="9"/>
  <c r="B12" i="8"/>
  <c r="K57" i="21"/>
  <c r="C81" i="20"/>
  <c r="B6" i="20"/>
  <c r="B24" i="19"/>
  <c r="B79" i="18"/>
  <c r="B24" i="17"/>
  <c r="B24" i="16"/>
  <c r="B33" i="15"/>
  <c r="B56" i="14"/>
  <c r="B26" i="14"/>
  <c r="B21" i="13"/>
  <c r="B24" i="12"/>
  <c r="B21" i="12"/>
  <c r="B22" i="11"/>
  <c r="B35" i="10"/>
  <c r="B73" i="10" s="1"/>
  <c r="B24" i="9"/>
  <c r="B29" i="8"/>
  <c r="K49" i="21"/>
  <c r="E81" i="20"/>
  <c r="E24" i="19"/>
  <c r="H79" i="18"/>
  <c r="E24" i="17"/>
  <c r="E24" i="16"/>
  <c r="D33" i="15"/>
  <c r="D26" i="14"/>
  <c r="D56" i="14" s="1"/>
  <c r="E21" i="13"/>
  <c r="E24" i="12"/>
  <c r="E22" i="11"/>
  <c r="D35" i="10"/>
  <c r="D73" i="10" s="1"/>
  <c r="E24" i="9"/>
  <c r="D29" i="8"/>
  <c r="C82" i="20"/>
  <c r="B25" i="19"/>
  <c r="B80" i="18"/>
  <c r="B25" i="17"/>
  <c r="B25" i="16"/>
  <c r="B34" i="15"/>
  <c r="B57" i="14"/>
  <c r="B27" i="14"/>
  <c r="B22" i="13"/>
  <c r="B25" i="12"/>
  <c r="B23" i="11"/>
  <c r="B36" i="10"/>
  <c r="B74" i="10" s="1"/>
  <c r="B25" i="9"/>
  <c r="B30" i="8"/>
  <c r="K50" i="21"/>
  <c r="E82" i="20"/>
  <c r="E25" i="19"/>
  <c r="H80" i="18"/>
  <c r="E25" i="17"/>
  <c r="E25" i="16"/>
  <c r="D34" i="15"/>
  <c r="D27" i="14"/>
  <c r="D57" i="14" s="1"/>
  <c r="E22" i="13"/>
  <c r="E25" i="12"/>
  <c r="E23" i="11"/>
  <c r="D36" i="10"/>
  <c r="D74" i="10" s="1"/>
  <c r="E25" i="9"/>
  <c r="D30" i="8"/>
  <c r="A11" i="22"/>
  <c r="B11" i="22" s="1"/>
  <c r="D11" i="22" s="1"/>
  <c r="A10" i="22"/>
  <c r="B10" i="22" s="1"/>
  <c r="D10" i="22" s="1"/>
  <c r="A9" i="22"/>
  <c r="B9" i="22" s="1"/>
  <c r="D9" i="22" s="1"/>
  <c r="A8" i="22"/>
  <c r="B8" i="22" s="1"/>
  <c r="D8" i="22" s="1"/>
  <c r="A7" i="22"/>
  <c r="B7" i="22" s="1"/>
  <c r="D7" i="22" s="1"/>
  <c r="A6" i="22"/>
  <c r="B6" i="22" s="1"/>
  <c r="A4" i="22"/>
  <c r="D20" i="20" s="1"/>
  <c r="AI9" i="20" l="1"/>
  <c r="AI7" i="20"/>
  <c r="AI8" i="20" s="1"/>
  <c r="AI6" i="20"/>
  <c r="B75" i="20" s="1"/>
  <c r="H18" i="12"/>
  <c r="A18" i="12" s="1"/>
  <c r="G18" i="12"/>
  <c r="A16" i="12" s="1"/>
  <c r="I62" i="21"/>
  <c r="I61" i="21"/>
  <c r="I60" i="21"/>
</calcChain>
</file>

<file path=xl/sharedStrings.xml><?xml version="1.0" encoding="utf-8"?>
<sst xmlns="http://schemas.openxmlformats.org/spreadsheetml/2006/main" count="962" uniqueCount="505">
  <si>
    <t>Name of Package :</t>
  </si>
  <si>
    <t>EXTERNAL PAINTING OF MULTI PURPOSE HALL,RESIDENTIAL &amp;  NON-RESIDENTIAL BUILDINGS AT SECTOR 43 &amp; 46 GURGAON</t>
  </si>
  <si>
    <t>Package No          :</t>
  </si>
  <si>
    <t>Specification No. :</t>
  </si>
  <si>
    <t>C/MM/CIVIL/PAINTING/262/2016</t>
  </si>
  <si>
    <t>Completion Period</t>
  </si>
  <si>
    <t>Months</t>
  </si>
  <si>
    <t>Annexure-I</t>
  </si>
  <si>
    <t>Bidder's Name:</t>
  </si>
  <si>
    <t>GST Registration No.:</t>
  </si>
  <si>
    <t>S. No.</t>
  </si>
  <si>
    <t>ITEM DESCRIPTION</t>
  </si>
  <si>
    <t>Hiring Charges for Local Journey</t>
  </si>
  <si>
    <t xml:space="preserve">Daily Basis up to 80 kms, 9 hrs. (full day)                                   </t>
  </si>
  <si>
    <t xml:space="preserve">Daily Basis up to 40 kms, 5 hrs. (Half day)                                  </t>
  </si>
  <si>
    <t>Charges for Extra Kilometer Traveller (per Km) for 1 &amp; 2 above</t>
  </si>
  <si>
    <t>Charges for Extra time beyond 9 hrs. (per hour)</t>
  </si>
  <si>
    <t>Night Charges (per night) Local</t>
  </si>
  <si>
    <t>Outstation Journey</t>
  </si>
  <si>
    <t>Charges per Km</t>
  </si>
  <si>
    <t xml:space="preserve">Night Charges (per night) </t>
  </si>
  <si>
    <t>Rate for Pick-Up</t>
  </si>
  <si>
    <t>a)</t>
  </si>
  <si>
    <t>Domestic Airport</t>
  </si>
  <si>
    <t>b)</t>
  </si>
  <si>
    <t>International Airport</t>
  </si>
  <si>
    <t>c)</t>
  </si>
  <si>
    <t>New Delhi Railway Station</t>
  </si>
  <si>
    <t>d)</t>
  </si>
  <si>
    <t>Hazrat Nizzamuddin Railway Station</t>
  </si>
  <si>
    <t>e)</t>
  </si>
  <si>
    <t>Old Delhi Railway Station</t>
  </si>
  <si>
    <t>f)</t>
  </si>
  <si>
    <t>Katwarai Sarai Office</t>
  </si>
  <si>
    <t>Rate for Drop</t>
  </si>
  <si>
    <t xml:space="preserve">GST applicable on total amount (in %): </t>
  </si>
  <si>
    <t xml:space="preserve">Note: </t>
  </si>
  <si>
    <t>(Joint Venture Agreement and Power of Attorney for Joint Venture*)</t>
  </si>
  <si>
    <t>To:</t>
  </si>
  <si>
    <t>Corporate Materials Management</t>
  </si>
  <si>
    <t>Name        :</t>
  </si>
  <si>
    <t>Power Grid Corporation of India Ltd.,</t>
  </si>
  <si>
    <t>Address    :</t>
  </si>
  <si>
    <t>"Saudamini", Plot No. 2, Sector 29</t>
  </si>
  <si>
    <t>Gurgaon (Haryana) - 122001</t>
  </si>
  <si>
    <t>Name(s) and Addresse(s) of other partner(s)</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</si>
  <si>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</si>
  <si>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</si>
  <si>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Signature :</t>
  </si>
  <si>
    <t>Date      :</t>
  </si>
  <si>
    <t>Printed Name :</t>
  </si>
  <si>
    <t>Place      :</t>
  </si>
  <si>
    <t>Designation :</t>
  </si>
  <si>
    <t>Common Seal :</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</si>
  <si>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</si>
  <si>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</si>
  <si>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(a)</t>
  </si>
  <si>
    <t>(b)</t>
  </si>
  <si>
    <t>(c)</t>
  </si>
  <si>
    <t>(d)</t>
  </si>
  <si>
    <t>(e)</t>
  </si>
  <si>
    <t>Notwithstanding what is stated above, we further confirm that any additional special maintenance tools and tackles, required for the equipment under this package shall be furnished by us at no extra cost to the employer.</t>
  </si>
  <si>
    <t xml:space="preserve">S.No.  </t>
  </si>
  <si>
    <t>For Equipment</t>
  </si>
  <si>
    <t>Item Description</t>
  </si>
  <si>
    <t>Unit</t>
  </si>
  <si>
    <t>Quantity</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</si>
  <si>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</si>
  <si>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(f)</t>
  </si>
  <si>
    <t>Letter of Authorisation</t>
  </si>
  <si>
    <t>With reference to above, we are authorizing following branch/person for participating in the bid.</t>
  </si>
  <si>
    <t>Sl. No.</t>
  </si>
  <si>
    <t>Quantity proposed to be bought/sub-contracted</t>
  </si>
  <si>
    <t xml:space="preserve">Details of the proposed sub-contractor/sub-vendor </t>
  </si>
  <si>
    <t xml:space="preserve">Name </t>
  </si>
  <si>
    <t xml:space="preserve">Nationality </t>
  </si>
  <si>
    <t xml:space="preserve">Name of Person </t>
  </si>
  <si>
    <t>Designation</t>
  </si>
  <si>
    <t>Address Line 1</t>
  </si>
  <si>
    <t xml:space="preserve"> Address Line 2</t>
  </si>
  <si>
    <t xml:space="preserve"> Address Line 3 </t>
  </si>
  <si>
    <t>Pin Code</t>
  </si>
  <si>
    <t>Telephone No.</t>
  </si>
  <si>
    <t>Mobile No.</t>
  </si>
  <si>
    <t>E-mail ID</t>
  </si>
  <si>
    <t xml:space="preserve">We hereby furnish the details of the items/ sub-assemblies propose to supply from our own works (i.e. as direct transactions) in additiona to the supplies the same from other vendors (i.e. as Bought-out transactions) as detailed in the table given above. </t>
  </si>
  <si>
    <t>Quantity proposed to be supplied</t>
  </si>
  <si>
    <t>Details of the plant from where supplies are proposed.</t>
  </si>
  <si>
    <t>Name of Plant</t>
  </si>
  <si>
    <t>Address</t>
  </si>
  <si>
    <t>(Bought-out &amp; Sub-contracted Items)</t>
  </si>
  <si>
    <t>DECLARATION REGARDING RE-INSURANCE</t>
  </si>
  <si>
    <t>We  will go for a suitable re-insurance arrangement and will furnish the details of re-insurance arrangement in the event of becoming a successful bidder. Re-insurance will be done with GIC in India and/or Foreign reinsure as stipulated by IRDA</t>
  </si>
  <si>
    <t>(Manufacturer's Authorization Form)</t>
  </si>
  <si>
    <t>Name of Manufecture</t>
  </si>
  <si>
    <t>Name/Description of Goods</t>
  </si>
  <si>
    <t>Factory Address</t>
  </si>
  <si>
    <t>Name &amp; Address of Bidder</t>
  </si>
  <si>
    <t>package name alongwith project name</t>
  </si>
  <si>
    <t>…(insert name of the Manufacturer) ..</t>
  </si>
  <si>
    <t>…(insert name and/or description of the goods) …</t>
  </si>
  <si>
    <t>..(insert address of factory) ..</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</si>
  <si>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</si>
  <si>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</si>
  <si>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</si>
  <si>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</si>
  <si>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</si>
  <si>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</si>
  <si>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</si>
  <si>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(Guarantee Declaration)</t>
  </si>
  <si>
    <t>Southern Region Transmission System-II</t>
  </si>
  <si>
    <t>No: 62, 3rd Cross, Industrial Suburb</t>
  </si>
  <si>
    <t>MEI road, Yeshavanthapur, Bangalore -22</t>
  </si>
  <si>
    <t xml:space="preserve">We conform that the equipments offered shall have minimum performance specified in Technical Specification. We further guarantee the performance/efficiency of the equipments in response to the Technical Specifications. </t>
  </si>
  <si>
    <t>(Information regarding Ex-employees of POWERGRID in our Organisation)</t>
  </si>
  <si>
    <t>We hereby furnish the details of ex-employees of POWERGRID who had retired/ resigned at the level of General Manager and above from POWERGRID and subsequently have been employed by us:</t>
  </si>
  <si>
    <t>Name of the person with designation in POWERGRID</t>
  </si>
  <si>
    <t>Date of Retirement/ resignation from POWERGRID</t>
  </si>
  <si>
    <t>Date of joining and designation in our organisation</t>
  </si>
  <si>
    <t>(Price Adjustment Data)</t>
  </si>
  <si>
    <t>NOT APPLICABLE</t>
  </si>
  <si>
    <t>Name of Materials</t>
  </si>
  <si>
    <t>Value of co-efficient</t>
  </si>
  <si>
    <t>Name of the published index *</t>
  </si>
  <si>
    <t>Value of index as 30 days prior to date set for opening of bids as on **</t>
  </si>
  <si>
    <t>…. …. ….</t>
  </si>
  <si>
    <t>EC grade aluminium ingots, co-eifciant a =</t>
  </si>
  <si>
    <t>CACMAI</t>
  </si>
  <si>
    <t>OPTION-B</t>
  </si>
  <si>
    <t>High Carbon Steel Rods , co-efficient b =</t>
  </si>
  <si>
    <t>High Tensile Galvanised Steel wires , co-efficient b =</t>
  </si>
  <si>
    <t>High Grade Electrolytic Zinc , co-efficient c =</t>
  </si>
  <si>
    <t>Labour, Co-efficient l=</t>
  </si>
  <si>
    <t xml:space="preserve">Indian Labour Bureau, Shimla, Govt. of India (monthly) 
(Base: 2001 = 100) (www.labourbureau.nic.in)
</t>
  </si>
  <si>
    <t xml:space="preserve">Note:  </t>
  </si>
  <si>
    <t xml:space="preserve"> *   Indicate the publisher of the index.</t>
  </si>
  <si>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</si>
  <si>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</si>
  <si>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Designation   :</t>
  </si>
  <si>
    <t>(Declaration regarding Social Accountability)</t>
  </si>
  <si>
    <t xml:space="preserve">We conform that we stand committed to comply to all requirements of Social Accountability Standards i.e., SA8000 (latest Standard available at www.sa-intl.org) and maintain the necessary records. </t>
  </si>
  <si>
    <t>Integrity Pact</t>
  </si>
  <si>
    <t>(Additional Information)</t>
  </si>
  <si>
    <t>In support of the additional information required as per ITB Sub-Clause 9.3 (p) of the Bidding Documents, we furnish herewith our data/details/documents etc., alongwith other information, as follows (the stipulations have been reproduced in italics for ready reference):</t>
  </si>
  <si>
    <t xml:space="preserve">The Bidder shall furnish </t>
  </si>
  <si>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  [Reference ITB clause 9.3(p)(i)]</t>
  </si>
  <si>
    <t>In accordance with 1.0, certificate(s) from banker as per requisite format, indicating various fund based/non fund based limits sanctioned to the bidder or each member of the joint venture and the extent of utilization as on date is/are enclosed, as per the following details:</t>
  </si>
  <si>
    <t>Name of the Banker by whom certificate issued</t>
  </si>
  <si>
    <t>Date of certificate (should not be earlier than 3 months prior to date of bid opening)</t>
  </si>
  <si>
    <t>Whether fund based/non fund based limits are indicated in the certificate</t>
  </si>
  <si>
    <t>Whether extent of utilization is indicated in the certificate</t>
  </si>
  <si>
    <t xml:space="preserve">The Bidder should accordingly also provide the following information/documents </t>
  </si>
  <si>
    <t>(i)</t>
  </si>
  <si>
    <t>Details of Banker:</t>
  </si>
  <si>
    <t xml:space="preserve">Name of Banker </t>
  </si>
  <si>
    <t>Address of Banker</t>
  </si>
  <si>
    <t>Contact Name and Title</t>
  </si>
  <si>
    <t xml:space="preserve">Fax No. </t>
  </si>
  <si>
    <t xml:space="preserve">E-mail ID </t>
  </si>
  <si>
    <t>(ii)</t>
  </si>
  <si>
    <t>As per para 1.0, Authorization Letter(s) from the bidder addressed to the Banker(s), authorizing POWERGRID to seek queries about the bidder with the Banker(s) and advising the Banker(s) to reply the same promptly, is/are enclosed as per following details:</t>
  </si>
  <si>
    <t>Letter Ref.</t>
  </si>
  <si>
    <t>Date</t>
  </si>
  <si>
    <t>Addressed to (name of the Bank)</t>
  </si>
  <si>
    <t xml:space="preserve">Litigation History </t>
  </si>
  <si>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 [Reference ITB clause 9.3(p)(ii)]</t>
  </si>
  <si>
    <t>Details of litigation history resulting from Contracts completed or under execution by the bidder over the last five years</t>
  </si>
  <si>
    <t>Year</t>
  </si>
  <si>
    <t>Name of client, cause of litigation/arbitration and matter in dispute</t>
  </si>
  <si>
    <t>Details of Contract and date</t>
  </si>
  <si>
    <t>Award for or against the bidder</t>
  </si>
  <si>
    <t>Disputed amount</t>
  </si>
  <si>
    <t>Description of the plant for carrying out the work</t>
  </si>
  <si>
    <t>Bidders should provide information of the plant(s) for carrying out the work including the proposal of manufacturing methods in sufficient detail to demonstrate the adequacy of the bidder’s proposals to meet the technical specification.</t>
  </si>
  <si>
    <t>OTHER INFORMATION</t>
  </si>
  <si>
    <t>Current Contract Commitments of works in progress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</si>
  <si>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</si>
  <si>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Details of Contract</t>
  </si>
  <si>
    <t>Type of Conductor</t>
  </si>
  <si>
    <t>Ordered Quantity as per Contract</t>
  </si>
  <si>
    <t>Balance Quantity to be supplied as on</t>
  </si>
  <si>
    <t>Completion Period for balance quantity</t>
  </si>
  <si>
    <t>Commencement</t>
  </si>
  <si>
    <t>Completion</t>
  </si>
  <si>
    <t>Financial Data:</t>
  </si>
  <si>
    <t>Figures Rs in</t>
  </si>
  <si>
    <t>Details</t>
  </si>
  <si>
    <t>Actual (Previous five years)</t>
  </si>
  <si>
    <t>Projection for next five years</t>
  </si>
  <si>
    <t>2010 - 2011</t>
  </si>
  <si>
    <t>2009 - 2010</t>
  </si>
  <si>
    <t>2008 - 2009</t>
  </si>
  <si>
    <t>2007 - 2008</t>
  </si>
  <si>
    <t>2006 - 2007</t>
  </si>
  <si>
    <t>2011 - 2012</t>
  </si>
  <si>
    <t>2012 - 2013</t>
  </si>
  <si>
    <t>2013 - 2014</t>
  </si>
  <si>
    <t>2014 - 2015</t>
  </si>
  <si>
    <t>2015- 2016</t>
  </si>
  <si>
    <t>Total Assets</t>
  </si>
  <si>
    <t>Current Assets</t>
  </si>
  <si>
    <t xml:space="preserve">Total Liability </t>
  </si>
  <si>
    <t xml:space="preserve">Current Liability </t>
  </si>
  <si>
    <t>Profit before taxes</t>
  </si>
  <si>
    <t>Profit after taxes</t>
  </si>
  <si>
    <t>(Declaration)</t>
  </si>
  <si>
    <t>We confirm that Bid Form and Price Schedules in the Second Envelope have been filled up by us as per the provisions of the Instruction to Bidders. Further, we have noted that the same shall be evaluated as per the provisions of the Bidding Documents.</t>
  </si>
  <si>
    <t>one</t>
  </si>
  <si>
    <t>st</t>
  </si>
  <si>
    <t>January</t>
  </si>
  <si>
    <t>two</t>
  </si>
  <si>
    <t>nd</t>
  </si>
  <si>
    <t>February</t>
  </si>
  <si>
    <t>BID FORM (First Envelope)</t>
  </si>
  <si>
    <t>three</t>
  </si>
  <si>
    <t>rd</t>
  </si>
  <si>
    <t>March</t>
  </si>
  <si>
    <t>four</t>
  </si>
  <si>
    <t>th</t>
  </si>
  <si>
    <t>April</t>
  </si>
  <si>
    <t>Bid Proposal Ref. No.</t>
  </si>
  <si>
    <t>five</t>
  </si>
  <si>
    <t>May</t>
  </si>
  <si>
    <t>six</t>
  </si>
  <si>
    <t>June</t>
  </si>
  <si>
    <t>seven</t>
  </si>
  <si>
    <t>July</t>
  </si>
  <si>
    <t>eight</t>
  </si>
  <si>
    <t>August</t>
  </si>
  <si>
    <t>nine</t>
  </si>
  <si>
    <t>September</t>
  </si>
  <si>
    <t>ten</t>
  </si>
  <si>
    <t>October</t>
  </si>
  <si>
    <t>eleven</t>
  </si>
  <si>
    <t>November</t>
  </si>
  <si>
    <t>twelve</t>
  </si>
  <si>
    <t>December</t>
  </si>
  <si>
    <t>thirteen</t>
  </si>
  <si>
    <t>fourteen</t>
  </si>
  <si>
    <t>Name of Contract  :</t>
  </si>
  <si>
    <t>fifteen</t>
  </si>
  <si>
    <t>Dear Ladies and/or Gentlemen,</t>
  </si>
  <si>
    <t>Enter details here.</t>
  </si>
  <si>
    <t>sixteen</t>
  </si>
  <si>
    <t>.. [Enter Amendment No.].. ..</t>
  </si>
  <si>
    <t>...[Enter Amendment Date]…</t>
  </si>
  <si>
    <t xml:space="preserve"> the receipt of which is hereby acknowledged, we the undersigned, offer to design, manufacture, test, deliver, install and commission (including carrying out Trial operation, Performance &amp; Guarantee Test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</si>
  <si>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seventeen</t>
  </si>
  <si>
    <t>Attachments to the Bid Form (First Envelope)</t>
  </si>
  <si>
    <t>Bank Draft</t>
  </si>
  <si>
    <t>eighteen</t>
  </si>
  <si>
    <t>In line with the requirement of the Bidding Documents, we enclose herewith the following Attachments:</t>
  </si>
  <si>
    <t>Pay Order</t>
  </si>
  <si>
    <t>nineteen</t>
  </si>
  <si>
    <t>Bank Guarantee</t>
  </si>
  <si>
    <t>…(Name of Currency)..</t>
  </si>
  <si>
    <t>Banks certified Cheque</t>
  </si>
  <si>
    <t>twenty</t>
  </si>
  <si>
    <t>A power of attorney duly authorized by a Notary Public indicating that the person(s) signing the bid have the authority to sign the bid and thus that the bid is binding upon us during the full period of its validity in accordance with the ITB Clause 14.</t>
  </si>
  <si>
    <t xml:space="preserve">The documentary evidence that we are eligible to bid in accordance with ITB Clause 2. Further, in terms of ITB Clause 9.3(c) &amp; (e), the qualification data has been furnished as per your format enclosed with the bidding documents Attachment-3(QR). </t>
  </si>
  <si>
    <t>Applicable</t>
  </si>
  <si>
    <t>Not Applicable</t>
  </si>
  <si>
    <t>The documentary evidence establishing in accordance with ITB Clause 3, Vol.-I of the Bidding Documents that the facilities offered by us are eligible facilities and conform to the Bidding Documents has been furnished as Attachment 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</si>
  <si>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</si>
  <si>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</si>
  <si>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The details of Alternative Bids made by us indicating the complete Technical Specifications and the deviation to contractual and commercial conditions. [NOT APPLICABLE]</t>
  </si>
  <si>
    <t>Manufacturer’s Authorisation Forms.</t>
  </si>
  <si>
    <t>Work Completion Schedule.</t>
  </si>
  <si>
    <t>Guarantee Declaration.</t>
  </si>
  <si>
    <t>Information regarding ex-employees of Purchaser in our firm.</t>
  </si>
  <si>
    <t>Filled up information regarding Price Adjustment Data as per the format enclosed in the bidding documents.[NOT APPLICABLE]</t>
  </si>
  <si>
    <t xml:space="preserve"> Declaration regarding Social Accountability.</t>
  </si>
  <si>
    <t>Integrity Pact, in a separate envelope, duly signed on each page by the person signing the bid.[NOT APPLICABLE]</t>
  </si>
  <si>
    <t>Information for E-payment, PF Details &amp; declaration regarding Micro/Small &amp; Medium Enterprises.</t>
  </si>
  <si>
    <t>Additional Information.</t>
  </si>
  <si>
    <t>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</si>
  <si>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</si>
  <si>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</si>
  <si>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 xml:space="preserve">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</si>
  <si>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</si>
  <si>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100% of applicable Taxes and Duties, which are payable by the Purchaser under the Contract, shall be reimbursed by the Purchaser after despatch of goods on production of satisfactory documentary evidence by the Supplier in accordance with the provisions of the Bidding Documents.</t>
  </si>
  <si>
    <t>We further understand that notwithstanding 4.0 above, in case of award on us, you shall also bear and pay/reimburse to us, Excise Duty, Sales Tax/VAT (but not the surcharge in lieu of Sales Tax/VAT), local tax and other levies in respect of direct transaction between you and us, imposed on the Goods specified in Schedule No. 1 of the Price Schedule in Second Envelope, to be incorporated into the Facilities; by the Indian Laws.</t>
  </si>
  <si>
    <t>We also understand that, in case of award on us, you shall reimburse to us octroi/entry tax as applicable for destination site/state on all items of supply. Further, Service Tax, if applicable, for the services to be rendered by us, the same is included in our bid price in Second Envelope.</t>
  </si>
  <si>
    <t>We confirm that we shall also get registered with the concerned Sales Tax Authorities, in all the states where the project is located.</t>
  </si>
  <si>
    <t>Construction of the Contract</t>
  </si>
  <si>
    <t>We declare that we have studied clause GCC 2.1 relating to mode of contracting for Domestic Bidders and we are making this proposal with a stipulation that you shall award us the Contracts covering all goods and related services.</t>
  </si>
  <si>
    <t>We have read the provisions of following clauses and confirm that the specified stipulations of these clauses are acceptable to us:</t>
  </si>
  <si>
    <t>ITB 13</t>
  </si>
  <si>
    <t>Bid Security</t>
  </si>
  <si>
    <t>GCC 2.14</t>
  </si>
  <si>
    <t>Governing Law</t>
  </si>
  <si>
    <t>GCC 8</t>
  </si>
  <si>
    <t>Terms of Payment</t>
  </si>
  <si>
    <t xml:space="preserve">(d) </t>
  </si>
  <si>
    <t xml:space="preserve">GCC 9.3 </t>
  </si>
  <si>
    <t>Performance Security</t>
  </si>
  <si>
    <t>GCC 10</t>
  </si>
  <si>
    <t>Taxes and Duties</t>
  </si>
  <si>
    <t>GCC 21.2</t>
  </si>
  <si>
    <t>Completion Time Guarantee</t>
  </si>
  <si>
    <t>(g)</t>
  </si>
  <si>
    <t>GCC 22</t>
  </si>
  <si>
    <t>Defect Liability</t>
  </si>
  <si>
    <t>(h)</t>
  </si>
  <si>
    <t>GCC 24</t>
  </si>
  <si>
    <t>Patent Indemnity</t>
  </si>
  <si>
    <t>(j)</t>
  </si>
  <si>
    <t>GCC 25</t>
  </si>
  <si>
    <t>Limitation of Liability</t>
  </si>
  <si>
    <t>(k)</t>
  </si>
  <si>
    <t>GCC 35</t>
  </si>
  <si>
    <t>Settlement of Disputes</t>
  </si>
  <si>
    <t>(l)</t>
  </si>
  <si>
    <t>GCC 36</t>
  </si>
  <si>
    <t>Arbitration</t>
  </si>
  <si>
    <t>(m)</t>
  </si>
  <si>
    <t>Appendix 2 to Form of Contract Agreement</t>
  </si>
  <si>
    <t>Price Adjustment</t>
  </si>
  <si>
    <t>Further we understand that deviation taken in any of the above clauses by us may make our bid non-responsive as per provision of bidding documents and be rejected by you.</t>
  </si>
  <si>
    <t>We undertake, if our bid is accepted, to commence the work immediately upon your Notification of Award to us, and to achieve the delivery of goods and related services within the time stated in the Bidding Documents.</t>
  </si>
  <si>
    <t>If our bid is accepted, we undertake to provide an Advance Payment Security and Performance Security(ies) in the form and amounts, and within the times specified in the Bidding Documents.</t>
  </si>
  <si>
    <t>We agree to abide by this bid for a period of six (06) months from the date fixed for opening of bids as stipulated in the Bidding Documents, and it shall remain binding upon us and may be accepted by you at any time before the expiration of that period</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</si>
  <si>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</si>
  <si>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</si>
  <si>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Commissions or gratuities, if any, paid or to be paid by us to agents relating to this Bid, and to contract execution, if we are awarded the contract, are listed below:</t>
  </si>
  <si>
    <t>Name and address of agent</t>
  </si>
  <si>
    <t>Amount and Currency</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</si>
  <si>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</si>
  <si>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</si>
  <si>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</si>
  <si>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</si>
  <si>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</si>
  <si>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Please provide additional information of the Bidder</t>
  </si>
  <si>
    <t>Business Address                       :</t>
  </si>
  <si>
    <t>Country of Incorporation         :</t>
  </si>
  <si>
    <t>State/Province to be indicated :</t>
  </si>
  <si>
    <t>Name of Principal Officer         :</t>
  </si>
  <si>
    <t>Address of  Principal Officer    :</t>
  </si>
  <si>
    <t xml:space="preserve">ElectronicForms™ </t>
  </si>
  <si>
    <t>View - Template of ElectronicForm™</t>
  </si>
  <si>
    <t>To close this Screen, click on the [Close] button located on the bar above, or at the bottom of the Screen</t>
  </si>
  <si>
    <t>Template of ElectronicForm™</t>
  </si>
  <si>
    <t>Relevant Bid-Part</t>
  </si>
  <si>
    <t>Techical</t>
  </si>
  <si>
    <t>ElectronicForm™ Template ID</t>
  </si>
  <si>
    <t>7PG-2010-FT000010</t>
  </si>
  <si>
    <t>Template Reference</t>
  </si>
  <si>
    <t>TECHNO-COMMERICIAL (First Envelope)</t>
  </si>
  <si>
    <t>Template Description</t>
  </si>
  <si>
    <t>Section-1</t>
  </si>
  <si>
    <t>Bidders's Name</t>
  </si>
  <si>
    <t>Section-2 (Outline of Requirements)</t>
  </si>
  <si>
    <t>*</t>
  </si>
  <si>
    <t>Integrity Pact Details</t>
  </si>
  <si>
    <t>Submitted (Doc. Code No. DC-9008-April-2009-Rev-0)</t>
  </si>
  <si>
    <t>Yes</t>
  </si>
  <si>
    <t>BID SECURITY DETAILS</t>
  </si>
  <si>
    <t>2 (a) Submitted</t>
  </si>
  <si>
    <t>2 (b) Bid Security No.</t>
  </si>
  <si>
    <t>2 (c) Issued by (Name of Bank)</t>
  </si>
  <si>
    <t>2 (d) Bid Security Amount</t>
  </si>
  <si>
    <t>2 (e) Valid upto</t>
  </si>
  <si>
    <t>Section-3</t>
  </si>
  <si>
    <t>1. AUTHORIZED SIGNATORY (Sole Bidder / Lead Partner of JV)</t>
  </si>
  <si>
    <t>1 (a) Name</t>
  </si>
  <si>
    <t>1 (b) Designation</t>
  </si>
  <si>
    <t>1 (c) Address</t>
  </si>
  <si>
    <t xml:space="preserve">2. AUTHORIZED SIGNATORY (Other Partner of JV) </t>
  </si>
  <si>
    <t xml:space="preserve">    (If Bidder is JV) </t>
  </si>
  <si>
    <t>2 (a) Name</t>
  </si>
  <si>
    <t>2 (b) Designation</t>
  </si>
  <si>
    <t>2 (c) Address</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</si>
  <si>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</si>
  <si>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</si>
  <si>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</si>
  <si>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</si>
  <si>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</si>
  <si>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</si>
  <si>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</si>
  <si>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</si>
  <si>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</si>
  <si>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</si>
  <si>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</si>
  <si>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</si>
  <si>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</si>
  <si>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</si>
  <si>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</si>
  <si>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</si>
  <si>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</si>
  <si>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</si>
  <si>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</si>
  <si>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</si>
  <si>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</si>
  <si>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</si>
  <si>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</si>
  <si>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</si>
  <si>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</si>
  <si>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</si>
  <si>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</si>
  <si>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</si>
  <si>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</si>
  <si>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</si>
  <si>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</si>
  <si>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</si>
  <si>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</si>
  <si>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</si>
  <si>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</si>
  <si>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</si>
  <si>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</si>
  <si>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</si>
  <si>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</si>
  <si>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</si>
  <si>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</si>
  <si>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</si>
  <si>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</si>
  <si>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</si>
  <si>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</si>
  <si>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</si>
  <si>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</si>
  <si>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</si>
  <si>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</si>
  <si>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</si>
  <si>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</si>
  <si>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</si>
  <si>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</si>
  <si>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</si>
  <si>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</si>
  <si>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</si>
  <si>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</si>
  <si>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</si>
  <si>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</si>
  <si>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</si>
  <si>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</si>
  <si>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</si>
  <si>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</si>
  <si>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</si>
  <si>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</si>
  <si>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</si>
  <si>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</si>
  <si>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</si>
  <si>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</si>
  <si>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</si>
  <si>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</si>
  <si>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</si>
  <si>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</si>
  <si>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</si>
  <si>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</si>
  <si>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</si>
  <si>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</si>
  <si>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</si>
  <si>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</si>
  <si>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</si>
  <si>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</si>
  <si>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</si>
  <si>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</si>
  <si>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</si>
  <si>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</si>
  <si>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</si>
  <si>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</si>
  <si>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</si>
  <si>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</si>
  <si>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</si>
  <si>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</si>
  <si>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</si>
  <si>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</si>
  <si>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</si>
  <si>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</si>
  <si>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</si>
  <si>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</si>
  <si>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</si>
  <si>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</si>
  <si>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</si>
  <si>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GENERAL INFORMATION</t>
  </si>
  <si>
    <t>In support of the Qualification Requirements (QR) for bidders, as stipulated in Instruction of the Bidder, Section-I (Qualifying Requirement) of the Bidding Document, we furnish herewith our QR data/details/documents etc., along with other information, as follows  (The QR stipulations have been reproduced in italics for ready reference, however, in case of any discrepancy the QR as given in Section-I shall prevail).</t>
  </si>
  <si>
    <t>( The bidder should support their claim by enclosing the copies of relevant LOAs/documents &amp; their successful execution for Mega  Policy  before the date   of      opening of bid)</t>
  </si>
  <si>
    <t>Minimum Average Annual Premium collected by the Bidder during the last three financial years shall not be less than Rs.400 Crores</t>
  </si>
  <si>
    <t>Financial year</t>
  </si>
  <si>
    <t>Annual Gross Premium  in Rs. Crores</t>
  </si>
  <si>
    <t>2012-13</t>
  </si>
  <si>
    <t>2013-14</t>
  </si>
  <si>
    <t>2014-15</t>
  </si>
  <si>
    <t>Minimum Average Annual Premium collected in respect of Fire &amp; Engineering policies during the last three financial years shall not be less than Rs.100 Crores.</t>
  </si>
  <si>
    <t>Annual  Gross  Premium  in Rs. Crores (Fire &amp; Engineering Policies)</t>
  </si>
  <si>
    <t>The net worth of the bidder on the closing day of last three financial years should be positive</t>
  </si>
  <si>
    <t xml:space="preserve">Net worth positive (Yes/ No.)  </t>
  </si>
  <si>
    <t xml:space="preserve"> Weather bidder have enclosed the complete annual reports together with audited statement of accounts of the company for last three consecutive years of its own (separate) immediately preceding the date of submission of bid. </t>
  </si>
  <si>
    <t>No</t>
  </si>
  <si>
    <t>Package-A (Sedan)</t>
  </si>
  <si>
    <t xml:space="preserve">
Bill of Quantity for Empanelment of Transport Agencies for day to day Hiring of Vehicles at Corporate Centre, Gurgaon</t>
  </si>
  <si>
    <t xml:space="preserve"> 1.) All above Prices are exclusive of GST</t>
  </si>
  <si>
    <t xml:space="preserve">4.) Night Charges for local or outstation journey shall be paid only if the vehicle is kept beyond 12:00 Mid Night.     </t>
  </si>
  <si>
    <t xml:space="preserve">2.) Rates for Dropping and Pick-up are from and to Corporate Office at Sec-29/ Transit Camp / POWERGRID Township at Sec-43 &amp; Sec-46, Gurgaon.      </t>
  </si>
  <si>
    <t>Package-B (Basic MUV (Multi-Utility Vehicle))</t>
  </si>
  <si>
    <t>Sedan Cars - Maruti Dzire/Honda-Amaze/Hyundai-Aura/Tata Tigor (AC only)</t>
  </si>
  <si>
    <t>Basic MUV (Multi-Utility Vehicles) - Maruti Ertiga/Toyota Rumion /Kia Carens (AC only)</t>
  </si>
  <si>
    <t>Package-C (Premium Sedan)</t>
  </si>
  <si>
    <t>Premium Sedan - Honda-City/Hyundai-Verna (AC only)</t>
  </si>
  <si>
    <t>Package-D (Premium MPV (Multi-Purpose Vehicle))</t>
  </si>
  <si>
    <t xml:space="preserve">Premium MPV (Multi-Purpose Vehicle) - Toyota-Innova Crysta (AC only) </t>
  </si>
  <si>
    <t>Package-E (SUV (Mid-Size/ Premium SUV))</t>
  </si>
  <si>
    <t xml:space="preserve">SUV (Mid-Size/ Premium SUV) - Maruti Invicta/Toyota Innova Hycross/Mahindra-XUV700/ Tata-Safari/Hyundai Alcazar (AC only) </t>
  </si>
  <si>
    <t>Package-E (SUV (Full-Size/ Luxury SUV))</t>
  </si>
  <si>
    <t>SUV (Full-Size/ Luxury SUV) - Toyota-Fortuner/MG-Gloster (AC only)</t>
  </si>
  <si>
    <t>RATE (₹) excl. GST</t>
  </si>
  <si>
    <t xml:space="preserve">3.) Payment shall be made on the basis of actual or avergae 200 kms per day whichever is higher for outstation journey.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</si>
</sst>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409]dd\-mmm\-yy;@"/>
    <numFmt numFmtId="165" formatCode="[$-409]d/mmm/yy;@"/>
    <numFmt numFmtId="166" formatCode="0.0"/>
    <numFmt numFmtId="167" formatCode="[$-409]m/d/yyyy"/>
    <numFmt numFmtId="168" formatCode="\\#,##0.00;[Red]&quot;-\&quot;#,##0.00"/>
    <numFmt numFmtId="169" formatCode="#,##0.0"/>
    <numFmt numFmtId="170" formatCode="[$-409]#,##0_);\(#,##0\)"/>
    <numFmt numFmtId="171" formatCode="0.000"/>
    <numFmt numFmtId="172" formatCode="#,##0.000_);\(#,##0.000\)"/>
    <numFmt numFmtId="173" formatCode=";;;"/>
    <numFmt numFmtId="174" formatCode="_-\£* #,##0.00_-;&quot;-£&quot;* #,##0.00_-;_-\£* \-??_-;_-@_-"/>
    <numFmt numFmtId="175" formatCode="0.0_)"/>
  </numFmts>
  <fonts count="61">
    <font>
      <sz val="10"/>
      <name val="Book Antiqua"/>
    </font>
    <font>
      <sz val="14"/>
      <name val="AngsanaUPC"/>
      <family val="1"/>
    </font>
    <font>
      <sz val="10"/>
      <name val="Arial"/>
      <family val="2"/>
    </font>
    <font>
      <sz val="10"/>
      <color rgb="FFFF0000"/>
      <name val="Arial"/>
      <family val="2"/>
    </font>
    <font>
      <b/>
      <sz val="12"/>
      <name val="Arial"/>
      <family val="2"/>
    </font>
    <font>
      <u/>
      <sz val="9"/>
      <color rgb="FF0000FF"/>
      <name val="Arial"/>
      <family val="2"/>
    </font>
    <font>
      <sz val="7"/>
      <name val="Small Fonts"/>
      <family val="2"/>
    </font>
    <font>
      <sz val="10"/>
      <name val="Book Antiqua"/>
      <family val="1"/>
    </font>
    <font>
      <sz val="11"/>
      <name val="Book Antiqua"/>
      <family val="1"/>
    </font>
    <font>
      <u/>
      <sz val="9"/>
      <color rgb="FF800080"/>
      <name val="Arial"/>
      <family val="2"/>
    </font>
    <font>
      <sz val="10"/>
      <name val="MS Sans Serif"/>
      <family val="2"/>
    </font>
    <font>
      <sz val="12"/>
      <name val="¹ÙÅÁÃ¼"/>
      <charset val="129"/>
    </font>
    <font>
      <sz val="12"/>
      <name val="Book Antiqua"/>
      <family val="1"/>
    </font>
    <font>
      <b/>
      <sz val="12"/>
      <name val="Book Antiqua"/>
      <family val="1"/>
    </font>
    <font>
      <b/>
      <sz val="12"/>
      <color rgb="FFFF0000"/>
      <name val="Book Antiqua"/>
      <family val="1"/>
    </font>
    <font>
      <b/>
      <u/>
      <sz val="12"/>
      <name val="Book Antiqua"/>
      <family val="1"/>
    </font>
    <font>
      <b/>
      <sz val="12"/>
      <color rgb="FF0000FF"/>
      <name val="Book Antiqua"/>
      <family val="1"/>
    </font>
    <font>
      <b/>
      <i/>
      <u/>
      <sz val="12"/>
      <name val="Book Antiqua"/>
      <family val="1"/>
    </font>
    <font>
      <b/>
      <sz val="12"/>
      <color rgb="FF000000"/>
      <name val="Book Antiqua"/>
      <family val="1"/>
    </font>
    <font>
      <sz val="12"/>
      <color rgb="FF000000"/>
      <name val="Book Antiqua"/>
      <family val="1"/>
    </font>
    <font>
      <sz val="10"/>
      <color rgb="FFFFFFFF"/>
      <name val="Book Antiqua"/>
      <family val="1"/>
    </font>
    <font>
      <b/>
      <sz val="11"/>
      <name val="Book Antiqua"/>
      <family val="1"/>
    </font>
    <font>
      <b/>
      <sz val="11"/>
      <color rgb="FF0000FF"/>
      <name val="Book Antiqua"/>
      <family val="1"/>
    </font>
    <font>
      <sz val="14"/>
      <color rgb="FFFFFFFF"/>
      <name val="Times New Roman"/>
      <family val="1"/>
    </font>
    <font>
      <b/>
      <sz val="12"/>
      <color rgb="FF0000FF"/>
      <name val="Times New Roman"/>
      <family val="1"/>
    </font>
    <font>
      <b/>
      <sz val="14"/>
      <color rgb="FF0000FF"/>
      <name val="Times New Roman"/>
      <family val="1"/>
    </font>
    <font>
      <sz val="14"/>
      <color rgb="FFFFFFFF"/>
      <name val="Book Antiqua"/>
      <family val="1"/>
    </font>
    <font>
      <sz val="11"/>
      <color rgb="FFFFFFFF"/>
      <name val="Book Antiqua"/>
      <family val="1"/>
    </font>
    <font>
      <sz val="12"/>
      <color rgb="FFFFFFFF"/>
      <name val="Book Antiqua"/>
      <family val="1"/>
    </font>
    <font>
      <b/>
      <sz val="14"/>
      <name val="Book Antiqua"/>
      <family val="1"/>
    </font>
    <font>
      <i/>
      <sz val="10"/>
      <name val="Book Antiqua"/>
      <family val="1"/>
    </font>
    <font>
      <b/>
      <u/>
      <sz val="11"/>
      <name val="Book Antiqua"/>
      <family val="1"/>
    </font>
    <font>
      <sz val="10"/>
      <color rgb="FFC0C0C0"/>
      <name val="Book Antiqua"/>
      <family val="1"/>
    </font>
    <font>
      <sz val="12"/>
      <color rgb="FFC0C0C0"/>
      <name val="Book Antiqua"/>
      <family val="1"/>
    </font>
    <font>
      <b/>
      <sz val="12"/>
      <color rgb="FFC0C0C0"/>
      <name val="Book Antiqua"/>
      <family val="1"/>
    </font>
    <font>
      <b/>
      <sz val="10"/>
      <name val="Book Antiqua"/>
      <family val="1"/>
    </font>
    <font>
      <i/>
      <sz val="11"/>
      <name val="Book Antiqua"/>
      <family val="1"/>
    </font>
    <font>
      <sz val="16"/>
      <name val="Book Antiqua"/>
      <family val="1"/>
    </font>
    <font>
      <sz val="11"/>
      <color rgb="FFFF0000"/>
      <name val="Book Antiqua"/>
      <family val="1"/>
    </font>
    <font>
      <b/>
      <sz val="18"/>
      <name val="Book Antiqua"/>
      <family val="1"/>
    </font>
    <font>
      <b/>
      <sz val="11"/>
      <color rgb="FF0000FF"/>
      <name val="Times New Roman"/>
      <family val="1"/>
    </font>
    <font>
      <sz val="8"/>
      <name val="Book Antiqua"/>
      <family val="1"/>
    </font>
    <font>
      <sz val="8"/>
      <color rgb="FFFFFFFF"/>
      <name val="Book Antiqua"/>
      <family val="1"/>
    </font>
    <font>
      <sz val="2"/>
      <color rgb="FFFFFFFF"/>
      <name val="Book Antiqua"/>
      <family val="1"/>
    </font>
    <font>
      <b/>
      <sz val="9"/>
      <color rgb="FFFF0000"/>
      <name val="Book Antiqua"/>
      <family val="1"/>
    </font>
    <font>
      <sz val="1"/>
      <name val="Book Antiqua"/>
      <family val="1"/>
    </font>
    <font>
      <sz val="1"/>
      <color rgb="FFFFFFFF"/>
      <name val="Book Antiqua"/>
      <family val="1"/>
    </font>
    <font>
      <strike/>
      <sz val="11"/>
      <name val="Book Antiqua"/>
      <family val="1"/>
    </font>
    <font>
      <sz val="11"/>
      <name val="Arial"/>
      <family val="2"/>
    </font>
    <font>
      <b/>
      <sz val="11"/>
      <color rgb="FF000000"/>
      <name val="Book Antiqua"/>
      <family val="1"/>
    </font>
    <font>
      <b/>
      <sz val="11"/>
      <color rgb="FF000080"/>
      <name val="Book Antiqua"/>
      <family val="1"/>
    </font>
    <font>
      <sz val="11"/>
      <name val="Verdana"/>
      <family val="2"/>
    </font>
    <font>
      <b/>
      <sz val="11"/>
      <color rgb="FFFF0000"/>
      <name val="Book Antiqua"/>
      <family val="1"/>
    </font>
    <font>
      <b/>
      <sz val="10"/>
      <name val="Arial"/>
      <family val="2"/>
    </font>
    <font>
      <b/>
      <sz val="8"/>
      <color rgb="FFFF0000"/>
      <name val="Arial"/>
      <family val="2"/>
    </font>
    <font>
      <sz val="12"/>
      <name val="Arial"/>
      <family val="2"/>
    </font>
    <font>
      <sz val="10"/>
      <color rgb="FFFFFFFF"/>
      <name val="Arial"/>
      <family val="2"/>
    </font>
    <font>
      <b/>
      <i/>
      <sz val="12"/>
      <name val="Book Antiqua"/>
      <family val="1"/>
    </font>
    <font>
      <i/>
      <sz val="8"/>
      <name val="Book Antiqua"/>
      <family val="1"/>
    </font>
    <font>
      <b/>
      <sz val="12"/>
      <name val="Times New Roman"/>
      <family val="1"/>
    </font>
    <font>
      <sz val="10"/>
      <name val="Book Antiqua"/>
    </font>
  </fonts>
  <fills count="11">
    <fill>
      <patternFill patternType="none"/>
    </fill>
    <fill>
      <patternFill patternType="gray125"/>
    </fill>
    <fill>
      <patternFill patternType="solid">
        <fgColor rgb="FFCCFFCC"/>
        <bgColor rgb="FFCCFFFF"/>
      </patternFill>
    </fill>
    <fill>
      <patternFill patternType="solid">
        <fgColor rgb="FFC0C0C0"/>
        <bgColor rgb="FFCCCCFF"/>
      </patternFill>
    </fill>
    <fill>
      <patternFill patternType="solid">
        <fgColor rgb="FFFFFFFF"/>
        <bgColor rgb="FFFFFFCC"/>
      </patternFill>
    </fill>
    <fill>
      <patternFill patternType="solid">
        <fgColor rgb="FF99CCFF"/>
        <bgColor rgb="FFCCCCFF"/>
      </patternFill>
    </fill>
    <fill>
      <patternFill patternType="solid">
        <fgColor rgb="FFFFFF00"/>
        <bgColor rgb="FFFFFF00"/>
      </patternFill>
    </fill>
    <fill>
      <patternFill patternType="solid">
        <fgColor rgb="FF3366FF"/>
        <bgColor rgb="FF0066CC"/>
      </patternFill>
    </fill>
    <fill>
      <patternFill patternType="solid">
        <fgColor rgb="FFFFCC99"/>
        <bgColor rgb="FFC0C0C0"/>
      </patternFill>
    </fill>
    <fill>
      <patternFill patternType="solid">
        <fgColor rgb="FF000000"/>
        <bgColor rgb="FF003300"/>
      </patternFill>
    </fill>
    <fill>
      <patternFill patternType="solid">
        <fgColor rgb="FFCCCCFF"/>
        <bgColor rgb="FFC0C0C0"/>
      </patternFill>
    </fill>
  </fills>
  <borders count="34">
    <border>
      <left/>
      <right/>
      <top/>
      <bottom/>
      <diagonal/>
    </border>
    <border>
      <left style="thin">
        <color auto="1"/>
      </left>
      <right style="thin">
        <color auto="1"/>
      </right>
      <top/>
      <bottom style="hair">
        <color auto="1"/>
      </bottom>
      <diagonal/>
    </border>
    <border>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hair">
        <color auto="1"/>
      </top>
      <bottom/>
      <diagonal/>
    </border>
    <border>
      <left/>
      <right/>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s>
  <cellStyleXfs count="25">
    <xf numFmtId="0" fontId="0" fillId="0" borderId="0"/>
    <xf numFmtId="9" fontId="1"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9" fontId="3" fillId="0" borderId="1">
      <alignment horizontal="right"/>
    </xf>
    <xf numFmtId="0" fontId="4" fillId="0" borderId="2"/>
    <xf numFmtId="0" fontId="4" fillId="0" borderId="3">
      <alignment horizontal="left" vertical="center"/>
    </xf>
    <xf numFmtId="0" fontId="5" fillId="0" borderId="0"/>
    <xf numFmtId="170" fontId="6" fillId="0" borderId="0"/>
    <xf numFmtId="171" fontId="2" fillId="0" borderId="0"/>
    <xf numFmtId="0" fontId="7" fillId="0" borderId="0"/>
    <xf numFmtId="0" fontId="60" fillId="0" borderId="0"/>
    <xf numFmtId="0" fontId="9" fillId="0" borderId="0"/>
    <xf numFmtId="0" fontId="10" fillId="0" borderId="0"/>
    <xf numFmtId="172" fontId="60" fillId="0" borderId="0"/>
    <xf numFmtId="173" fontId="60" fillId="0" borderId="0"/>
    <xf numFmtId="174" fontId="60" fillId="0" borderId="0"/>
    <xf numFmtId="175" fontId="60" fillId="0" borderId="0"/>
    <xf numFmtId="0" fontId="11" fillId="0" borderId="0"/>
  </cellStyleXfs>
  <cellXfs count="419">
    <xf numFmtId="0" fontId="0" fillId="0" borderId="0" xfId="0"/>
    <xf numFmtId="0" fontId="12" fillId="0" borderId="0" xfId="0" applyFont="1" applyAlignment="1" applyProtection="1">
      <alignment vertical="center"/>
      <protection hidden="1"/>
    </xf>
    <xf numFmtId="0" fontId="0" fillId="0" borderId="0" xfId="0" applyProtection="1">
      <protection hidden="1"/>
    </xf>
    <xf numFmtId="0" fontId="13" fillId="0" borderId="0" xfId="0" applyFont="1" applyAlignment="1" applyProtection="1">
      <alignment vertical="center"/>
      <protection hidden="1"/>
    </xf>
    <xf numFmtId="0" fontId="7" fillId="0" borderId="0" xfId="0" applyFont="1" applyProtection="1">
      <protection hidden="1"/>
    </xf>
    <xf numFmtId="1" fontId="12" fillId="0" borderId="0" xfId="0" applyNumberFormat="1" applyFont="1" applyAlignment="1" applyProtection="1">
      <alignment horizontal="center" vertical="center"/>
      <protection hidden="1"/>
    </xf>
    <xf numFmtId="164" fontId="12" fillId="0" borderId="0" xfId="0" applyNumberFormat="1" applyFont="1" applyAlignment="1" applyProtection="1">
      <alignment vertical="center"/>
      <protection hidden="1"/>
    </xf>
    <xf numFmtId="0" fontId="14" fillId="0" borderId="0" xfId="0" applyFont="1" applyAlignment="1" applyProtection="1">
      <alignment vertical="center"/>
      <protection hidden="1"/>
    </xf>
    <xf numFmtId="0" fontId="12" fillId="0" borderId="0" xfId="0" applyFont="1" applyAlignment="1">
      <alignment vertical="center"/>
    </xf>
    <xf numFmtId="0" fontId="12" fillId="0" borderId="0" xfId="0" applyFont="1"/>
    <xf numFmtId="0" fontId="15" fillId="0" borderId="0" xfId="0" applyFont="1" applyAlignment="1">
      <alignment horizontal="center"/>
    </xf>
    <xf numFmtId="0" fontId="16" fillId="0" borderId="0" xfId="0" applyFont="1" applyAlignment="1">
      <alignment vertical="center"/>
    </xf>
    <xf numFmtId="0" fontId="13" fillId="0" borderId="0" xfId="0" applyFont="1" applyAlignment="1">
      <alignment horizontal="right"/>
    </xf>
    <xf numFmtId="0" fontId="17" fillId="0" borderId="0" xfId="0" applyFont="1" applyAlignment="1">
      <alignment horizontal="center" vertical="top" wrapText="1"/>
    </xf>
    <xf numFmtId="0" fontId="13" fillId="0" borderId="0" xfId="0" applyFont="1" applyAlignment="1">
      <alignment horizontal="left" vertical="top"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4" xfId="0" applyFont="1" applyFill="1" applyBorder="1" applyAlignment="1">
      <alignment horizontal="left" vertical="center" wrapText="1"/>
    </xf>
    <xf numFmtId="0" fontId="19" fillId="0" borderId="5" xfId="0" applyFont="1" applyBorder="1" applyAlignment="1">
      <alignment horizontal="center" vertical="center" wrapText="1"/>
    </xf>
    <xf numFmtId="0" fontId="12" fillId="0" borderId="4" xfId="0" applyFont="1" applyBorder="1" applyAlignment="1">
      <alignment horizontal="justify" vertical="center" wrapText="1"/>
    </xf>
    <xf numFmtId="0" fontId="12" fillId="0" borderId="0" xfId="0" applyFont="1" applyAlignment="1">
      <alignment vertical="top" wrapText="1"/>
    </xf>
    <xf numFmtId="0" fontId="13" fillId="0" borderId="4" xfId="0" applyFont="1" applyBorder="1" applyAlignment="1">
      <alignment horizontal="justify" vertical="center" wrapText="1"/>
    </xf>
    <xf numFmtId="0" fontId="12" fillId="0" borderId="0" xfId="0" applyFont="1" applyAlignment="1">
      <alignment vertical="top"/>
    </xf>
    <xf numFmtId="0" fontId="8" fillId="0" borderId="0" xfId="0" applyFont="1" applyAlignment="1" applyProtection="1">
      <alignment vertical="center"/>
      <protection hidden="1"/>
    </xf>
    <xf numFmtId="0" fontId="20" fillId="0" borderId="0" xfId="0" applyFont="1" applyAlignment="1" applyProtection="1">
      <alignment vertical="center"/>
      <protection hidden="1"/>
    </xf>
    <xf numFmtId="0" fontId="0" fillId="0" borderId="0" xfId="0" applyAlignment="1" applyProtection="1">
      <alignment vertical="center"/>
      <protection hidden="1"/>
    </xf>
    <xf numFmtId="0" fontId="21" fillId="0" borderId="7" xfId="0" applyFont="1" applyBorder="1" applyAlignment="1" applyProtection="1">
      <alignment vertical="center"/>
      <protection hidden="1"/>
    </xf>
    <xf numFmtId="0" fontId="8" fillId="0" borderId="7" xfId="0" applyFont="1" applyBorder="1" applyAlignment="1" applyProtection="1">
      <alignment vertical="center"/>
      <protection hidden="1"/>
    </xf>
    <xf numFmtId="0" fontId="21" fillId="0" borderId="7" xfId="0" applyFont="1" applyBorder="1" applyAlignment="1" applyProtection="1">
      <alignment horizontal="right"/>
      <protection hidden="1"/>
    </xf>
    <xf numFmtId="0" fontId="21" fillId="0" borderId="0" xfId="0" applyFont="1" applyAlignment="1" applyProtection="1">
      <alignment horizontal="right"/>
      <protection hidden="1"/>
    </xf>
    <xf numFmtId="0" fontId="20" fillId="0" borderId="0" xfId="0" applyFont="1" applyAlignment="1" applyProtection="1">
      <alignment horizontal="center" vertical="center"/>
      <protection hidden="1"/>
    </xf>
    <xf numFmtId="0" fontId="20" fillId="0" borderId="0" xfId="0" applyFont="1" applyProtection="1">
      <protection hidden="1"/>
    </xf>
    <xf numFmtId="0" fontId="22" fillId="0" borderId="0" xfId="0" applyFont="1" applyAlignment="1" applyProtection="1">
      <alignment horizontal="center" vertical="center" wrapText="1"/>
      <protection hidden="1"/>
    </xf>
    <xf numFmtId="0" fontId="23" fillId="0" borderId="0" xfId="0" applyFont="1" applyAlignment="1" applyProtection="1">
      <alignment vertical="center"/>
      <protection hidden="1"/>
    </xf>
    <xf numFmtId="0" fontId="24" fillId="0" borderId="0" xfId="0" applyFont="1" applyAlignment="1" applyProtection="1">
      <alignment vertical="center"/>
      <protection hidden="1"/>
    </xf>
    <xf numFmtId="0" fontId="25"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6"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21" fillId="0" borderId="0" xfId="0" applyFont="1" applyAlignment="1" applyProtection="1">
      <alignment vertical="center"/>
      <protection hidden="1"/>
    </xf>
    <xf numFmtId="0" fontId="21" fillId="0" borderId="0" xfId="0" applyFont="1" applyAlignment="1" applyProtection="1">
      <alignment horizontal="left" vertical="center" indent="1"/>
      <protection hidden="1"/>
    </xf>
    <xf numFmtId="0" fontId="21" fillId="0" borderId="0" xfId="0" applyFont="1" applyAlignment="1" applyProtection="1">
      <alignment horizontal="justify" vertical="center" wrapText="1"/>
      <protection hidden="1"/>
    </xf>
    <xf numFmtId="0" fontId="8" fillId="0" borderId="0" xfId="0" applyFont="1" applyAlignment="1" applyProtection="1">
      <alignment horizontal="left" vertical="center" indent="1"/>
      <protection hidden="1"/>
    </xf>
    <xf numFmtId="0" fontId="27" fillId="0" borderId="0" xfId="0" applyFont="1" applyAlignment="1" applyProtection="1">
      <alignment horizontal="left" vertical="center" indent="1"/>
      <protection hidden="1"/>
    </xf>
    <xf numFmtId="0" fontId="8" fillId="0" borderId="0" xfId="0" applyFont="1" applyAlignment="1" applyProtection="1">
      <alignment horizontal="left" vertical="center"/>
      <protection hidden="1"/>
    </xf>
    <xf numFmtId="0" fontId="21" fillId="0" borderId="0" xfId="0" applyFont="1" applyAlignment="1" applyProtection="1">
      <alignment vertical="top"/>
      <protection hidden="1"/>
    </xf>
    <xf numFmtId="0" fontId="21" fillId="0" borderId="0" xfId="0" applyFont="1" applyAlignment="1" applyProtection="1">
      <alignment horizontal="left" vertical="center"/>
      <protection hidden="1"/>
    </xf>
    <xf numFmtId="0" fontId="28" fillId="0" borderId="0" xfId="0" applyFont="1" applyAlignment="1" applyProtection="1">
      <alignment vertical="center"/>
      <protection hidden="1"/>
    </xf>
    <xf numFmtId="0" fontId="21" fillId="0" borderId="0" xfId="0" applyFont="1" applyAlignment="1" applyProtection="1">
      <alignment horizontal="right" vertical="center" indent="1"/>
      <protection hidden="1"/>
    </xf>
    <xf numFmtId="164" fontId="21" fillId="0" borderId="0" xfId="0" applyNumberFormat="1" applyFont="1" applyAlignment="1" applyProtection="1">
      <alignment horizontal="left" vertical="center" indent="1"/>
      <protection hidden="1"/>
    </xf>
    <xf numFmtId="0" fontId="21" fillId="0" borderId="7" xfId="0" applyFont="1" applyBorder="1" applyAlignment="1" applyProtection="1">
      <alignment horizontal="right" vertical="center"/>
      <protection hidden="1"/>
    </xf>
    <xf numFmtId="0" fontId="29" fillId="0" borderId="0" xfId="0" applyFont="1" applyAlignment="1" applyProtection="1">
      <alignment vertical="center"/>
      <protection hidden="1"/>
    </xf>
    <xf numFmtId="0" fontId="0" fillId="0" borderId="0" xfId="0" applyAlignment="1" applyProtection="1">
      <alignment horizontal="justify" vertical="center"/>
      <protection hidden="1"/>
    </xf>
    <xf numFmtId="0" fontId="0" fillId="0" borderId="0" xfId="0" applyAlignment="1" applyProtection="1">
      <alignment horizontal="justify"/>
      <protection hidden="1"/>
    </xf>
    <xf numFmtId="0" fontId="12" fillId="0" borderId="8" xfId="0" applyFont="1" applyBorder="1" applyAlignment="1" applyProtection="1">
      <alignment horizontal="center" vertical="center"/>
      <protection hidden="1"/>
    </xf>
    <xf numFmtId="0" fontId="12" fillId="2" borderId="9" xfId="0" applyFont="1" applyFill="1" applyBorder="1" applyAlignment="1" applyProtection="1">
      <alignment horizontal="justify" vertical="center"/>
      <protection locked="0"/>
    </xf>
    <xf numFmtId="0" fontId="12" fillId="2" borderId="10" xfId="0" applyFont="1" applyFill="1" applyBorder="1" applyAlignment="1" applyProtection="1">
      <alignment horizontal="justify" vertical="center"/>
      <protection locked="0"/>
    </xf>
    <xf numFmtId="0" fontId="12" fillId="2" borderId="9" xfId="0" applyFont="1" applyFill="1" applyBorder="1" applyAlignment="1" applyProtection="1">
      <alignment vertical="center"/>
      <protection locked="0"/>
    </xf>
    <xf numFmtId="0" fontId="12" fillId="2" borderId="10"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12" fillId="0" borderId="11" xfId="0" applyFont="1" applyBorder="1" applyAlignment="1" applyProtection="1">
      <alignment horizontal="center" vertical="center"/>
      <protection hidden="1"/>
    </xf>
    <xf numFmtId="0" fontId="12" fillId="0" borderId="12" xfId="0" applyFont="1" applyBorder="1" applyAlignment="1" applyProtection="1">
      <alignment horizontal="center" vertical="center"/>
      <protection hidden="1"/>
    </xf>
    <xf numFmtId="0" fontId="12" fillId="2" borderId="12" xfId="0" applyFont="1" applyFill="1" applyBorder="1" applyAlignment="1" applyProtection="1">
      <alignment horizontal="left" vertical="center"/>
      <protection locked="0"/>
    </xf>
    <xf numFmtId="0" fontId="12" fillId="2" borderId="8" xfId="0" applyFont="1" applyFill="1" applyBorder="1" applyAlignment="1" applyProtection="1">
      <alignment horizontal="left" vertical="center"/>
      <protection locked="0"/>
    </xf>
    <xf numFmtId="0" fontId="12" fillId="2" borderId="8" xfId="0" applyFont="1" applyFill="1" applyBorder="1" applyAlignment="1" applyProtection="1">
      <alignment horizontal="justify" vertical="center"/>
      <protection locked="0"/>
    </xf>
    <xf numFmtId="0" fontId="12" fillId="0" borderId="13" xfId="0" applyFont="1" applyBorder="1" applyAlignment="1" applyProtection="1">
      <alignment horizontal="center" vertical="center"/>
      <protection hidden="1"/>
    </xf>
    <xf numFmtId="0" fontId="12" fillId="2" borderId="13" xfId="0" applyFont="1" applyFill="1" applyBorder="1" applyAlignment="1" applyProtection="1">
      <alignment horizontal="justify" vertical="center"/>
      <protection locked="0"/>
    </xf>
    <xf numFmtId="0" fontId="12" fillId="0" borderId="9" xfId="0" applyFont="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8" fillId="0" borderId="0" xfId="0" applyFont="1" applyAlignment="1" applyProtection="1">
      <alignment horizontal="left" vertical="center" wrapText="1"/>
      <protection hidden="1"/>
    </xf>
    <xf numFmtId="0" fontId="8" fillId="0" borderId="4" xfId="0" applyFont="1" applyBorder="1" applyAlignment="1" applyProtection="1">
      <alignment horizontal="center" vertical="center" wrapText="1"/>
      <protection hidden="1"/>
    </xf>
    <xf numFmtId="0" fontId="8" fillId="0" borderId="14" xfId="0" applyFont="1" applyBorder="1" applyAlignment="1" applyProtection="1">
      <alignment horizontal="center" vertical="top" wrapText="1"/>
      <protection hidden="1"/>
    </xf>
    <xf numFmtId="0" fontId="8" fillId="0" borderId="14" xfId="0" applyFont="1" applyBorder="1" applyAlignment="1">
      <alignment vertical="top" wrapText="1"/>
    </xf>
    <xf numFmtId="0" fontId="8" fillId="0" borderId="15" xfId="0" applyFont="1" applyBorder="1" applyAlignment="1" applyProtection="1">
      <alignment horizontal="center" vertical="top" wrapText="1"/>
      <protection hidden="1"/>
    </xf>
    <xf numFmtId="0" fontId="8" fillId="0" borderId="15" xfId="0" applyFont="1" applyBorder="1" applyAlignment="1">
      <alignment vertical="top" wrapText="1"/>
    </xf>
    <xf numFmtId="0" fontId="30" fillId="0" borderId="0" xfId="0" applyFont="1" applyAlignment="1" applyProtection="1">
      <alignment vertical="center"/>
      <protection hidden="1"/>
    </xf>
    <xf numFmtId="0" fontId="7" fillId="0" borderId="0" xfId="0" applyFont="1" applyAlignment="1" applyProtection="1">
      <alignment vertical="center"/>
      <protection locked="0"/>
    </xf>
    <xf numFmtId="0" fontId="8" fillId="0" borderId="16" xfId="0" applyFont="1" applyBorder="1" applyAlignment="1" applyProtection="1">
      <alignment horizontal="center" vertical="top" wrapText="1"/>
      <protection hidden="1"/>
    </xf>
    <xf numFmtId="0" fontId="8" fillId="0" borderId="17" xfId="0" applyFont="1" applyBorder="1" applyAlignment="1">
      <alignment vertical="top" wrapText="1"/>
    </xf>
    <xf numFmtId="0" fontId="8" fillId="0" borderId="17" xfId="0" applyFont="1" applyBorder="1" applyAlignment="1" applyProtection="1">
      <alignment horizontal="center" vertical="top" wrapText="1"/>
      <protection hidden="1"/>
    </xf>
    <xf numFmtId="0" fontId="30" fillId="0" borderId="0" xfId="0" applyFont="1" applyAlignment="1" applyProtection="1">
      <alignment vertical="center"/>
      <protection locked="0"/>
    </xf>
    <xf numFmtId="0" fontId="8" fillId="0" borderId="18" xfId="0" applyFont="1" applyBorder="1" applyAlignment="1" applyProtection="1">
      <alignment horizontal="center" vertical="top" wrapText="1"/>
      <protection hidden="1"/>
    </xf>
    <xf numFmtId="0" fontId="8" fillId="0" borderId="18" xfId="0" applyFont="1" applyBorder="1" applyAlignment="1" applyProtection="1">
      <alignment vertical="top" wrapText="1"/>
      <protection hidden="1"/>
    </xf>
    <xf numFmtId="0" fontId="30" fillId="0" borderId="0" xfId="0" applyFont="1" applyAlignment="1" applyProtection="1">
      <alignment horizontal="justify" vertical="center"/>
      <protection hidden="1"/>
    </xf>
    <xf numFmtId="0" fontId="30" fillId="0" borderId="0" xfId="0" applyFont="1" applyAlignment="1" applyProtection="1">
      <alignment horizontal="center" vertical="center"/>
      <protection hidden="1"/>
    </xf>
    <xf numFmtId="0" fontId="8" fillId="2" borderId="16" xfId="0" applyFont="1" applyFill="1" applyBorder="1" applyAlignment="1" applyProtection="1">
      <alignment vertical="top" wrapText="1"/>
      <protection locked="0"/>
    </xf>
    <xf numFmtId="0" fontId="21" fillId="2" borderId="14" xfId="0" applyFont="1" applyFill="1" applyBorder="1" applyAlignment="1" applyProtection="1">
      <alignment horizontal="center" vertical="center"/>
      <protection locked="0"/>
    </xf>
    <xf numFmtId="0" fontId="21" fillId="2" borderId="14" xfId="0" applyFont="1" applyFill="1" applyBorder="1" applyAlignment="1" applyProtection="1">
      <alignment horizontal="center" vertical="center" wrapText="1"/>
      <protection locked="0"/>
    </xf>
    <xf numFmtId="0" fontId="21" fillId="2" borderId="15" xfId="0" applyFont="1" applyFill="1" applyBorder="1" applyAlignment="1" applyProtection="1">
      <alignment horizontal="center" vertical="center"/>
      <protection locked="0"/>
    </xf>
    <xf numFmtId="0" fontId="21" fillId="2" borderId="15"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wrapText="1"/>
      <protection locked="0"/>
    </xf>
    <xf numFmtId="0" fontId="8" fillId="0" borderId="0" xfId="0" applyFont="1" applyAlignment="1" applyProtection="1">
      <alignment horizontal="left" vertical="top" wrapText="1"/>
      <protection hidden="1"/>
    </xf>
    <xf numFmtId="0" fontId="21" fillId="0" borderId="0" xfId="0" applyFont="1" applyAlignment="1" applyProtection="1">
      <alignment horizontal="left" vertical="center" wrapText="1"/>
      <protection hidden="1"/>
    </xf>
    <xf numFmtId="0" fontId="21" fillId="0" borderId="0" xfId="0" applyFont="1" applyAlignment="1" applyProtection="1">
      <alignment horizontal="justify" vertical="center"/>
      <protection hidden="1"/>
    </xf>
    <xf numFmtId="0" fontId="7" fillId="0" borderId="4" xfId="0" applyFont="1" applyBorder="1" applyAlignment="1" applyProtection="1">
      <alignment vertical="center"/>
      <protection hidden="1"/>
    </xf>
    <xf numFmtId="0" fontId="32" fillId="0" borderId="0" xfId="0" applyFont="1" applyProtection="1">
      <protection hidden="1"/>
    </xf>
    <xf numFmtId="0" fontId="7" fillId="2" borderId="4" xfId="0" applyFont="1" applyFill="1" applyBorder="1" applyAlignment="1" applyProtection="1">
      <alignment vertical="center"/>
      <protection locked="0" hidden="1"/>
    </xf>
    <xf numFmtId="0" fontId="0" fillId="0" borderId="4" xfId="0" applyBorder="1" applyAlignment="1" applyProtection="1">
      <alignment vertical="center"/>
      <protection hidden="1"/>
    </xf>
    <xf numFmtId="0" fontId="8" fillId="0" borderId="0" xfId="0" applyFont="1" applyAlignment="1" applyProtection="1">
      <alignment horizontal="justify" vertical="top"/>
      <protection hidden="1"/>
    </xf>
    <xf numFmtId="0" fontId="33" fillId="0" borderId="0" xfId="0" applyFont="1" applyAlignment="1" applyProtection="1">
      <alignment vertical="center" wrapText="1"/>
      <protection hidden="1"/>
    </xf>
    <xf numFmtId="0" fontId="34" fillId="0" borderId="0" xfId="0" applyFont="1" applyAlignment="1" applyProtection="1">
      <alignment vertical="center" wrapText="1"/>
      <protection hidden="1"/>
    </xf>
    <xf numFmtId="0" fontId="35" fillId="0" borderId="0" xfId="0" applyFont="1" applyProtection="1">
      <protection hidden="1"/>
    </xf>
    <xf numFmtId="0" fontId="35" fillId="0" borderId="0" xfId="0" applyFont="1" applyAlignment="1" applyProtection="1">
      <alignment vertical="center"/>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36" fillId="0" borderId="0" xfId="0" applyFont="1" applyAlignment="1" applyProtection="1">
      <alignment horizontal="right" vertical="top"/>
      <protection hidden="1"/>
    </xf>
    <xf numFmtId="0" fontId="8" fillId="0" borderId="0" xfId="0" applyFont="1" applyAlignment="1">
      <alignment vertical="center"/>
    </xf>
    <xf numFmtId="0" fontId="0" fillId="0" borderId="0" xfId="0" applyAlignment="1">
      <alignment vertical="center"/>
    </xf>
    <xf numFmtId="0" fontId="8" fillId="0" borderId="7" xfId="0" applyFont="1" applyBorder="1" applyAlignment="1">
      <alignment vertical="center"/>
    </xf>
    <xf numFmtId="0" fontId="21" fillId="0" borderId="7" xfId="0" applyFont="1" applyBorder="1" applyAlignment="1">
      <alignment horizontal="right"/>
    </xf>
    <xf numFmtId="0" fontId="25" fillId="0" borderId="0" xfId="0" applyFont="1" applyAlignment="1">
      <alignment vertical="center"/>
    </xf>
    <xf numFmtId="0" fontId="24" fillId="0" borderId="0" xfId="0" applyFont="1" applyAlignment="1">
      <alignment vertical="center"/>
    </xf>
    <xf numFmtId="0" fontId="21" fillId="0" borderId="0" xfId="0" applyFont="1" applyAlignment="1">
      <alignment horizontal="center" vertical="center"/>
    </xf>
    <xf numFmtId="0" fontId="29" fillId="0" borderId="0" xfId="0" applyFont="1" applyAlignment="1">
      <alignment vertical="center"/>
    </xf>
    <xf numFmtId="0" fontId="8" fillId="0" borderId="0" xfId="0" applyFont="1" applyAlignment="1">
      <alignment horizontal="justify" vertical="center"/>
    </xf>
    <xf numFmtId="0" fontId="21" fillId="0" borderId="0" xfId="0" applyFont="1" applyAlignment="1">
      <alignment vertical="center"/>
    </xf>
    <xf numFmtId="0" fontId="8" fillId="0" borderId="0" xfId="0" applyFont="1" applyAlignment="1" applyProtection="1">
      <alignment vertical="top"/>
      <protection hidden="1"/>
    </xf>
    <xf numFmtId="0" fontId="21" fillId="0" borderId="0" xfId="0" applyFont="1" applyAlignment="1">
      <alignment horizontal="justify" vertical="center"/>
    </xf>
    <xf numFmtId="0" fontId="21" fillId="0" borderId="0" xfId="0" applyFont="1" applyAlignment="1">
      <alignment horizontal="right" vertical="center" indent="1"/>
    </xf>
    <xf numFmtId="0" fontId="21" fillId="0" borderId="0" xfId="0" applyFont="1" applyAlignment="1">
      <alignment horizontal="left" vertical="center"/>
    </xf>
    <xf numFmtId="164" fontId="21" fillId="0" borderId="0" xfId="0" applyNumberFormat="1" applyFont="1" applyAlignment="1">
      <alignment horizontal="left" vertical="center" indent="1"/>
    </xf>
    <xf numFmtId="0" fontId="8" fillId="0" borderId="0" xfId="0" applyFont="1" applyAlignment="1">
      <alignment horizontal="left" vertical="center" indent="1"/>
    </xf>
    <xf numFmtId="0" fontId="21" fillId="0" borderId="0" xfId="0" applyFont="1" applyAlignment="1">
      <alignment horizontal="left" vertical="center" indent="1"/>
    </xf>
    <xf numFmtId="0" fontId="8" fillId="0" borderId="0" xfId="0" applyFont="1" applyAlignment="1">
      <alignment horizontal="left" vertical="center"/>
    </xf>
    <xf numFmtId="0" fontId="20" fillId="0" borderId="0" xfId="0" applyFont="1" applyAlignment="1" applyProtection="1">
      <alignment horizontal="center"/>
      <protection hidden="1"/>
    </xf>
    <xf numFmtId="0" fontId="8" fillId="0" borderId="4" xfId="0" applyFont="1" applyBorder="1" applyAlignment="1" applyProtection="1">
      <alignment horizontal="center" vertical="top" wrapText="1"/>
      <protection hidden="1"/>
    </xf>
    <xf numFmtId="0" fontId="8" fillId="2" borderId="4" xfId="0" applyFont="1" applyFill="1" applyBorder="1" applyAlignment="1" applyProtection="1">
      <alignment horizontal="center" vertical="top" wrapText="1"/>
      <protection locked="0"/>
    </xf>
    <xf numFmtId="0" fontId="21" fillId="0" borderId="0" xfId="0" applyFont="1" applyAlignment="1" applyProtection="1">
      <alignment horizontal="center" vertical="center" wrapText="1"/>
      <protection hidden="1"/>
    </xf>
    <xf numFmtId="0" fontId="8" fillId="2" borderId="4" xfId="0" applyFont="1" applyFill="1" applyBorder="1" applyAlignment="1" applyProtection="1">
      <alignment horizontal="center" vertical="top" wrapText="1"/>
      <protection locked="0" hidden="1"/>
    </xf>
    <xf numFmtId="0" fontId="21" fillId="0" borderId="0" xfId="0" applyFont="1" applyAlignment="1" applyProtection="1">
      <alignment horizontal="left" vertical="center" indent="5"/>
      <protection hidden="1"/>
    </xf>
    <xf numFmtId="0" fontId="8" fillId="0" borderId="0" xfId="0" applyFont="1" applyAlignment="1" applyProtection="1">
      <alignment horizontal="left" vertical="center" indent="5"/>
      <protection hidden="1"/>
    </xf>
    <xf numFmtId="0" fontId="8" fillId="0" borderId="0" xfId="0" applyFont="1" applyAlignment="1" applyProtection="1">
      <alignment vertical="center" wrapText="1"/>
      <protection hidden="1"/>
    </xf>
    <xf numFmtId="0" fontId="21" fillId="0" borderId="19" xfId="0" applyFont="1" applyBorder="1" applyAlignment="1" applyProtection="1">
      <alignment vertical="center" wrapText="1"/>
      <protection hidden="1"/>
    </xf>
    <xf numFmtId="0" fontId="21" fillId="0" borderId="19" xfId="0" applyFont="1" applyBorder="1" applyAlignment="1" applyProtection="1">
      <alignment horizontal="justify" vertical="center" wrapText="1"/>
      <protection hidden="1"/>
    </xf>
    <xf numFmtId="0" fontId="21" fillId="0" borderId="20" xfId="0" applyFont="1" applyBorder="1" applyAlignment="1" applyProtection="1">
      <alignment vertical="center" wrapText="1"/>
      <protection hidden="1"/>
    </xf>
    <xf numFmtId="0" fontId="21" fillId="0" borderId="20" xfId="0" applyFont="1" applyBorder="1" applyAlignment="1" applyProtection="1">
      <alignment horizontal="justify" vertical="center" wrapText="1"/>
      <protection hidden="1"/>
    </xf>
    <xf numFmtId="165" fontId="21" fillId="2" borderId="4" xfId="0" applyNumberFormat="1" applyFont="1" applyFill="1" applyBorder="1" applyAlignment="1" applyProtection="1">
      <alignment horizontal="center" vertical="center" wrapText="1"/>
      <protection locked="0" hidden="1"/>
    </xf>
    <xf numFmtId="0" fontId="36" fillId="0" borderId="4"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2" fontId="8" fillId="0" borderId="4" xfId="0" applyNumberFormat="1" applyFont="1" applyBorder="1" applyAlignment="1">
      <alignment horizontal="center" vertical="center" wrapText="1"/>
    </xf>
    <xf numFmtId="0" fontId="8" fillId="4" borderId="4" xfId="0" applyFont="1" applyFill="1" applyBorder="1" applyAlignment="1" applyProtection="1">
      <alignment horizontal="justify" vertical="center" wrapText="1"/>
      <protection hidden="1"/>
    </xf>
    <xf numFmtId="0" fontId="8" fillId="2" borderId="19" xfId="0" applyFont="1" applyFill="1" applyBorder="1" applyAlignment="1" applyProtection="1">
      <alignment vertical="center" wrapText="1"/>
      <protection locked="0"/>
    </xf>
    <xf numFmtId="0" fontId="8" fillId="0" borderId="5" xfId="0" applyFont="1" applyBorder="1" applyAlignment="1" applyProtection="1">
      <alignment horizontal="justify" vertical="center" wrapText="1"/>
      <protection hidden="1"/>
    </xf>
    <xf numFmtId="0" fontId="7" fillId="2" borderId="4" xfId="0" applyFont="1" applyFill="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hidden="1"/>
    </xf>
    <xf numFmtId="0" fontId="0" fillId="0" borderId="0" xfId="0" applyProtection="1">
      <protection locked="0" hidden="1"/>
    </xf>
    <xf numFmtId="0" fontId="8" fillId="0" borderId="19" xfId="0" applyFont="1" applyBorder="1" applyAlignment="1" applyProtection="1">
      <alignment horizontal="justify" vertical="center" wrapText="1"/>
      <protection hidden="1"/>
    </xf>
    <xf numFmtId="2" fontId="8" fillId="0" borderId="19" xfId="0" applyNumberFormat="1" applyFont="1" applyBorder="1" applyAlignment="1">
      <alignment horizontal="center" vertical="center" wrapText="1"/>
    </xf>
    <xf numFmtId="0" fontId="8" fillId="4" borderId="19" xfId="0" applyFont="1" applyFill="1" applyBorder="1" applyAlignment="1" applyProtection="1">
      <alignment horizontal="justify" vertical="center" wrapText="1"/>
      <protection hidden="1"/>
    </xf>
    <xf numFmtId="0" fontId="7" fillId="0" borderId="0" xfId="0" applyFont="1" applyAlignment="1" applyProtection="1">
      <alignment wrapText="1"/>
      <protection hidden="1"/>
    </xf>
    <xf numFmtId="0" fontId="8" fillId="0" borderId="20" xfId="0" applyFont="1" applyBorder="1" applyAlignment="1" applyProtection="1">
      <alignment horizontal="center" vertical="center" wrapText="1"/>
      <protection hidden="1"/>
    </xf>
    <xf numFmtId="0" fontId="8" fillId="0" borderId="21" xfId="0" applyFont="1" applyBorder="1" applyAlignment="1" applyProtection="1">
      <alignment horizontal="justify" vertical="center" wrapText="1"/>
      <protection hidden="1"/>
    </xf>
    <xf numFmtId="2" fontId="8" fillId="0" borderId="21" xfId="0" applyNumberFormat="1" applyFont="1" applyBorder="1" applyAlignment="1">
      <alignment horizontal="center" vertical="center" wrapText="1"/>
    </xf>
    <xf numFmtId="0" fontId="8" fillId="0" borderId="20" xfId="0" applyFont="1" applyBorder="1" applyAlignment="1" applyProtection="1">
      <alignment horizontal="justify" vertical="center" wrapText="1"/>
      <protection hidden="1"/>
    </xf>
    <xf numFmtId="0" fontId="8" fillId="2" borderId="21" xfId="0" applyFont="1" applyFill="1" applyBorder="1" applyAlignment="1" applyProtection="1">
      <alignment vertical="center" wrapText="1"/>
      <protection locked="0"/>
    </xf>
    <xf numFmtId="2" fontId="8" fillId="0" borderId="19" xfId="0" applyNumberFormat="1" applyFont="1" applyBorder="1" applyAlignment="1" applyProtection="1">
      <alignment horizontal="center" vertical="center" wrapText="1"/>
      <protection hidden="1"/>
    </xf>
    <xf numFmtId="0" fontId="8" fillId="0" borderId="19" xfId="0" applyFont="1" applyBorder="1" applyAlignment="1" applyProtection="1">
      <alignment horizontal="justify" vertical="center" wrapText="1"/>
      <protection locked="0" hidden="1"/>
    </xf>
    <xf numFmtId="0" fontId="8" fillId="0" borderId="0" xfId="0" applyFont="1" applyAlignment="1" applyProtection="1">
      <alignment horizontal="right" vertical="center" wrapText="1"/>
      <protection hidden="1"/>
    </xf>
    <xf numFmtId="2" fontId="38" fillId="0" borderId="0" xfId="0" applyNumberFormat="1" applyFont="1" applyAlignment="1" applyProtection="1">
      <alignment horizontal="center" vertical="center" wrapText="1"/>
      <protection hidden="1"/>
    </xf>
    <xf numFmtId="0" fontId="8" fillId="0" borderId="0" xfId="0" applyFont="1" applyAlignment="1" applyProtection="1">
      <alignment horizontal="justify" vertical="center" wrapText="1"/>
      <protection hidden="1"/>
    </xf>
    <xf numFmtId="0" fontId="8" fillId="0" borderId="0" xfId="0" applyFont="1" applyAlignment="1" applyProtection="1">
      <alignment horizontal="center" vertical="center" wrapText="1"/>
      <protection hidden="1"/>
    </xf>
    <xf numFmtId="0" fontId="8" fillId="0" borderId="22" xfId="0" applyFont="1" applyBorder="1" applyAlignment="1" applyProtection="1">
      <alignment vertical="center"/>
      <protection hidden="1"/>
    </xf>
    <xf numFmtId="164" fontId="21" fillId="0" borderId="0" xfId="0" applyNumberFormat="1" applyFont="1" applyAlignment="1" applyProtection="1">
      <alignment horizontal="left" vertical="center"/>
      <protection hidden="1"/>
    </xf>
    <xf numFmtId="0" fontId="0" fillId="0" borderId="7" xfId="0" applyBorder="1" applyAlignment="1" applyProtection="1">
      <alignment vertical="center"/>
      <protection hidden="1"/>
    </xf>
    <xf numFmtId="0" fontId="0" fillId="0" borderId="7" xfId="0" applyBorder="1" applyProtection="1">
      <protection hidden="1"/>
    </xf>
    <xf numFmtId="166"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8" fillId="2" borderId="4" xfId="0" applyFont="1" applyFill="1" applyBorder="1" applyAlignment="1" applyProtection="1">
      <alignment horizontal="left" vertical="center" wrapText="1"/>
      <protection locked="0"/>
    </xf>
    <xf numFmtId="0" fontId="8" fillId="0" borderId="0" xfId="0" applyFont="1" applyAlignment="1" applyProtection="1">
      <alignment horizontal="right" vertical="center"/>
      <protection hidden="1"/>
    </xf>
    <xf numFmtId="0" fontId="36" fillId="0" borderId="0" xfId="0" applyFont="1" applyAlignment="1" applyProtection="1">
      <alignment horizontal="justify" vertical="center"/>
      <protection hidden="1"/>
    </xf>
    <xf numFmtId="0" fontId="8" fillId="0" borderId="4" xfId="0" applyFont="1" applyBorder="1" applyAlignment="1" applyProtection="1">
      <alignment horizontal="left" vertical="center" wrapText="1"/>
      <protection hidden="1"/>
    </xf>
    <xf numFmtId="0" fontId="8" fillId="0" borderId="24" xfId="0" applyFont="1" applyBorder="1" applyAlignment="1" applyProtection="1">
      <alignment horizontal="left" vertical="center" wrapText="1"/>
      <protection hidden="1"/>
    </xf>
    <xf numFmtId="0" fontId="0" fillId="0" borderId="25" xfId="0" applyBorder="1" applyAlignment="1" applyProtection="1">
      <alignment horizontal="left"/>
      <protection hidden="1"/>
    </xf>
    <xf numFmtId="0" fontId="8" fillId="0" borderId="22" xfId="0" applyFont="1" applyBorder="1" applyAlignment="1" applyProtection="1">
      <alignment horizontal="left" vertical="center" wrapText="1"/>
      <protection hidden="1"/>
    </xf>
    <xf numFmtId="0" fontId="0" fillId="0" borderId="23" xfId="0" applyBorder="1" applyAlignment="1" applyProtection="1">
      <alignment horizontal="left"/>
      <protection hidden="1"/>
    </xf>
    <xf numFmtId="0" fontId="8" fillId="0" borderId="0" xfId="0" applyFont="1" applyAlignment="1" applyProtection="1">
      <alignment horizontal="center" vertical="top" wrapText="1"/>
      <protection hidden="1"/>
    </xf>
    <xf numFmtId="0" fontId="8" fillId="0" borderId="0" xfId="0" applyFont="1" applyAlignment="1" applyProtection="1">
      <alignment horizontal="right" vertical="top"/>
      <protection hidden="1"/>
    </xf>
    <xf numFmtId="0" fontId="21" fillId="0" borderId="0" xfId="0" applyFont="1" applyAlignment="1" applyProtection="1">
      <alignment horizontal="left"/>
      <protection hidden="1"/>
    </xf>
    <xf numFmtId="0" fontId="8" fillId="0" borderId="0" xfId="0" applyFont="1" applyAlignment="1" applyProtection="1">
      <alignment horizontal="center"/>
      <protection hidden="1"/>
    </xf>
    <xf numFmtId="0" fontId="0" fillId="0" borderId="0" xfId="0" applyAlignment="1" applyProtection="1">
      <alignment vertical="center" wrapText="1"/>
      <protection hidden="1"/>
    </xf>
    <xf numFmtId="0" fontId="0" fillId="0" borderId="0" xfId="0" applyAlignment="1" applyProtection="1">
      <alignment horizontal="right" vertical="center"/>
      <protection hidden="1"/>
    </xf>
    <xf numFmtId="0" fontId="0" fillId="2" borderId="0" xfId="0" applyFill="1" applyAlignment="1" applyProtection="1">
      <alignment vertical="center"/>
      <protection locked="0"/>
    </xf>
    <xf numFmtId="0" fontId="0" fillId="0" borderId="0" xfId="0" applyAlignment="1" applyProtection="1">
      <alignment horizontal="left" vertical="center"/>
      <protection hidden="1"/>
    </xf>
    <xf numFmtId="0" fontId="7" fillId="2" borderId="4" xfId="0" applyFont="1" applyFill="1" applyBorder="1" applyAlignment="1" applyProtection="1">
      <alignment horizontal="right" vertical="center" wrapText="1"/>
      <protection locked="0"/>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21" fillId="0" borderId="0" xfId="0" applyFont="1" applyAlignment="1" applyProtection="1">
      <alignment horizontal="right" vertical="center"/>
      <protection hidden="1"/>
    </xf>
    <xf numFmtId="0" fontId="8" fillId="0" borderId="0" xfId="0" applyFont="1" applyProtection="1">
      <protection hidden="1"/>
    </xf>
    <xf numFmtId="0" fontId="40" fillId="0" borderId="0" xfId="0" applyFont="1" applyAlignment="1" applyProtection="1">
      <alignment vertical="center"/>
      <protection hidden="1"/>
    </xf>
    <xf numFmtId="0" fontId="7" fillId="0" borderId="0" xfId="0" applyFont="1" applyAlignment="1" applyProtection="1">
      <alignment vertical="center"/>
      <protection hidden="1"/>
    </xf>
    <xf numFmtId="0" fontId="41" fillId="0" borderId="0" xfId="0" applyFont="1" applyAlignment="1" applyProtection="1">
      <alignment vertical="center"/>
      <protection hidden="1"/>
    </xf>
    <xf numFmtId="0" fontId="41" fillId="0" borderId="0" xfId="0" applyFont="1" applyProtection="1">
      <protection hidden="1"/>
    </xf>
    <xf numFmtId="0" fontId="0" fillId="0" borderId="0" xfId="0" applyAlignment="1" applyProtection="1">
      <alignment horizontal="center"/>
      <protection hidden="1"/>
    </xf>
    <xf numFmtId="0" fontId="42" fillId="0" borderId="0" xfId="0" applyFont="1" applyAlignment="1" applyProtection="1">
      <alignment vertical="center"/>
      <protection hidden="1"/>
    </xf>
    <xf numFmtId="0" fontId="42" fillId="0" borderId="0" xfId="0" applyFont="1" applyProtection="1">
      <protection hidden="1"/>
    </xf>
    <xf numFmtId="164" fontId="8" fillId="0" borderId="0" xfId="0" applyNumberFormat="1" applyFont="1" applyAlignment="1" applyProtection="1">
      <alignment horizontal="left" vertical="center"/>
      <protection hidden="1"/>
    </xf>
    <xf numFmtId="166" fontId="8" fillId="0" borderId="0" xfId="0" applyNumberFormat="1" applyFont="1" applyAlignment="1" applyProtection="1">
      <alignment horizontal="center" vertical="top"/>
      <protection hidden="1"/>
    </xf>
    <xf numFmtId="166" fontId="8" fillId="0" borderId="0" xfId="0" applyNumberFormat="1" applyFont="1" applyAlignment="1" applyProtection="1">
      <alignment horizontal="justify" vertical="top" wrapText="1"/>
      <protection hidden="1"/>
    </xf>
    <xf numFmtId="167" fontId="7" fillId="2" borderId="4" xfId="0" applyNumberFormat="1" applyFont="1" applyFill="1" applyBorder="1" applyAlignment="1" applyProtection="1">
      <alignment horizontal="center" vertical="center" wrapText="1"/>
      <protection locked="0"/>
    </xf>
    <xf numFmtId="167" fontId="41" fillId="0" borderId="0" xfId="0" applyNumberFormat="1" applyFont="1" applyAlignment="1" applyProtection="1">
      <alignment vertical="center" wrapText="1"/>
      <protection hidden="1"/>
    </xf>
    <xf numFmtId="0" fontId="27" fillId="0" borderId="0" xfId="0" applyFont="1" applyAlignment="1" applyProtection="1">
      <alignment horizontal="center" vertical="center" wrapText="1"/>
      <protection hidden="1"/>
    </xf>
    <xf numFmtId="0" fontId="42" fillId="0" borderId="0" xfId="0" applyFont="1" applyAlignment="1" applyProtection="1">
      <alignment vertical="center" wrapText="1"/>
      <protection hidden="1"/>
    </xf>
    <xf numFmtId="0" fontId="43" fillId="0" borderId="0" xfId="0" applyFont="1" applyAlignment="1" applyProtection="1">
      <alignment horizontal="center" vertical="center"/>
      <protection hidden="1"/>
    </xf>
    <xf numFmtId="166" fontId="8" fillId="0" borderId="0" xfId="0" applyNumberFormat="1" applyFont="1" applyAlignment="1" applyProtection="1">
      <alignment horizontal="left" vertical="top"/>
      <protection hidden="1"/>
    </xf>
    <xf numFmtId="0" fontId="7" fillId="2" borderId="6" xfId="0" applyFont="1" applyFill="1" applyBorder="1" applyAlignment="1" applyProtection="1">
      <alignment horizontal="center" vertical="center" wrapText="1"/>
      <protection locked="0"/>
    </xf>
    <xf numFmtId="0" fontId="0" fillId="2" borderId="4" xfId="0" applyFill="1" applyBorder="1" applyAlignment="1" applyProtection="1">
      <alignment horizontal="center" vertical="center"/>
      <protection locked="0"/>
    </xf>
    <xf numFmtId="0" fontId="0" fillId="0" borderId="0" xfId="0" applyAlignment="1" applyProtection="1">
      <alignment horizontal="center" vertical="center"/>
      <protection hidden="1"/>
    </xf>
    <xf numFmtId="0" fontId="45" fillId="0" borderId="0" xfId="0" applyFont="1" applyAlignment="1" applyProtection="1">
      <alignment horizontal="right" vertical="center" wrapText="1"/>
      <protection hidden="1"/>
    </xf>
    <xf numFmtId="0" fontId="46" fillId="0" borderId="0" xfId="0" applyFont="1" applyAlignment="1" applyProtection="1">
      <alignment horizontal="justify" vertical="top"/>
      <protection hidden="1"/>
    </xf>
    <xf numFmtId="0" fontId="7" fillId="0" borderId="0" xfId="0" applyFont="1" applyAlignment="1" applyProtection="1">
      <alignment vertical="center" wrapText="1"/>
      <protection hidden="1"/>
    </xf>
    <xf numFmtId="0" fontId="46" fillId="0" borderId="0" xfId="0" applyFont="1" applyAlignment="1" applyProtection="1">
      <alignment horizontal="right" vertical="center" wrapText="1"/>
      <protection hidden="1"/>
    </xf>
    <xf numFmtId="0" fontId="45" fillId="0" borderId="0" xfId="0" applyFont="1" applyAlignment="1" applyProtection="1">
      <alignment horizontal="justify" vertical="top"/>
      <protection hidden="1"/>
    </xf>
    <xf numFmtId="0" fontId="41" fillId="0" borderId="0" xfId="0" applyFont="1" applyAlignment="1" applyProtection="1">
      <alignment vertical="top" wrapText="1"/>
      <protection hidden="1"/>
    </xf>
    <xf numFmtId="0" fontId="42" fillId="0" borderId="0" xfId="0" applyFont="1" applyAlignment="1" applyProtection="1">
      <alignment vertical="top" wrapText="1"/>
      <protection hidden="1"/>
    </xf>
    <xf numFmtId="0" fontId="0" fillId="0" borderId="0" xfId="0" applyAlignment="1" applyProtection="1">
      <alignment vertical="top"/>
      <protection hidden="1"/>
    </xf>
    <xf numFmtId="0" fontId="47" fillId="0" borderId="0" xfId="0" applyFont="1" applyAlignment="1" applyProtection="1">
      <alignment horizontal="justify" vertical="top"/>
      <protection hidden="1"/>
    </xf>
    <xf numFmtId="166" fontId="8" fillId="0" borderId="0" xfId="0" applyNumberFormat="1" applyFont="1" applyAlignment="1" applyProtection="1">
      <alignment horizontal="center" vertical="center"/>
      <protection hidden="1"/>
    </xf>
    <xf numFmtId="0" fontId="8" fillId="0" borderId="0" xfId="0" applyFont="1" applyAlignment="1" applyProtection="1">
      <alignment horizontal="left" vertical="center" indent="2"/>
      <protection hidden="1"/>
    </xf>
    <xf numFmtId="166" fontId="8" fillId="0" borderId="0" xfId="0" applyNumberFormat="1" applyFont="1" applyAlignment="1" applyProtection="1">
      <alignment horizontal="left" vertical="top" indent="2"/>
      <protection hidden="1"/>
    </xf>
    <xf numFmtId="166" fontId="8" fillId="0" borderId="0" xfId="0" applyNumberFormat="1" applyFont="1" applyAlignment="1" applyProtection="1">
      <alignment horizontal="left" vertical="center" indent="3"/>
      <protection hidden="1"/>
    </xf>
    <xf numFmtId="0" fontId="8" fillId="0" borderId="0" xfId="0" applyFont="1" applyAlignment="1" applyProtection="1">
      <alignment horizontal="left" vertical="center" indent="3"/>
      <protection hidden="1"/>
    </xf>
    <xf numFmtId="0" fontId="21" fillId="0" borderId="0" xfId="0" applyFont="1" applyAlignment="1" applyProtection="1">
      <alignment horizontal="left" vertical="center" indent="2"/>
      <protection hidden="1"/>
    </xf>
    <xf numFmtId="0" fontId="8" fillId="0" borderId="0" xfId="0" applyFont="1" applyAlignment="1" applyProtection="1">
      <alignment vertical="center"/>
      <protection locked="0"/>
    </xf>
    <xf numFmtId="0" fontId="8" fillId="2" borderId="9" xfId="0" applyFont="1" applyFill="1" applyBorder="1" applyAlignment="1" applyProtection="1">
      <alignment horizontal="left" vertical="center"/>
      <protection locked="0"/>
    </xf>
    <xf numFmtId="0" fontId="8" fillId="0" borderId="0" xfId="0" applyFont="1" applyAlignment="1" applyProtection="1">
      <alignment horizontal="left" vertical="center" wrapText="1" indent="2"/>
      <protection hidden="1"/>
    </xf>
    <xf numFmtId="0" fontId="8" fillId="0" borderId="26" xfId="0" applyFont="1" applyBorder="1" applyAlignment="1" applyProtection="1">
      <alignment horizontal="left" vertical="center"/>
      <protection hidden="1"/>
    </xf>
    <xf numFmtId="0" fontId="2" fillId="0" borderId="0" xfId="0" applyFont="1" applyAlignment="1" applyProtection="1">
      <alignment vertical="center"/>
      <protection hidden="1"/>
    </xf>
    <xf numFmtId="0" fontId="48" fillId="0" borderId="0" xfId="0" applyFont="1" applyAlignment="1" applyProtection="1">
      <alignment vertical="center"/>
      <protection hidden="1"/>
    </xf>
    <xf numFmtId="0" fontId="2" fillId="0" borderId="0" xfId="0" applyFont="1" applyProtection="1">
      <protection hidden="1"/>
    </xf>
    <xf numFmtId="0" fontId="8" fillId="5" borderId="18" xfId="0" applyFont="1" applyFill="1" applyBorder="1" applyAlignment="1" applyProtection="1">
      <alignment vertical="center"/>
      <protection hidden="1"/>
    </xf>
    <xf numFmtId="0" fontId="2" fillId="0" borderId="0" xfId="0" applyFont="1" applyAlignment="1" applyProtection="1">
      <alignment horizontal="right"/>
      <protection hidden="1"/>
    </xf>
    <xf numFmtId="0" fontId="8" fillId="5" borderId="0" xfId="0" applyFont="1" applyFill="1" applyAlignment="1" applyProtection="1">
      <alignment vertical="center"/>
      <protection hidden="1"/>
    </xf>
    <xf numFmtId="0" fontId="8" fillId="5" borderId="7" xfId="0" applyFont="1" applyFill="1" applyBorder="1" applyAlignment="1" applyProtection="1">
      <alignment vertical="center"/>
      <protection hidden="1"/>
    </xf>
    <xf numFmtId="0" fontId="8" fillId="9" borderId="0" xfId="0" applyFont="1" applyFill="1" applyAlignment="1" applyProtection="1">
      <alignment vertical="center"/>
      <protection hidden="1"/>
    </xf>
    <xf numFmtId="0" fontId="51" fillId="0" borderId="0" xfId="0" applyFont="1" applyAlignment="1" applyProtection="1">
      <alignment horizontal="justify" vertical="center" wrapText="1"/>
      <protection hidden="1"/>
    </xf>
    <xf numFmtId="0" fontId="52" fillId="0" borderId="0" xfId="0" applyFont="1" applyAlignment="1" applyProtection="1">
      <alignment horizontal="center" vertical="center"/>
      <protection hidden="1"/>
    </xf>
    <xf numFmtId="0" fontId="2" fillId="0" borderId="0" xfId="0" applyFont="1" applyAlignment="1" applyProtection="1">
      <alignment horizontal="center"/>
      <protection hidden="1"/>
    </xf>
    <xf numFmtId="0" fontId="49" fillId="0" borderId="0" xfId="0" applyFont="1" applyAlignment="1" applyProtection="1">
      <alignment horizontal="left" vertical="center" wrapText="1"/>
      <protection hidden="1"/>
    </xf>
    <xf numFmtId="0" fontId="53" fillId="0" borderId="0" xfId="0" applyFont="1" applyAlignment="1" applyProtection="1">
      <alignment horizontal="right" vertical="center"/>
      <protection hidden="1"/>
    </xf>
    <xf numFmtId="0" fontId="52" fillId="0" borderId="0" xfId="0" applyFont="1" applyAlignment="1" applyProtection="1">
      <alignment horizontal="center" vertical="center" wrapText="1"/>
      <protection hidden="1"/>
    </xf>
    <xf numFmtId="0" fontId="8" fillId="0" borderId="27" xfId="0" applyFont="1" applyBorder="1" applyAlignment="1" applyProtection="1">
      <alignment vertical="center"/>
      <protection hidden="1"/>
    </xf>
    <xf numFmtId="0" fontId="21" fillId="0" borderId="7" xfId="0" applyFont="1" applyBorder="1" applyAlignment="1" applyProtection="1">
      <alignment vertical="center" wrapText="1"/>
      <protection hidden="1"/>
    </xf>
    <xf numFmtId="0" fontId="8" fillId="0" borderId="7" xfId="0" applyFont="1" applyBorder="1" applyAlignment="1" applyProtection="1">
      <alignment horizontal="center" vertical="center"/>
      <protection hidden="1"/>
    </xf>
    <xf numFmtId="4" fontId="8" fillId="0" borderId="0" xfId="0" applyNumberFormat="1" applyFont="1" applyAlignment="1" applyProtection="1">
      <alignment vertical="center"/>
      <protection hidden="1"/>
    </xf>
    <xf numFmtId="0" fontId="21" fillId="0" borderId="27" xfId="0" applyFont="1" applyBorder="1" applyAlignment="1" applyProtection="1">
      <alignment vertical="center" wrapText="1"/>
      <protection hidden="1"/>
    </xf>
    <xf numFmtId="0" fontId="8" fillId="0" borderId="27" xfId="0" applyFont="1" applyBorder="1" applyAlignment="1" applyProtection="1">
      <alignment horizontal="center" vertical="center"/>
      <protection hidden="1"/>
    </xf>
    <xf numFmtId="0" fontId="52" fillId="0" borderId="26" xfId="0" applyFont="1" applyBorder="1" applyAlignment="1" applyProtection="1">
      <alignment horizontal="center" vertical="center" wrapText="1"/>
      <protection hidden="1"/>
    </xf>
    <xf numFmtId="0" fontId="8" fillId="0" borderId="26" xfId="0" applyFont="1" applyBorder="1" applyAlignment="1" applyProtection="1">
      <alignment horizontal="center" vertical="center"/>
      <protection hidden="1"/>
    </xf>
    <xf numFmtId="0" fontId="8" fillId="0" borderId="26" xfId="0" applyFont="1" applyBorder="1" applyAlignment="1" applyProtection="1">
      <alignment vertical="center"/>
      <protection hidden="1"/>
    </xf>
    <xf numFmtId="0" fontId="8" fillId="0" borderId="26" xfId="0" applyFont="1" applyBorder="1" applyAlignment="1" applyProtection="1">
      <alignment horizontal="right" vertical="center"/>
      <protection hidden="1"/>
    </xf>
    <xf numFmtId="0" fontId="2" fillId="0" borderId="26" xfId="0" applyFont="1" applyBorder="1" applyAlignment="1" applyProtection="1">
      <alignment vertical="center"/>
      <protection hidden="1"/>
    </xf>
    <xf numFmtId="0" fontId="52" fillId="0" borderId="29" xfId="0" applyFont="1" applyBorder="1" applyAlignment="1" applyProtection="1">
      <alignment horizontal="center" vertical="center" wrapText="1"/>
      <protection hidden="1"/>
    </xf>
    <xf numFmtId="0" fontId="8" fillId="0" borderId="29" xfId="0" applyFont="1" applyBorder="1" applyAlignment="1" applyProtection="1">
      <alignment horizontal="center" vertical="center"/>
      <protection hidden="1"/>
    </xf>
    <xf numFmtId="0" fontId="8" fillId="0" borderId="29" xfId="0" applyFont="1" applyBorder="1" applyAlignment="1" applyProtection="1">
      <alignment vertical="center"/>
      <protection hidden="1"/>
    </xf>
    <xf numFmtId="0" fontId="52" fillId="0" borderId="7" xfId="0" applyFont="1" applyBorder="1" applyAlignment="1" applyProtection="1">
      <alignment horizontal="center" vertical="center" wrapText="1"/>
      <protection hidden="1"/>
    </xf>
    <xf numFmtId="0" fontId="52" fillId="0" borderId="9"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protection hidden="1"/>
    </xf>
    <xf numFmtId="0" fontId="8" fillId="0" borderId="9" xfId="0" applyFont="1" applyBorder="1" applyAlignment="1" applyProtection="1">
      <alignment vertical="center"/>
      <protection hidden="1"/>
    </xf>
    <xf numFmtId="0" fontId="8" fillId="0" borderId="9" xfId="0" applyFont="1" applyBorder="1" applyAlignment="1" applyProtection="1">
      <alignment horizontal="center" vertical="top" wrapText="1"/>
      <protection hidden="1"/>
    </xf>
    <xf numFmtId="0" fontId="56" fillId="0" borderId="0" xfId="0" applyFont="1" applyAlignment="1" applyProtection="1">
      <alignment horizontal="left" vertical="center"/>
      <protection hidden="1"/>
    </xf>
    <xf numFmtId="0" fontId="56" fillId="0" borderId="0" xfId="0" applyFont="1" applyProtection="1">
      <protection hidden="1"/>
    </xf>
    <xf numFmtId="0" fontId="56" fillId="0" borderId="0" xfId="0" applyFont="1" applyAlignment="1" applyProtection="1">
      <alignment vertical="center"/>
      <protection hidden="1"/>
    </xf>
    <xf numFmtId="0" fontId="56" fillId="0" borderId="0" xfId="0" applyFont="1" applyAlignment="1" applyProtection="1">
      <alignment horizontal="center" vertical="center"/>
      <protection hidden="1"/>
    </xf>
    <xf numFmtId="0" fontId="2" fillId="0" borderId="0" xfId="0" applyFont="1" applyAlignment="1" applyProtection="1">
      <alignment horizontal="left" vertical="center"/>
      <protection hidden="1"/>
    </xf>
    <xf numFmtId="0" fontId="56" fillId="0" borderId="0" xfId="0" applyFont="1" applyAlignment="1" applyProtection="1">
      <alignment horizontal="left"/>
      <protection hidden="1"/>
    </xf>
    <xf numFmtId="0" fontId="56" fillId="0" borderId="0" xfId="0" applyFont="1" applyAlignment="1" applyProtection="1">
      <alignment horizontal="center"/>
      <protection hidden="1"/>
    </xf>
    <xf numFmtId="0" fontId="57" fillId="0" borderId="4" xfId="0" applyFont="1" applyBorder="1" applyAlignment="1">
      <alignment horizontal="justify" vertical="top" wrapText="1"/>
    </xf>
    <xf numFmtId="0" fontId="58" fillId="0" borderId="4" xfId="0" applyFont="1" applyBorder="1" applyAlignment="1">
      <alignment vertical="top" wrapText="1"/>
    </xf>
    <xf numFmtId="0" fontId="13" fillId="0" borderId="4" xfId="0" applyFont="1" applyBorder="1" applyAlignment="1">
      <alignment horizontal="justify" vertical="top" wrapText="1"/>
    </xf>
    <xf numFmtId="0" fontId="57" fillId="0" borderId="4" xfId="0" applyFont="1" applyBorder="1" applyAlignment="1">
      <alignment horizontal="center" vertical="top" wrapText="1"/>
    </xf>
    <xf numFmtId="0" fontId="13" fillId="0" borderId="4" xfId="0" applyFont="1" applyBorder="1" applyAlignment="1">
      <alignment horizontal="center" vertical="top" wrapText="1"/>
    </xf>
    <xf numFmtId="0" fontId="13" fillId="2" borderId="4" xfId="0" applyFont="1" applyFill="1" applyBorder="1" applyAlignment="1" applyProtection="1">
      <alignment horizontal="center" vertical="top" wrapText="1"/>
      <protection locked="0"/>
    </xf>
    <xf numFmtId="0" fontId="58" fillId="2" borderId="4" xfId="0" applyFont="1" applyFill="1" applyBorder="1" applyAlignment="1" applyProtection="1">
      <alignment vertical="top" wrapText="1"/>
      <protection locked="0"/>
    </xf>
    <xf numFmtId="0" fontId="13" fillId="0" borderId="4" xfId="0" applyFont="1" applyBorder="1" applyAlignment="1">
      <alignment vertical="top" wrapText="1"/>
    </xf>
    <xf numFmtId="0" fontId="12" fillId="0" borderId="4" xfId="0" applyFont="1" applyBorder="1" applyAlignment="1">
      <alignment horizontal="center" vertical="top" wrapText="1"/>
    </xf>
    <xf numFmtId="0" fontId="59" fillId="0" borderId="4" xfId="0" applyFont="1" applyBorder="1" applyAlignment="1">
      <alignment vertical="top" wrapText="1"/>
    </xf>
    <xf numFmtId="0" fontId="12" fillId="0" borderId="4" xfId="0" applyFont="1" applyBorder="1" applyAlignment="1">
      <alignment vertical="top" wrapText="1"/>
    </xf>
    <xf numFmtId="0" fontId="12" fillId="2" borderId="5"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4" borderId="5" xfId="0" applyFont="1" applyFill="1" applyBorder="1" applyAlignment="1" applyProtection="1">
      <alignment horizontal="center" vertical="center" wrapText="1"/>
      <protection locked="0"/>
    </xf>
    <xf numFmtId="0" fontId="12" fillId="4" borderId="3" xfId="0" applyFont="1" applyFill="1" applyBorder="1" applyAlignment="1" applyProtection="1">
      <alignment horizontal="center" vertical="center" wrapText="1"/>
      <protection locked="0"/>
    </xf>
    <xf numFmtId="0" fontId="12" fillId="4" borderId="6" xfId="0" applyFont="1" applyFill="1" applyBorder="1" applyAlignment="1" applyProtection="1">
      <alignment horizontal="center" vertical="center" wrapText="1"/>
      <protection locked="0"/>
    </xf>
    <xf numFmtId="0" fontId="12" fillId="0" borderId="0" xfId="0" applyFont="1" applyAlignment="1">
      <alignment horizontal="justify" vertical="top" wrapText="1"/>
    </xf>
    <xf numFmtId="0" fontId="12" fillId="0" borderId="0" xfId="0" applyFont="1" applyAlignment="1">
      <alignment vertical="center"/>
    </xf>
    <xf numFmtId="0" fontId="12" fillId="2" borderId="4" xfId="0" applyFont="1" applyFill="1" applyBorder="1" applyAlignment="1" applyProtection="1">
      <alignment horizontal="center" vertical="top" wrapText="1"/>
      <protection locked="0"/>
    </xf>
    <xf numFmtId="0" fontId="0" fillId="0" borderId="3" xfId="0" applyBorder="1" applyProtection="1">
      <protection locked="0"/>
    </xf>
    <xf numFmtId="0" fontId="0" fillId="0" borderId="6" xfId="0" applyBorder="1" applyProtection="1">
      <protection locked="0"/>
    </xf>
    <xf numFmtId="0" fontId="13" fillId="0" borderId="0" xfId="0" applyFont="1" applyAlignment="1">
      <alignment horizontal="left" vertical="top" wrapText="1"/>
    </xf>
    <xf numFmtId="0" fontId="17" fillId="0" borderId="0" xfId="0" applyFont="1" applyAlignment="1">
      <alignment horizontal="center" vertical="top"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3" fillId="0" borderId="0" xfId="0" applyFont="1" applyAlignment="1">
      <alignment horizontal="center" vertical="center"/>
    </xf>
    <xf numFmtId="0" fontId="15" fillId="0" borderId="0" xfId="0" applyFont="1" applyAlignment="1">
      <alignment horizontal="center" vertical="center"/>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2" fillId="0" borderId="0" xfId="0" applyFont="1" applyAlignment="1" applyProtection="1">
      <alignment horizontal="justify" vertical="center"/>
      <protection hidden="1"/>
    </xf>
    <xf numFmtId="0" fontId="0" fillId="0" borderId="0" xfId="0" applyProtection="1">
      <protection hidden="1"/>
    </xf>
    <xf numFmtId="0" fontId="12" fillId="0" borderId="0" xfId="0" applyFont="1" applyAlignment="1" applyProtection="1">
      <alignment vertical="center"/>
      <protection hidden="1"/>
    </xf>
    <xf numFmtId="164" fontId="12" fillId="0" borderId="0" xfId="0" applyNumberFormat="1" applyFont="1" applyAlignment="1" applyProtection="1">
      <alignment horizontal="left" vertical="center"/>
      <protection hidden="1"/>
    </xf>
    <xf numFmtId="0" fontId="22" fillId="0" borderId="0" xfId="0" applyFont="1" applyAlignment="1" applyProtection="1">
      <alignment horizontal="center" vertical="center" wrapText="1"/>
      <protection hidden="1"/>
    </xf>
    <xf numFmtId="0" fontId="21" fillId="0" borderId="0" xfId="0" applyFont="1" applyAlignment="1" applyProtection="1">
      <alignment horizontal="center" vertical="center"/>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justify" vertical="center"/>
      <protection hidden="1"/>
    </xf>
    <xf numFmtId="0" fontId="21" fillId="0" borderId="0" xfId="0" applyFont="1" applyAlignment="1" applyProtection="1">
      <alignment horizontal="left" vertical="center"/>
      <protection hidden="1"/>
    </xf>
    <xf numFmtId="0" fontId="21" fillId="0" borderId="0" xfId="0" applyFont="1" applyAlignment="1" applyProtection="1">
      <alignment horizontal="justify" vertical="center" wrapText="1"/>
      <protection hidden="1"/>
    </xf>
    <xf numFmtId="0" fontId="8" fillId="2" borderId="14" xfId="0" applyFont="1" applyFill="1" applyBorder="1" applyAlignment="1" applyProtection="1">
      <alignment vertical="top" wrapText="1"/>
      <protection locked="0"/>
    </xf>
    <xf numFmtId="0" fontId="0" fillId="0" borderId="28" xfId="0" applyBorder="1" applyProtection="1">
      <protection locked="0"/>
    </xf>
    <xf numFmtId="0" fontId="0" fillId="0" borderId="31" xfId="0" applyBorder="1" applyProtection="1">
      <protection locked="0"/>
    </xf>
    <xf numFmtId="0" fontId="21" fillId="0" borderId="4" xfId="0" applyFont="1" applyBorder="1" applyAlignment="1" applyProtection="1">
      <alignment horizontal="center" vertical="center"/>
      <protection hidden="1"/>
    </xf>
    <xf numFmtId="0" fontId="0" fillId="0" borderId="20" xfId="0" applyBorder="1" applyProtection="1">
      <protection hidden="1"/>
    </xf>
    <xf numFmtId="0" fontId="8" fillId="0" borderId="0" xfId="0" applyFont="1" applyAlignment="1" applyProtection="1">
      <alignment horizontal="left" vertical="center" wrapText="1"/>
      <protection hidden="1"/>
    </xf>
    <xf numFmtId="0" fontId="8" fillId="0" borderId="4" xfId="0" applyFont="1" applyBorder="1" applyAlignment="1" applyProtection="1">
      <alignment horizontal="center" vertical="center" wrapText="1"/>
      <protection hidden="1"/>
    </xf>
    <xf numFmtId="0" fontId="0" fillId="0" borderId="6" xfId="0" applyBorder="1" applyProtection="1">
      <protection hidden="1"/>
    </xf>
    <xf numFmtId="0" fontId="21" fillId="0" borderId="4" xfId="0" applyFont="1" applyBorder="1" applyAlignment="1" applyProtection="1">
      <alignment horizontal="center" vertical="center" wrapText="1"/>
      <protection hidden="1"/>
    </xf>
    <xf numFmtId="0" fontId="8" fillId="0" borderId="7" xfId="0" applyFont="1" applyBorder="1" applyAlignment="1" applyProtection="1">
      <alignment horizontal="justify" vertical="center" wrapText="1"/>
      <protection hidden="1"/>
    </xf>
    <xf numFmtId="0" fontId="0" fillId="0" borderId="7" xfId="0" applyBorder="1" applyProtection="1">
      <protection hidden="1"/>
    </xf>
    <xf numFmtId="0" fontId="31" fillId="0" borderId="0" xfId="0" applyFont="1" applyAlignment="1" applyProtection="1">
      <alignment horizontal="center" vertical="center"/>
      <protection hidden="1"/>
    </xf>
    <xf numFmtId="0" fontId="21" fillId="0" borderId="0" xfId="0" applyFont="1" applyAlignment="1" applyProtection="1">
      <alignment horizontal="left" vertical="center" wrapText="1"/>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vertical="center"/>
      <protection hidden="1"/>
    </xf>
    <xf numFmtId="0" fontId="8" fillId="0" borderId="0" xfId="0" applyFont="1" applyAlignment="1" applyProtection="1">
      <alignment horizontal="justify" vertical="top"/>
      <protection hidden="1"/>
    </xf>
    <xf numFmtId="0" fontId="21" fillId="0" borderId="0" xfId="0" applyFont="1" applyAlignment="1" applyProtection="1">
      <alignment horizontal="justify" vertical="center"/>
      <protection hidden="1"/>
    </xf>
    <xf numFmtId="0" fontId="36" fillId="0" borderId="0" xfId="0" applyFont="1" applyAlignment="1" applyProtection="1">
      <alignment horizontal="justify" vertical="top"/>
      <protection hidden="1"/>
    </xf>
    <xf numFmtId="0" fontId="8" fillId="0" borderId="0" xfId="0" applyFont="1" applyAlignment="1">
      <alignment horizontal="justify" vertical="center"/>
    </xf>
    <xf numFmtId="0" fontId="8"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horizontal="center" vertical="center" wrapText="1"/>
    </xf>
    <xf numFmtId="0" fontId="21" fillId="0" borderId="0" xfId="0" applyFont="1" applyAlignment="1">
      <alignment horizontal="justify" vertical="center" wrapText="1"/>
    </xf>
    <xf numFmtId="0" fontId="8" fillId="2" borderId="4" xfId="0" applyFont="1" applyFill="1" applyBorder="1" applyAlignment="1" applyProtection="1">
      <alignment horizontal="left" vertical="top" wrapText="1"/>
      <protection locked="0" hidden="1"/>
    </xf>
    <xf numFmtId="0" fontId="0" fillId="0" borderId="6" xfId="0" applyBorder="1" applyProtection="1">
      <protection locked="0" hidden="1"/>
    </xf>
    <xf numFmtId="0" fontId="8" fillId="2" borderId="4" xfId="0" applyFont="1" applyFill="1" applyBorder="1" applyAlignment="1" applyProtection="1">
      <alignment horizontal="left" vertical="top" wrapText="1"/>
      <protection locked="0"/>
    </xf>
    <xf numFmtId="0" fontId="21" fillId="0" borderId="0" xfId="0" applyFont="1" applyAlignment="1" applyProtection="1">
      <alignment horizontal="center" vertical="center" wrapText="1"/>
      <protection hidden="1"/>
    </xf>
    <xf numFmtId="0" fontId="8" fillId="4" borderId="4" xfId="0" applyFont="1" applyFill="1" applyBorder="1" applyAlignment="1">
      <alignment horizontal="left" vertical="center" wrapText="1" indent="1"/>
    </xf>
    <xf numFmtId="0" fontId="0" fillId="0" borderId="6" xfId="0" applyBorder="1"/>
    <xf numFmtId="0" fontId="37" fillId="0" borderId="7" xfId="0" applyFont="1" applyBorder="1" applyAlignment="1" applyProtection="1">
      <alignment horizontal="center" vertical="center" wrapText="1"/>
      <protection hidden="1"/>
    </xf>
    <xf numFmtId="0" fontId="8" fillId="0" borderId="19" xfId="0" applyFont="1" applyBorder="1" applyAlignment="1" applyProtection="1">
      <alignment horizontal="justify" vertical="center" wrapText="1"/>
      <protection hidden="1"/>
    </xf>
    <xf numFmtId="0" fontId="0" fillId="0" borderId="18" xfId="0" applyBorder="1" applyProtection="1">
      <protection hidden="1"/>
    </xf>
    <xf numFmtId="0" fontId="0" fillId="0" borderId="30" xfId="0" applyBorder="1" applyProtection="1">
      <protection hidden="1"/>
    </xf>
    <xf numFmtId="0" fontId="8" fillId="0" borderId="23" xfId="0" applyFont="1" applyBorder="1" applyAlignment="1" applyProtection="1">
      <alignment vertical="center" wrapText="1"/>
      <protection hidden="1"/>
    </xf>
    <xf numFmtId="0" fontId="0" fillId="0" borderId="23" xfId="0" applyBorder="1" applyProtection="1">
      <protection hidden="1"/>
    </xf>
    <xf numFmtId="0" fontId="8" fillId="0" borderId="19" xfId="0" applyFont="1" applyBorder="1" applyAlignment="1" applyProtection="1">
      <alignment horizontal="center" vertical="center" wrapText="1"/>
      <protection hidden="1"/>
    </xf>
    <xf numFmtId="0" fontId="0" fillId="0" borderId="21" xfId="0" applyBorder="1" applyProtection="1">
      <protection hidden="1"/>
    </xf>
    <xf numFmtId="0" fontId="39" fillId="0" borderId="0" xfId="0" applyFont="1" applyAlignment="1" applyProtection="1">
      <alignment horizontal="center" vertical="center"/>
      <protection hidden="1"/>
    </xf>
    <xf numFmtId="0" fontId="8" fillId="2" borderId="4" xfId="0" applyFont="1" applyFill="1" applyBorder="1" applyAlignment="1" applyProtection="1">
      <alignment horizontal="center" vertical="top" wrapText="1"/>
      <protection locked="0"/>
    </xf>
    <xf numFmtId="0" fontId="8" fillId="2" borderId="4" xfId="0" applyFont="1" applyFill="1" applyBorder="1" applyAlignment="1" applyProtection="1">
      <alignment horizontal="left" vertical="center" wrapText="1"/>
      <protection locked="0"/>
    </xf>
    <xf numFmtId="164" fontId="21" fillId="0" borderId="0" xfId="0" applyNumberFormat="1" applyFont="1" applyAlignment="1" applyProtection="1">
      <alignment horizontal="left" vertical="center"/>
      <protection hidden="1"/>
    </xf>
    <xf numFmtId="0" fontId="8" fillId="0" borderId="4" xfId="0" applyFont="1" applyBorder="1" applyAlignment="1" applyProtection="1">
      <alignment horizontal="center" vertical="top" wrapText="1"/>
      <protection hidden="1"/>
    </xf>
    <xf numFmtId="0" fontId="8" fillId="2" borderId="4" xfId="0" applyFont="1" applyFill="1" applyBorder="1" applyAlignment="1" applyProtection="1">
      <alignment horizontal="right" vertical="top" wrapText="1"/>
      <protection locked="0"/>
    </xf>
    <xf numFmtId="0" fontId="8" fillId="0" borderId="4" xfId="0" applyFont="1" applyBorder="1" applyAlignment="1" applyProtection="1">
      <alignment horizontal="left" vertical="center" wrapText="1"/>
      <protection hidden="1"/>
    </xf>
    <xf numFmtId="0" fontId="8" fillId="2" borderId="15" xfId="0" applyFont="1" applyFill="1" applyBorder="1" applyAlignment="1" applyProtection="1">
      <alignment horizontal="left" vertical="top" wrapText="1"/>
      <protection locked="0"/>
    </xf>
    <xf numFmtId="0" fontId="0" fillId="0" borderId="9" xfId="0" applyBorder="1" applyProtection="1">
      <protection locked="0"/>
    </xf>
    <xf numFmtId="0" fontId="0" fillId="0" borderId="32" xfId="0" applyBorder="1" applyProtection="1">
      <protection locked="0"/>
    </xf>
    <xf numFmtId="0" fontId="0" fillId="0" borderId="3" xfId="0" applyBorder="1" applyProtection="1">
      <protection hidden="1"/>
    </xf>
    <xf numFmtId="0" fontId="8" fillId="0" borderId="4" xfId="0" applyFont="1" applyBorder="1" applyAlignment="1" applyProtection="1">
      <alignment horizontal="justify" vertical="center" wrapText="1"/>
      <protection hidden="1"/>
    </xf>
    <xf numFmtId="0" fontId="36" fillId="0" borderId="0" xfId="0" applyFont="1" applyAlignment="1" applyProtection="1">
      <alignment horizontal="justify" vertical="center" wrapText="1"/>
      <protection hidden="1"/>
    </xf>
    <xf numFmtId="0" fontId="36" fillId="0" borderId="7" xfId="0" applyFont="1" applyBorder="1" applyAlignment="1" applyProtection="1">
      <alignment horizontal="justify" vertical="top" wrapText="1"/>
      <protection hidden="1"/>
    </xf>
    <xf numFmtId="0" fontId="0" fillId="0" borderId="22" xfId="0" applyBorder="1" applyProtection="1">
      <protection hidden="1"/>
    </xf>
    <xf numFmtId="0" fontId="8" fillId="0" borderId="19" xfId="0" applyFont="1" applyBorder="1" applyAlignment="1" applyProtection="1">
      <alignment horizontal="left" vertical="center" wrapText="1"/>
      <protection hidden="1"/>
    </xf>
    <xf numFmtId="0" fontId="8" fillId="2" borderId="14" xfId="0" applyFont="1" applyFill="1" applyBorder="1" applyAlignment="1" applyProtection="1">
      <alignment horizontal="left" vertical="top" wrapText="1"/>
      <protection locked="0"/>
    </xf>
    <xf numFmtId="0" fontId="36" fillId="0" borderId="0" xfId="0" applyFont="1" applyAlignment="1" applyProtection="1">
      <alignment horizontal="justify" vertical="top" wrapText="1"/>
      <protection hidden="1"/>
    </xf>
    <xf numFmtId="0" fontId="8" fillId="0" borderId="0" xfId="0" applyFont="1" applyAlignment="1" applyProtection="1">
      <alignment horizontal="justify" vertical="center" wrapText="1"/>
      <protection hidden="1"/>
    </xf>
    <xf numFmtId="0" fontId="8" fillId="0" borderId="4" xfId="0" applyFont="1" applyBorder="1" applyAlignment="1" applyProtection="1">
      <alignment horizontal="left" vertical="center"/>
      <protection hidden="1"/>
    </xf>
    <xf numFmtId="0" fontId="8" fillId="0" borderId="0" xfId="0" applyFont="1" applyAlignment="1" applyProtection="1">
      <alignment horizontal="left"/>
      <protection hidden="1"/>
    </xf>
    <xf numFmtId="0" fontId="8" fillId="2" borderId="17" xfId="0" applyFont="1" applyFill="1" applyBorder="1" applyAlignment="1" applyProtection="1">
      <alignment horizontal="left" vertical="top" wrapText="1"/>
      <protection locked="0"/>
    </xf>
    <xf numFmtId="0" fontId="0" fillId="0" borderId="29" xfId="0" applyBorder="1" applyProtection="1">
      <protection locked="0"/>
    </xf>
    <xf numFmtId="0" fontId="0" fillId="0" borderId="33" xfId="0" applyBorder="1" applyProtection="1">
      <protection locked="0"/>
    </xf>
    <xf numFmtId="164" fontId="8" fillId="0" borderId="0" xfId="0" applyNumberFormat="1" applyFont="1" applyAlignment="1" applyProtection="1">
      <alignment horizontal="left" vertical="center"/>
      <protection hidden="1"/>
    </xf>
    <xf numFmtId="0" fontId="8" fillId="2" borderId="9" xfId="0" applyFont="1" applyFill="1" applyBorder="1" applyAlignment="1" applyProtection="1">
      <alignment horizontal="left" vertical="center"/>
      <protection locked="0"/>
    </xf>
    <xf numFmtId="0" fontId="8" fillId="0" borderId="27" xfId="0" applyFont="1" applyBorder="1" applyAlignment="1" applyProtection="1">
      <alignment horizontal="left" vertical="center" indent="2"/>
      <protection hidden="1"/>
    </xf>
    <xf numFmtId="0" fontId="0" fillId="0" borderId="27" xfId="0" applyBorder="1" applyProtection="1">
      <protection hidden="1"/>
    </xf>
    <xf numFmtId="0" fontId="8" fillId="0" borderId="4" xfId="0" applyFont="1" applyBorder="1" applyAlignment="1" applyProtection="1">
      <alignment horizontal="center" vertical="center"/>
      <protection hidden="1"/>
    </xf>
    <xf numFmtId="166" fontId="8" fillId="0" borderId="0" xfId="0" applyNumberFormat="1" applyFont="1" applyAlignment="1" applyProtection="1">
      <alignment horizontal="justify" vertical="top" wrapText="1"/>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horizontal="left" vertical="center" indent="2"/>
      <protection hidden="1"/>
    </xf>
    <xf numFmtId="0" fontId="44" fillId="0" borderId="18" xfId="0" applyFont="1" applyBorder="1" applyAlignment="1" applyProtection="1">
      <alignment horizontal="left" vertical="top" wrapText="1" indent="1"/>
      <protection hidden="1"/>
    </xf>
    <xf numFmtId="0" fontId="8" fillId="0" borderId="18" xfId="0" applyFont="1" applyBorder="1" applyAlignment="1" applyProtection="1">
      <alignment horizontal="left" vertical="center" wrapText="1"/>
      <protection hidden="1"/>
    </xf>
    <xf numFmtId="0" fontId="8" fillId="2" borderId="4" xfId="0" applyFont="1" applyFill="1" applyBorder="1" applyAlignment="1" applyProtection="1">
      <alignment horizontal="center" vertical="center" wrapText="1"/>
      <protection locked="0"/>
    </xf>
    <xf numFmtId="0" fontId="8" fillId="0" borderId="26" xfId="0" applyFont="1" applyBorder="1" applyAlignment="1" applyProtection="1">
      <alignment horizontal="left" vertical="center" indent="2"/>
      <protection hidden="1"/>
    </xf>
    <xf numFmtId="0" fontId="0" fillId="0" borderId="26" xfId="0" applyBorder="1" applyProtection="1">
      <protection hidden="1"/>
    </xf>
    <xf numFmtId="0" fontId="8" fillId="0" borderId="9" xfId="0" applyFont="1" applyBorder="1" applyAlignment="1" applyProtection="1">
      <alignment horizontal="left" vertical="center" indent="2"/>
      <protection hidden="1"/>
    </xf>
    <xf numFmtId="0" fontId="0" fillId="0" borderId="9" xfId="0" applyBorder="1" applyProtection="1">
      <protection hidden="1"/>
    </xf>
    <xf numFmtId="0" fontId="8" fillId="0" borderId="0" xfId="0" applyFont="1" applyAlignment="1" applyProtection="1">
      <alignment horizontal="justify" vertical="top" wrapText="1"/>
      <protection hidden="1"/>
    </xf>
    <xf numFmtId="0" fontId="8" fillId="2" borderId="0" xfId="0" applyFont="1" applyFill="1" applyAlignment="1" applyProtection="1">
      <alignment horizontal="left" vertical="center"/>
      <protection locked="0"/>
    </xf>
    <xf numFmtId="0" fontId="0" fillId="0" borderId="0" xfId="0" applyProtection="1">
      <protection locked="0"/>
    </xf>
    <xf numFmtId="0" fontId="8" fillId="0" borderId="9" xfId="0" applyFont="1" applyBorder="1" applyAlignment="1" applyProtection="1">
      <alignment horizontal="left" vertical="top" wrapText="1" indent="3"/>
      <protection hidden="1"/>
    </xf>
    <xf numFmtId="0" fontId="8" fillId="2" borderId="7" xfId="0" applyFont="1" applyFill="1" applyBorder="1" applyAlignment="1" applyProtection="1">
      <alignment horizontal="center" vertical="center"/>
      <protection locked="0"/>
    </xf>
    <xf numFmtId="0" fontId="0" fillId="0" borderId="7" xfId="0" applyBorder="1" applyProtection="1">
      <protection locked="0"/>
    </xf>
    <xf numFmtId="2" fontId="8" fillId="0" borderId="9" xfId="0" applyNumberFormat="1" applyFont="1" applyBorder="1" applyAlignment="1" applyProtection="1">
      <alignment horizontal="left" vertical="center"/>
      <protection hidden="1"/>
    </xf>
    <xf numFmtId="0" fontId="8" fillId="0" borderId="9" xfId="0" applyFont="1" applyBorder="1" applyAlignment="1" applyProtection="1">
      <alignment horizontal="left" vertical="top" wrapText="1"/>
      <protection hidden="1"/>
    </xf>
    <xf numFmtId="0" fontId="8" fillId="0" borderId="26" xfId="0" applyFont="1" applyBorder="1" applyAlignment="1" applyProtection="1">
      <alignment horizontal="left" vertical="top" wrapText="1" indent="3"/>
      <protection hidden="1"/>
    </xf>
    <xf numFmtId="0" fontId="8" fillId="2" borderId="27" xfId="0" applyFont="1" applyFill="1" applyBorder="1" applyAlignment="1" applyProtection="1">
      <alignment horizontal="center" vertical="center"/>
      <protection locked="0"/>
    </xf>
    <xf numFmtId="0" fontId="0" fillId="0" borderId="27" xfId="0" applyBorder="1" applyProtection="1">
      <protection locked="0"/>
    </xf>
    <xf numFmtId="2" fontId="8" fillId="0" borderId="26" xfId="0" applyNumberFormat="1" applyFont="1" applyBorder="1" applyAlignment="1" applyProtection="1">
      <alignment horizontal="right" vertical="center"/>
      <protection hidden="1"/>
    </xf>
    <xf numFmtId="2" fontId="8" fillId="0" borderId="26" xfId="0" applyNumberFormat="1" applyFont="1" applyBorder="1" applyAlignment="1" applyProtection="1">
      <alignment horizontal="left" vertical="center"/>
      <protection hidden="1"/>
    </xf>
    <xf numFmtId="0" fontId="54" fillId="0" borderId="28" xfId="0" applyFont="1" applyBorder="1" applyAlignment="1" applyProtection="1">
      <alignment horizontal="justify" vertical="center" wrapText="1"/>
      <protection hidden="1"/>
    </xf>
    <xf numFmtId="4" fontId="8" fillId="2" borderId="9" xfId="0" applyNumberFormat="1" applyFont="1" applyFill="1" applyBorder="1" applyAlignment="1" applyProtection="1">
      <alignment horizontal="left" vertical="center"/>
      <protection locked="0"/>
    </xf>
    <xf numFmtId="4" fontId="8" fillId="2" borderId="29" xfId="0" applyNumberFormat="1" applyFont="1" applyFill="1" applyBorder="1" applyAlignment="1" applyProtection="1">
      <alignment horizontal="left" vertical="center"/>
      <protection locked="0"/>
    </xf>
    <xf numFmtId="0" fontId="49" fillId="5" borderId="0" xfId="0" applyFont="1" applyFill="1" applyAlignment="1" applyProtection="1">
      <alignment horizontal="left" vertical="center"/>
      <protection hidden="1"/>
    </xf>
    <xf numFmtId="4" fontId="8" fillId="2" borderId="26" xfId="0" applyNumberFormat="1" applyFont="1" applyFill="1" applyBorder="1" applyAlignment="1" applyProtection="1">
      <alignment horizontal="justify" vertical="top" wrapText="1"/>
      <protection locked="0"/>
    </xf>
    <xf numFmtId="0" fontId="0" fillId="0" borderId="26" xfId="0" applyBorder="1" applyProtection="1">
      <protection locked="0"/>
    </xf>
    <xf numFmtId="0" fontId="8" fillId="0" borderId="29" xfId="0" applyFont="1" applyBorder="1" applyAlignment="1" applyProtection="1">
      <alignment horizontal="left" vertical="top" wrapText="1" indent="3"/>
      <protection hidden="1"/>
    </xf>
    <xf numFmtId="0" fontId="0" fillId="0" borderId="29" xfId="0" applyBorder="1" applyProtection="1">
      <protection hidden="1"/>
    </xf>
    <xf numFmtId="0" fontId="49" fillId="5" borderId="0" xfId="0" applyFont="1" applyFill="1" applyAlignment="1" applyProtection="1">
      <alignment horizontal="left" vertical="center" wrapText="1"/>
      <protection hidden="1"/>
    </xf>
    <xf numFmtId="0" fontId="54" fillId="0" borderId="7" xfId="0" applyFont="1" applyBorder="1" applyAlignment="1" applyProtection="1">
      <alignment horizontal="justify" vertical="center" wrapText="1"/>
      <protection hidden="1"/>
    </xf>
    <xf numFmtId="0" fontId="8" fillId="6" borderId="0" xfId="0" applyFont="1" applyFill="1" applyAlignment="1" applyProtection="1">
      <alignment horizontal="center" vertical="center"/>
      <protection hidden="1"/>
    </xf>
    <xf numFmtId="0" fontId="49" fillId="0" borderId="4" xfId="0" applyFont="1" applyBorder="1" applyAlignment="1" applyProtection="1">
      <alignment horizontal="left" vertical="center" wrapText="1"/>
      <protection hidden="1"/>
    </xf>
    <xf numFmtId="0" fontId="8" fillId="7" borderId="0" xfId="0" applyFont="1" applyFill="1" applyAlignment="1" applyProtection="1">
      <alignment horizontal="center" vertical="center"/>
      <protection hidden="1"/>
    </xf>
    <xf numFmtId="0" fontId="8" fillId="10" borderId="0" xfId="0" applyFont="1" applyFill="1" applyAlignment="1" applyProtection="1">
      <alignment horizontal="left" vertical="center" wrapText="1"/>
      <protection hidden="1"/>
    </xf>
    <xf numFmtId="0" fontId="8" fillId="8" borderId="0" xfId="0" applyFont="1" applyFill="1" applyAlignment="1" applyProtection="1">
      <alignment horizontal="center" vertical="center"/>
      <protection hidden="1"/>
    </xf>
    <xf numFmtId="0" fontId="50" fillId="0" borderId="4" xfId="0" applyFont="1" applyBorder="1" applyAlignment="1" applyProtection="1">
      <alignment horizontal="left" vertical="center" wrapText="1"/>
      <protection hidden="1"/>
    </xf>
    <xf numFmtId="2" fontId="55" fillId="0" borderId="0" xfId="0" applyNumberFormat="1" applyFont="1" applyAlignment="1" applyProtection="1">
      <alignment horizontal="left" vertical="center"/>
      <protection hidden="1"/>
    </xf>
    <xf numFmtId="0" fontId="8" fillId="0" borderId="7" xfId="0" applyFont="1" applyBorder="1" applyAlignment="1" applyProtection="1">
      <alignment horizontal="justify" vertical="top" wrapText="1"/>
      <protection hidden="1"/>
    </xf>
    <xf numFmtId="0" fontId="21" fillId="0" borderId="0" xfId="0" applyFont="1" applyAlignment="1" applyProtection="1">
      <alignment horizontal="center" wrapText="1"/>
      <protection hidden="1"/>
    </xf>
  </cellXfs>
  <cellStyles count="25">
    <cellStyle name="75" xfId="1" xr:uid="{00000000-0005-0000-0000-000006000000}"/>
    <cellStyle name="ÅëÈ­ [0]_±âÅ¸" xfId="22" xr:uid="{00000000-0005-0000-0000-000021000000}"/>
    <cellStyle name="ÅëÈ­_±âÅ¸" xfId="23" xr:uid="{00000000-0005-0000-0000-000022000000}"/>
    <cellStyle name="ÄÞ¸¶ [0]_±âÅ¸" xfId="20" xr:uid="{00000000-0005-0000-0000-00001F000000}"/>
    <cellStyle name="ÄÞ¸¶_±âÅ¸" xfId="21" xr:uid="{00000000-0005-0000-0000-000020000000}"/>
    <cellStyle name="Ç¥ÁØ_¿¬°£´©°è¿¹»ó" xfId="24" xr:uid="{00000000-0005-0000-0000-000023000000}"/>
    <cellStyle name="Comma  - Style1" xfId="2" xr:uid="{00000000-0005-0000-0000-000007000000}"/>
    <cellStyle name="Comma  - Style2" xfId="3" xr:uid="{00000000-0005-0000-0000-000008000000}"/>
    <cellStyle name="Comma  - Style3" xfId="4" xr:uid="{00000000-0005-0000-0000-000009000000}"/>
    <cellStyle name="Comma  - Style4" xfId="5" xr:uid="{00000000-0005-0000-0000-00000A000000}"/>
    <cellStyle name="Comma  - Style5" xfId="6" xr:uid="{00000000-0005-0000-0000-00000B000000}"/>
    <cellStyle name="Comma  - Style6" xfId="7" xr:uid="{00000000-0005-0000-0000-00000C000000}"/>
    <cellStyle name="Comma  - Style7" xfId="8" xr:uid="{00000000-0005-0000-0000-00000D000000}"/>
    <cellStyle name="Comma  - Style8" xfId="9" xr:uid="{00000000-0005-0000-0000-00000E000000}"/>
    <cellStyle name="Formula" xfId="10" xr:uid="{00000000-0005-0000-0000-00000F000000}"/>
    <cellStyle name="Header1" xfId="11" xr:uid="{00000000-0005-0000-0000-000010000000}"/>
    <cellStyle name="Header2" xfId="12" xr:uid="{00000000-0005-0000-0000-000011000000}"/>
    <cellStyle name="Hypertextový odkaz" xfId="13" xr:uid="{00000000-0005-0000-0000-000012000000}"/>
    <cellStyle name="no dec" xfId="14" xr:uid="{00000000-0005-0000-0000-000013000000}"/>
    <cellStyle name="Normal" xfId="0" builtinId="0"/>
    <cellStyle name="Normal - Style1" xfId="15" xr:uid="{00000000-0005-0000-0000-000014000000}"/>
    <cellStyle name="Normal 2" xfId="16" xr:uid="{00000000-0005-0000-0000-000015000000}"/>
    <cellStyle name="Popis" xfId="17" xr:uid="{00000000-0005-0000-0000-00001C000000}"/>
    <cellStyle name="Sledovaný hypertextový odkaz" xfId="18" xr:uid="{00000000-0005-0000-0000-00001D000000}"/>
    <cellStyle name="Standard_BS14" xfId="19" xr:uid="{00000000-0005-0000-0000-00001E000000}"/>
  </cellStyles>
  <dxfs count="17">
    <dxf>
      <font>
        <color rgb="FFFFFFFF"/>
        <name val="Book Antiqua"/>
      </font>
    </dxf>
    <dxf>
      <font>
        <color rgb="FFFFFFFF"/>
        <name val="Book Antiqua"/>
      </font>
    </dxf>
    <dxf>
      <font>
        <u/>
        <color rgb="FFFF0000"/>
        <name val="Book Antiqua"/>
      </font>
    </dxf>
    <dxf>
      <font>
        <strike/>
        <color rgb="FFFFFFFF"/>
        <name val="Book Antiqua"/>
      </font>
    </dxf>
    <dxf>
      <font>
        <strike/>
        <color rgb="FFFFFFFF"/>
        <name val="Book Antiqua"/>
      </font>
    </dxf>
    <dxf>
      <font>
        <strike/>
        <color rgb="FFFFFFFF"/>
        <name val="Book Antiqua"/>
      </font>
    </dxf>
    <dxf>
      <font>
        <color rgb="FFFFFFFF"/>
        <name val="Book Antiqua"/>
      </font>
      <border>
        <left/>
        <right/>
        <top/>
        <bottom/>
      </border>
    </dxf>
    <dxf>
      <font>
        <color rgb="FFFFFFFF"/>
        <name val="Book Antiqua"/>
      </font>
    </dxf>
    <dxf>
      <font>
        <color rgb="FFFFFFFF"/>
        <name val="Book Antiqua"/>
      </font>
    </dxf>
    <dxf>
      <font>
        <strike/>
        <color rgb="FFFFFFFF"/>
        <name val="Book Antiqua"/>
      </font>
    </dxf>
    <dxf>
      <font>
        <color rgb="FFFFFFFF"/>
        <name val="Book Antiqua"/>
      </font>
      <border>
        <left/>
        <right/>
        <top/>
        <bottom/>
      </border>
    </dxf>
    <dxf>
      <font>
        <strike val="0"/>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strike/>
        <color rgb="FFFFFFFF"/>
        <name val="Book Antiqua"/>
      </font>
    </dxf>
    <dxf>
      <font>
        <color rgb="FFFFFFFF"/>
        <name val="Book Antiqua"/>
      </font>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173520</xdr:colOff>
      <xdr:row>3</xdr:row>
      <xdr:rowOff>209520</xdr:rowOff>
    </xdr:to>
    <xdr:pic>
      <xdr:nvPicPr>
        <xdr:cNvPr id="46" name="EtsImage" descr="ImageShow">
          <a:extLst>
            <a:ext uri="{FF2B5EF4-FFF2-40B4-BE49-F238E27FC236}">
              <a16:creationId xmlns:a16="http://schemas.microsoft.com/office/drawing/2014/main" id="{00000000-0008-0000-1400-00002E000000}"/>
            </a:ext>
          </a:extLst>
        </xdr:cNvPr>
        <xdr:cNvPicPr/>
      </xdr:nvPicPr>
      <xdr:blipFill>
        <a:blip xmlns:r="http://schemas.openxmlformats.org/officeDocument/2006/relationships" r:embed="rId1"/>
        <a:stretch>
          <a:fillRect/>
        </a:stretch>
      </xdr:blipFill>
      <xdr:spPr>
        <a:xfrm>
          <a:off x="0" y="0"/>
          <a:ext cx="1703160" cy="838080"/>
        </a:xfrm>
        <a:prstGeom prst="rect">
          <a:avLst/>
        </a:prstGeom>
        <a:noFill/>
        <a:ln w="0">
          <a:noFill/>
          <a:prstDash val="solid"/>
        </a:ln>
      </xdr:spPr>
    </xdr:pic>
    <xdr:clientData/>
  </xdr:twoCellAnchor>
  <xdr:twoCellAnchor editAs="oneCell">
    <xdr:from>
      <xdr:col>12</xdr:col>
      <xdr:colOff>471960</xdr:colOff>
      <xdr:row>0</xdr:row>
      <xdr:rowOff>9720</xdr:rowOff>
    </xdr:from>
    <xdr:to>
      <xdr:col>14</xdr:col>
      <xdr:colOff>1800</xdr:colOff>
      <xdr:row>3</xdr:row>
      <xdr:rowOff>209520</xdr:rowOff>
    </xdr:to>
    <xdr:pic>
      <xdr:nvPicPr>
        <xdr:cNvPr id="47" name="EtsLicenseeLogo" descr="ImageShow">
          <a:extLst>
            <a:ext uri="{FF2B5EF4-FFF2-40B4-BE49-F238E27FC236}">
              <a16:creationId xmlns:a16="http://schemas.microsoft.com/office/drawing/2014/main" id="{00000000-0008-0000-1400-00002F000000}"/>
            </a:ext>
          </a:extLst>
        </xdr:cNvPr>
        <xdr:cNvPicPr/>
      </xdr:nvPicPr>
      <xdr:blipFill>
        <a:blip xmlns:r="http://schemas.openxmlformats.org/officeDocument/2006/relationships" r:embed="rId2"/>
        <a:stretch>
          <a:fillRect/>
        </a:stretch>
      </xdr:blipFill>
      <xdr:spPr>
        <a:xfrm>
          <a:off x="8631000" y="9720"/>
          <a:ext cx="1002960" cy="828360"/>
        </a:xfrm>
        <a:prstGeom prst="rect">
          <a:avLst/>
        </a:prstGeom>
        <a:noFill/>
        <a:ln w="6480">
          <a:solidFill>
            <a:srgbClr val="000000"/>
          </a:solidFill>
          <a:prstDash val="solid"/>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7"/>
  <sheetViews>
    <sheetView zoomScaleNormal="100" workbookViewId="0"/>
  </sheetViews>
  <sheetFormatPr defaultColWidth="9.140625" defaultRowHeight="15.75" customHeight="1"/>
  <cols>
    <col min="1" max="1" width="27.5703125" style="1" customWidth="1"/>
    <col min="2" max="2" width="14.85546875" style="1" customWidth="1"/>
    <col min="3" max="3" width="13.140625" style="1" customWidth="1"/>
    <col min="4" max="8" width="9.140625" style="1" customWidth="1"/>
    <col min="9" max="257" width="9.140625" style="2" customWidth="1"/>
  </cols>
  <sheetData>
    <row r="1" spans="1:9" ht="83.25" customHeight="1">
      <c r="A1" s="3" t="s">
        <v>0</v>
      </c>
      <c r="B1" s="301" t="s">
        <v>1</v>
      </c>
      <c r="C1" s="302"/>
      <c r="D1" s="302"/>
      <c r="E1" s="302"/>
      <c r="F1" s="302"/>
      <c r="G1" s="302"/>
      <c r="H1" s="302"/>
      <c r="I1" s="4"/>
    </row>
    <row r="2" spans="1:9" ht="30.75" customHeight="1">
      <c r="A2" s="3" t="s">
        <v>2</v>
      </c>
    </row>
    <row r="3" spans="1:9" ht="30.75" customHeight="1">
      <c r="A3" s="3" t="s">
        <v>3</v>
      </c>
      <c r="B3" s="303" t="s">
        <v>4</v>
      </c>
      <c r="C3" s="302"/>
      <c r="D3" s="302"/>
      <c r="E3" s="302"/>
      <c r="F3" s="302"/>
      <c r="G3" s="302"/>
      <c r="H3" s="302"/>
    </row>
    <row r="4" spans="1:9" ht="15.75" customHeight="1">
      <c r="B4" s="304"/>
      <c r="C4" s="302"/>
    </row>
    <row r="5" spans="1:9" ht="16.5" customHeight="1">
      <c r="A5" s="3" t="s">
        <v>5</v>
      </c>
      <c r="B5" s="5"/>
      <c r="C5" s="6" t="s">
        <v>6</v>
      </c>
    </row>
    <row r="7" spans="1:9" ht="16.5" customHeight="1">
      <c r="A7" s="7"/>
    </row>
  </sheetData>
  <mergeCells count="3">
    <mergeCell ref="B1:H1"/>
    <mergeCell ref="B3:H3"/>
    <mergeCell ref="B4:C4"/>
  </mergeCells>
  <pageMargins left="0.75" right="0.75" top="1" bottom="1" header="0.511811023622047" footer="0.511811023622047"/>
  <pageSetup orientation="portrait" horizontalDpi="300" verticalDpi="300"/>
  <headerFooter>
    <oddHeader>&amp;C&amp;"Aptos"&amp;12&amp;KFF0000 डेटा वर्गीकरण : प्रतिबंधित/RESTRICTED&amp;1#_x000D_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sheetPr>
  <dimension ref="A1:IW40"/>
  <sheetViews>
    <sheetView tabSelected="1" zoomScaleNormal="100" workbookViewId="0">
      <selection activeCell="C13" sqref="C13:E13"/>
    </sheetView>
  </sheetViews>
  <sheetFormatPr defaultColWidth="9.140625" defaultRowHeight="15.75" customHeight="1"/>
  <cols>
    <col min="1" max="1" width="7" style="8" customWidth="1"/>
    <col min="2" max="2" width="52.28515625" style="8" customWidth="1"/>
    <col min="3" max="3" width="15" style="8" customWidth="1"/>
    <col min="4" max="4" width="18.5703125" style="8" customWidth="1"/>
    <col min="5" max="5" width="16.42578125" style="8" customWidth="1"/>
    <col min="6" max="7" width="9.140625" style="8" customWidth="1"/>
    <col min="8" max="257" width="9.140625" style="9" customWidth="1"/>
  </cols>
  <sheetData>
    <row r="1" spans="1:8" ht="21" customHeight="1">
      <c r="A1" s="9"/>
      <c r="B1" s="9"/>
      <c r="C1" s="9"/>
      <c r="D1" s="10"/>
      <c r="E1" s="10" t="s">
        <v>7</v>
      </c>
      <c r="F1" s="11"/>
      <c r="G1" s="11"/>
    </row>
    <row r="2" spans="1:8" ht="21" customHeight="1">
      <c r="A2" s="298" t="s">
        <v>487</v>
      </c>
      <c r="B2" s="298"/>
      <c r="C2" s="298"/>
      <c r="D2" s="298"/>
      <c r="E2" s="298"/>
      <c r="F2" s="11"/>
      <c r="G2" s="11"/>
    </row>
    <row r="3" spans="1:8" ht="16.5">
      <c r="A3" s="297"/>
      <c r="B3" s="297"/>
      <c r="C3" s="297"/>
      <c r="D3" s="297"/>
      <c r="E3" s="297"/>
      <c r="F3" s="11"/>
      <c r="G3" s="11"/>
    </row>
    <row r="4" spans="1:8" ht="15" customHeight="1">
      <c r="A4" s="9"/>
      <c r="B4" s="12" t="s">
        <v>8</v>
      </c>
      <c r="C4" s="289"/>
      <c r="D4" s="290"/>
      <c r="E4" s="291"/>
      <c r="H4" s="8"/>
    </row>
    <row r="5" spans="1:8" ht="15" customHeight="1">
      <c r="A5" s="9"/>
      <c r="B5" s="12" t="s">
        <v>9</v>
      </c>
      <c r="C5" s="289"/>
      <c r="D5" s="290"/>
      <c r="E5" s="291"/>
      <c r="H5" s="8"/>
    </row>
    <row r="6" spans="1:8" ht="53.25" customHeight="1">
      <c r="A6" s="293" t="s">
        <v>488</v>
      </c>
      <c r="B6" s="288"/>
      <c r="C6" s="288"/>
      <c r="D6" s="288"/>
      <c r="E6" s="288"/>
      <c r="H6" s="8"/>
    </row>
    <row r="7" spans="1:8" ht="20.100000000000001" customHeight="1">
      <c r="A7" s="292" t="s">
        <v>493</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3.75" customHeight="1">
      <c r="A37" s="13"/>
      <c r="B37" s="287" t="s">
        <v>490</v>
      </c>
      <c r="C37" s="288"/>
      <c r="D37" s="288"/>
      <c r="E37" s="288"/>
      <c r="H37" s="8"/>
    </row>
    <row r="38" spans="1:8" ht="15.75" customHeight="1">
      <c r="B38" s="287"/>
      <c r="C38" s="288"/>
      <c r="D38" s="288"/>
      <c r="E38" s="288"/>
    </row>
    <row r="39" spans="1:8" ht="15.75" customHeight="1">
      <c r="B39" s="287"/>
      <c r="C39" s="288"/>
      <c r="D39" s="288"/>
      <c r="E39" s="288"/>
    </row>
    <row r="40" spans="1:8" ht="15.75" customHeight="1">
      <c r="B40" s="287"/>
      <c r="C40" s="288"/>
      <c r="D40" s="288"/>
      <c r="E40" s="288"/>
    </row>
  </sheetData>
  <sheetProtection algorithmName="SHA-512" hashValue="Msii26jKhYp/T5FcuG9AmsIvW9JACeJDTaUjeE+YOPUdaenhqtwKmPHqOurT+lxrCrpeQdbRfFUMDe1nXPcyPg==" saltValue="ROmrxL2VtjSSIj1zQoyuxA==" spinCount="100000" sheet="1" objects="1" scenarios="1"/>
  <mergeCells count="39">
    <mergeCell ref="A3:E3"/>
    <mergeCell ref="A2:E2"/>
    <mergeCell ref="B35:E35"/>
    <mergeCell ref="B39:E39"/>
    <mergeCell ref="C4:E4"/>
    <mergeCell ref="A33:B33"/>
    <mergeCell ref="C11:E11"/>
    <mergeCell ref="C12:E12"/>
    <mergeCell ref="C13:E13"/>
    <mergeCell ref="C14:E14"/>
    <mergeCell ref="C15:E15"/>
    <mergeCell ref="C17:E17"/>
    <mergeCell ref="C18:E18"/>
    <mergeCell ref="C20:E20"/>
    <mergeCell ref="B40:E40"/>
    <mergeCell ref="B36:E36"/>
    <mergeCell ref="C5:E5"/>
    <mergeCell ref="A7:E7"/>
    <mergeCell ref="B38:E38"/>
    <mergeCell ref="A6:E6"/>
    <mergeCell ref="B37:E37"/>
    <mergeCell ref="B34:E34"/>
    <mergeCell ref="C9:E9"/>
    <mergeCell ref="C10:E10"/>
    <mergeCell ref="C19:E19"/>
    <mergeCell ref="C16:E16"/>
    <mergeCell ref="C21:E21"/>
    <mergeCell ref="C22:E22"/>
    <mergeCell ref="C23:E23"/>
    <mergeCell ref="C24:E24"/>
    <mergeCell ref="C25:E25"/>
    <mergeCell ref="C26:E26"/>
    <mergeCell ref="C27:E27"/>
    <mergeCell ref="C28:E28"/>
    <mergeCell ref="C29:E29"/>
    <mergeCell ref="C30:E30"/>
    <mergeCell ref="C31:E31"/>
    <mergeCell ref="C32:E32"/>
    <mergeCell ref="C33:E33"/>
  </mergeCells>
  <pageMargins left="0.37013888888888902" right="0.17013888888888901" top="0.59027777777777801" bottom="0.32986111111111099" header="0.511811023622047" footer="0.179861111111111"/>
  <pageSetup paperSize="9"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sheetPr>
  <dimension ref="A1:IW37"/>
  <sheetViews>
    <sheetView showGridLines="0" zoomScaleNormal="100" workbookViewId="0">
      <selection activeCell="C11" sqref="C11:E11"/>
    </sheetView>
  </sheetViews>
  <sheetFormatPr defaultColWidth="9.140625" defaultRowHeight="15.75" customHeight="1"/>
  <cols>
    <col min="1" max="1" width="6.85546875" style="8" customWidth="1"/>
    <col min="2" max="2" width="47.140625" style="8" customWidth="1"/>
    <col min="3" max="3" width="15" style="8" customWidth="1"/>
    <col min="4" max="4" width="18.28515625" style="8" customWidth="1"/>
    <col min="5" max="5" width="17.5703125" style="8" customWidth="1"/>
    <col min="6" max="7" width="9.140625" style="8" customWidth="1"/>
    <col min="8" max="257" width="9.140625" style="9" customWidth="1"/>
  </cols>
  <sheetData>
    <row r="1" spans="1:8" ht="21" customHeight="1">
      <c r="A1" s="9"/>
      <c r="B1" s="9"/>
      <c r="C1" s="9"/>
      <c r="D1" s="10"/>
      <c r="E1" s="10" t="s">
        <v>7</v>
      </c>
      <c r="F1" s="11"/>
      <c r="G1" s="11"/>
    </row>
    <row r="2" spans="1:8" ht="21" customHeight="1">
      <c r="A2" s="9"/>
      <c r="B2" s="10" t="s">
        <v>492</v>
      </c>
      <c r="C2" s="10"/>
      <c r="D2" s="9"/>
      <c r="E2" s="9"/>
      <c r="F2" s="11"/>
      <c r="G2" s="11"/>
    </row>
    <row r="3" spans="1:8" ht="30" customHeight="1">
      <c r="A3" s="9"/>
      <c r="B3" s="9"/>
      <c r="C3" s="9"/>
      <c r="D3" s="9"/>
      <c r="E3" s="9"/>
      <c r="F3" s="11"/>
      <c r="G3" s="11"/>
    </row>
    <row r="4" spans="1:8" ht="15" customHeight="1">
      <c r="A4" s="9"/>
      <c r="B4" s="12" t="s">
        <v>8</v>
      </c>
      <c r="C4" s="289"/>
      <c r="D4" s="290"/>
      <c r="E4" s="291"/>
      <c r="H4" s="8"/>
    </row>
    <row r="5" spans="1:8" ht="15" customHeight="1">
      <c r="A5" s="9"/>
      <c r="B5" s="12" t="s">
        <v>9</v>
      </c>
      <c r="C5" s="289"/>
      <c r="D5" s="290"/>
      <c r="E5" s="291"/>
      <c r="H5" s="8"/>
    </row>
    <row r="6" spans="1:8" ht="57.75" customHeight="1">
      <c r="A6" s="293" t="s">
        <v>488</v>
      </c>
      <c r="B6" s="288"/>
      <c r="C6" s="288"/>
      <c r="D6" s="288"/>
      <c r="E6" s="288"/>
      <c r="H6" s="8"/>
    </row>
    <row r="7" spans="1:8">
      <c r="A7" s="292" t="s">
        <v>494</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7.5" customHeight="1">
      <c r="A37" s="13"/>
      <c r="B37" s="287" t="s">
        <v>490</v>
      </c>
      <c r="C37" s="288"/>
      <c r="D37" s="288"/>
      <c r="E37" s="288"/>
      <c r="H37" s="8"/>
    </row>
  </sheetData>
  <sheetProtection algorithmName="SHA-512" hashValue="Z7ICxZD2o5+ajwpYSlUi12ldZ5WCPt4+Yozsmdl7bbhREgBnXDVD88XfYrMz2pEqoHh3/XR4OVx/EzREy8UQuw==" saltValue="2WWlAixsACbJtlNT8DkCsQ==" spinCount="100000" sheet="1" objects="1" scenarios="1"/>
  <mergeCells count="34">
    <mergeCell ref="C4:E4"/>
    <mergeCell ref="B37:E37"/>
    <mergeCell ref="A6:E6"/>
    <mergeCell ref="B36:E36"/>
    <mergeCell ref="B34:E34"/>
    <mergeCell ref="B35:E35"/>
    <mergeCell ref="C5:E5"/>
    <mergeCell ref="A7:E7"/>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E33"/>
  </mergeCells>
  <pageMargins left="0.37013888888888902" right="0.17013888888888901" top="0.59027777777777801" bottom="0.32986111111111099" header="0.511811023622047" footer="0.179861111111111"/>
  <pageSetup paperSize="9"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sheetPr>
  <dimension ref="A1:IW37"/>
  <sheetViews>
    <sheetView showGridLines="0" zoomScaleNormal="100" workbookViewId="0">
      <selection activeCell="C12" sqref="C12:E12"/>
    </sheetView>
  </sheetViews>
  <sheetFormatPr defaultColWidth="9.140625" defaultRowHeight="15.75" customHeight="1"/>
  <cols>
    <col min="1" max="1" width="7.28515625" style="8" customWidth="1"/>
    <col min="2" max="2" width="51.42578125" style="8" customWidth="1"/>
    <col min="3" max="3" width="15.28515625" style="8" customWidth="1"/>
    <col min="4" max="4" width="18" style="8" customWidth="1"/>
    <col min="5" max="5" width="17.42578125" style="8" customWidth="1"/>
    <col min="6" max="7" width="9.140625" style="8" customWidth="1"/>
    <col min="8" max="257" width="9.140625" style="9" customWidth="1"/>
  </cols>
  <sheetData>
    <row r="1" spans="1:8" ht="21" customHeight="1">
      <c r="A1" s="9"/>
      <c r="B1" s="9"/>
      <c r="C1" s="9"/>
      <c r="D1" s="10"/>
      <c r="E1" s="10" t="s">
        <v>7</v>
      </c>
      <c r="F1" s="11"/>
      <c r="G1" s="11"/>
    </row>
    <row r="2" spans="1:8" ht="21" customHeight="1">
      <c r="A2" s="9"/>
      <c r="B2" s="10" t="s">
        <v>495</v>
      </c>
      <c r="C2" s="10"/>
      <c r="D2" s="9"/>
      <c r="E2" s="9"/>
      <c r="F2" s="11"/>
      <c r="G2" s="11"/>
    </row>
    <row r="3" spans="1:8" ht="21" customHeight="1">
      <c r="A3" s="9"/>
      <c r="B3" s="9"/>
      <c r="C3" s="9"/>
      <c r="D3" s="9"/>
      <c r="E3" s="9"/>
      <c r="F3" s="11"/>
      <c r="G3" s="11"/>
    </row>
    <row r="4" spans="1:8" ht="15" customHeight="1">
      <c r="A4" s="9"/>
      <c r="B4" s="12" t="s">
        <v>8</v>
      </c>
      <c r="C4" s="289"/>
      <c r="D4" s="290"/>
      <c r="E4" s="291"/>
      <c r="H4" s="8"/>
    </row>
    <row r="5" spans="1:8" ht="15" customHeight="1">
      <c r="A5" s="9"/>
      <c r="B5" s="12" t="s">
        <v>9</v>
      </c>
      <c r="C5" s="289"/>
      <c r="D5" s="290"/>
      <c r="E5" s="291"/>
      <c r="H5" s="8"/>
    </row>
    <row r="6" spans="1:8" ht="53.25" customHeight="1">
      <c r="A6" s="293" t="s">
        <v>488</v>
      </c>
      <c r="B6" s="288"/>
      <c r="C6" s="288"/>
      <c r="D6" s="288"/>
      <c r="E6" s="288"/>
      <c r="H6" s="8"/>
    </row>
    <row r="7" spans="1:8" ht="20.100000000000001" customHeight="1">
      <c r="A7" s="292" t="s">
        <v>496</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4.5" customHeight="1">
      <c r="A37" s="13"/>
      <c r="B37" s="287" t="s">
        <v>490</v>
      </c>
      <c r="C37" s="288"/>
      <c r="D37" s="288"/>
      <c r="E37" s="288"/>
      <c r="H37" s="8"/>
    </row>
  </sheetData>
  <sheetProtection algorithmName="SHA-512" hashValue="Wc+1SEHGO8W3hqKpizL3y2MLLs4SU/5+MbNMzKAVXGPLoP4oUhFBOn3fGCWeFGXqfkBmj1L3jj9OpDh2QgrdJw==" saltValue="pCu2ArO5/vqQ8OazgvXZQw==" spinCount="100000" sheet="1" objects="1" scenarios="1"/>
  <mergeCells count="34">
    <mergeCell ref="C4:E4"/>
    <mergeCell ref="B37:E37"/>
    <mergeCell ref="A6:E6"/>
    <mergeCell ref="B36:E36"/>
    <mergeCell ref="B34:E34"/>
    <mergeCell ref="B35:E35"/>
    <mergeCell ref="C5:E5"/>
    <mergeCell ref="A7:E7"/>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E33"/>
  </mergeCells>
  <pageMargins left="0.37013888888888902" right="0.17013888888888901" top="0.59027777777777801" bottom="0.32986111111111099" header="0.511811023622047" footer="0.179861111111111"/>
  <pageSetup paperSize="9"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99"/>
  </sheetPr>
  <dimension ref="A1:IW37"/>
  <sheetViews>
    <sheetView showGridLines="0" zoomScaleNormal="100" workbookViewId="0">
      <selection activeCell="C12" sqref="C12:E12"/>
    </sheetView>
  </sheetViews>
  <sheetFormatPr defaultColWidth="9.140625" defaultRowHeight="15.75" customHeight="1"/>
  <cols>
    <col min="1" max="1" width="6.7109375" style="8" customWidth="1"/>
    <col min="2" max="2" width="48.140625" style="8" customWidth="1"/>
    <col min="3" max="3" width="15.5703125" style="8" customWidth="1"/>
    <col min="4" max="4" width="18.140625" style="8" customWidth="1"/>
    <col min="5" max="5" width="16.7109375" style="8" customWidth="1"/>
    <col min="6" max="7" width="9.140625" style="8" customWidth="1"/>
    <col min="8" max="257" width="9.140625" style="9" customWidth="1"/>
  </cols>
  <sheetData>
    <row r="1" spans="1:8" ht="21" customHeight="1">
      <c r="A1" s="9"/>
      <c r="B1" s="9"/>
      <c r="C1" s="9"/>
      <c r="D1" s="10"/>
      <c r="E1" s="10" t="s">
        <v>7</v>
      </c>
      <c r="F1" s="11"/>
      <c r="G1" s="11"/>
    </row>
    <row r="2" spans="1:8" ht="21" customHeight="1">
      <c r="A2" s="9"/>
      <c r="B2" s="10" t="s">
        <v>497</v>
      </c>
      <c r="C2" s="10"/>
      <c r="D2" s="9"/>
      <c r="E2" s="9"/>
      <c r="F2" s="11"/>
      <c r="G2" s="11"/>
    </row>
    <row r="3" spans="1:8" ht="21" customHeight="1">
      <c r="A3" s="9"/>
      <c r="B3" s="9"/>
      <c r="C3" s="9"/>
      <c r="D3" s="9"/>
      <c r="E3" s="9"/>
      <c r="F3" s="11"/>
      <c r="G3" s="11"/>
    </row>
    <row r="4" spans="1:8" ht="15" customHeight="1">
      <c r="A4" s="9"/>
      <c r="B4" s="12" t="s">
        <v>8</v>
      </c>
      <c r="C4" s="289"/>
      <c r="D4" s="290"/>
      <c r="E4" s="291"/>
      <c r="H4" s="8"/>
    </row>
    <row r="5" spans="1:8" ht="15" customHeight="1">
      <c r="A5" s="9"/>
      <c r="B5" s="12" t="s">
        <v>9</v>
      </c>
      <c r="C5" s="289"/>
      <c r="D5" s="290"/>
      <c r="E5" s="291"/>
      <c r="H5" s="8"/>
    </row>
    <row r="6" spans="1:8" ht="47.25" customHeight="1">
      <c r="A6" s="293" t="s">
        <v>488</v>
      </c>
      <c r="B6" s="288"/>
      <c r="C6" s="288"/>
      <c r="D6" s="288"/>
      <c r="E6" s="288"/>
      <c r="H6" s="8"/>
    </row>
    <row r="7" spans="1:8" ht="33" customHeight="1">
      <c r="A7" s="292" t="s">
        <v>498</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6.75" customHeight="1">
      <c r="A37" s="13"/>
      <c r="B37" s="287" t="s">
        <v>490</v>
      </c>
      <c r="C37" s="288"/>
      <c r="D37" s="288"/>
      <c r="E37" s="288"/>
      <c r="H37" s="8"/>
    </row>
  </sheetData>
  <sheetProtection algorithmName="SHA-512" hashValue="6aZqV4QDvOoc/zJi4kAphkjGJ5nfhVMPQJFWfjL48Qkt3mRKlo0VcGbb/ggp2dV+qGigfCu1UP4fKs+gBQpA0g==" saltValue="hC6KzaIzUnYu5AnfGXjXng==" spinCount="100000" sheet="1" objects="1" scenarios="1"/>
  <mergeCells count="34">
    <mergeCell ref="C4:E4"/>
    <mergeCell ref="B37:E37"/>
    <mergeCell ref="A6:E6"/>
    <mergeCell ref="B36:E36"/>
    <mergeCell ref="B34:E34"/>
    <mergeCell ref="B35:E35"/>
    <mergeCell ref="C5:E5"/>
    <mergeCell ref="A7:E7"/>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E33"/>
  </mergeCells>
  <pageMargins left="0.67986111111111103" right="0.17013888888888901" top="0.37013888888888902" bottom="0.32986111111111099" header="0.511811023622047" footer="0.179861111111111"/>
  <pageSetup paperSize="9"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99"/>
  </sheetPr>
  <dimension ref="A1:IW37"/>
  <sheetViews>
    <sheetView showGridLines="0" topLeftCell="A3" zoomScaleNormal="100" workbookViewId="0">
      <selection activeCell="B14" sqref="B14"/>
    </sheetView>
  </sheetViews>
  <sheetFormatPr defaultColWidth="9.140625" defaultRowHeight="15.75" customHeight="1"/>
  <cols>
    <col min="1" max="1" width="6.85546875" style="8" customWidth="1"/>
    <col min="2" max="2" width="47.140625" style="8" customWidth="1"/>
    <col min="3" max="3" width="15" style="8" customWidth="1"/>
    <col min="4" max="4" width="18.28515625" style="8" customWidth="1"/>
    <col min="5" max="5" width="17.5703125" style="8" customWidth="1"/>
    <col min="6" max="7" width="9.140625" style="8" customWidth="1"/>
    <col min="8" max="257" width="9.140625" style="9" customWidth="1"/>
  </cols>
  <sheetData>
    <row r="1" spans="1:8" ht="21" customHeight="1">
      <c r="A1" s="9"/>
      <c r="B1" s="9"/>
      <c r="C1" s="9"/>
      <c r="D1" s="10"/>
      <c r="E1" s="10" t="s">
        <v>7</v>
      </c>
      <c r="F1" s="11"/>
      <c r="G1" s="11"/>
    </row>
    <row r="2" spans="1:8" ht="21" customHeight="1">
      <c r="A2" s="9"/>
      <c r="B2" s="10" t="s">
        <v>499</v>
      </c>
      <c r="C2" s="10"/>
      <c r="D2" s="9"/>
      <c r="E2" s="9"/>
      <c r="F2" s="11"/>
      <c r="G2" s="11"/>
    </row>
    <row r="3" spans="1:8" ht="21" customHeight="1">
      <c r="A3" s="9"/>
      <c r="B3" s="9"/>
      <c r="C3" s="9"/>
      <c r="D3" s="9"/>
      <c r="E3" s="9"/>
      <c r="F3" s="11"/>
      <c r="G3" s="11"/>
    </row>
    <row r="4" spans="1:8" ht="15" customHeight="1">
      <c r="A4" s="9"/>
      <c r="B4" s="12" t="s">
        <v>8</v>
      </c>
      <c r="C4" s="289"/>
      <c r="D4" s="290"/>
      <c r="E4" s="291"/>
      <c r="H4" s="8"/>
    </row>
    <row r="5" spans="1:8" ht="15" customHeight="1">
      <c r="A5" s="9"/>
      <c r="B5" s="12" t="s">
        <v>9</v>
      </c>
      <c r="C5" s="289"/>
      <c r="D5" s="290"/>
      <c r="E5" s="291"/>
      <c r="H5" s="8"/>
    </row>
    <row r="6" spans="1:8" ht="51" customHeight="1">
      <c r="A6" s="293" t="s">
        <v>488</v>
      </c>
      <c r="B6" s="288"/>
      <c r="C6" s="288"/>
      <c r="D6" s="288"/>
      <c r="E6" s="288"/>
      <c r="H6" s="8"/>
    </row>
    <row r="7" spans="1:8" ht="39" customHeight="1">
      <c r="A7" s="292" t="s">
        <v>500</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6.75" customHeight="1">
      <c r="A37" s="13"/>
      <c r="B37" s="287" t="s">
        <v>490</v>
      </c>
      <c r="C37" s="288"/>
      <c r="D37" s="288"/>
      <c r="E37" s="288"/>
      <c r="H37" s="8"/>
    </row>
  </sheetData>
  <sheetProtection algorithmName="SHA-512" hashValue="uJbDIedbH5JJi3fkHfHZCdJHDpfvJ5aXPZL0aEo8DBWpmGxjIBCZbay+rTsarFqvg5vycQWJ0ly8Vzr8PwhEng==" saltValue="4JVt1RJnoaAlHbugQu9Sew==" spinCount="100000" sheet="1" objects="1" scenarios="1"/>
  <mergeCells count="34">
    <mergeCell ref="C4:E4"/>
    <mergeCell ref="B37:E37"/>
    <mergeCell ref="A6:E6"/>
    <mergeCell ref="B36:E36"/>
    <mergeCell ref="B34:E34"/>
    <mergeCell ref="B35:E35"/>
    <mergeCell ref="C5:E5"/>
    <mergeCell ref="A7:E7"/>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E33"/>
  </mergeCells>
  <pageMargins left="0.6" right="0.17013888888888901" top="0.3" bottom="0.32986111111111099" header="0.511811023622047" footer="0.179861111111111"/>
  <pageSetup paperSize="9"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C1AB-8433-4ACC-9989-570CBF72A032}">
  <sheetPr>
    <tabColor theme="8"/>
  </sheetPr>
  <dimension ref="A1:IW37"/>
  <sheetViews>
    <sheetView workbookViewId="0">
      <selection activeCell="C18" sqref="C18:E18"/>
    </sheetView>
  </sheetViews>
  <sheetFormatPr defaultColWidth="9.140625" defaultRowHeight="15.75"/>
  <cols>
    <col min="1" max="1" width="6.85546875" style="8" customWidth="1"/>
    <col min="2" max="2" width="47.140625" style="8" customWidth="1"/>
    <col min="3" max="3" width="15" style="8" customWidth="1"/>
    <col min="4" max="4" width="18.28515625" style="8" customWidth="1"/>
    <col min="5" max="5" width="17.5703125" style="8" customWidth="1"/>
    <col min="6" max="7" width="9.140625" style="8"/>
    <col min="8" max="257" width="9.140625" style="9"/>
  </cols>
  <sheetData>
    <row r="1" spans="1:8" ht="21" customHeight="1">
      <c r="A1" s="9"/>
      <c r="B1" s="9"/>
      <c r="C1" s="9"/>
      <c r="D1" s="10"/>
      <c r="E1" s="10" t="s">
        <v>7</v>
      </c>
      <c r="F1" s="11"/>
      <c r="G1" s="11"/>
    </row>
    <row r="2" spans="1:8" ht="21" customHeight="1">
      <c r="A2" s="9"/>
      <c r="B2" s="10" t="s">
        <v>501</v>
      </c>
      <c r="C2" s="10"/>
      <c r="D2" s="9"/>
      <c r="E2" s="9"/>
      <c r="F2" s="11"/>
      <c r="G2" s="11"/>
    </row>
    <row r="3" spans="1:8" ht="21" customHeight="1">
      <c r="A3" s="9"/>
      <c r="B3" s="9"/>
      <c r="C3" s="9"/>
      <c r="D3" s="9"/>
      <c r="E3" s="9"/>
      <c r="F3" s="11"/>
      <c r="G3" s="11"/>
    </row>
    <row r="4" spans="1:8" ht="15" customHeight="1">
      <c r="A4" s="9"/>
      <c r="B4" s="12" t="s">
        <v>8</v>
      </c>
      <c r="C4" s="289"/>
      <c r="D4" s="290"/>
      <c r="E4" s="291"/>
      <c r="H4" s="8"/>
    </row>
    <row r="5" spans="1:8" ht="15" customHeight="1">
      <c r="A5" s="9"/>
      <c r="B5" s="12" t="s">
        <v>9</v>
      </c>
      <c r="C5" s="289"/>
      <c r="D5" s="290"/>
      <c r="E5" s="291"/>
      <c r="H5" s="8"/>
    </row>
    <row r="6" spans="1:8" ht="51" customHeight="1">
      <c r="A6" s="293" t="s">
        <v>488</v>
      </c>
      <c r="B6" s="288"/>
      <c r="C6" s="288"/>
      <c r="D6" s="288"/>
      <c r="E6" s="288"/>
      <c r="H6" s="8"/>
    </row>
    <row r="7" spans="1:8">
      <c r="A7" s="292" t="s">
        <v>502</v>
      </c>
      <c r="B7" s="288"/>
      <c r="C7" s="288"/>
      <c r="D7" s="288"/>
      <c r="E7" s="288"/>
      <c r="H7" s="8"/>
    </row>
    <row r="8" spans="1:8" ht="20.100000000000001" customHeight="1">
      <c r="A8" s="14"/>
      <c r="B8" s="14"/>
      <c r="C8" s="14"/>
      <c r="D8" s="14"/>
      <c r="E8" s="14"/>
      <c r="H8" s="8"/>
    </row>
    <row r="9" spans="1:8" ht="33.75" customHeight="1">
      <c r="A9" s="15" t="s">
        <v>10</v>
      </c>
      <c r="B9" s="15" t="s">
        <v>11</v>
      </c>
      <c r="C9" s="294" t="s">
        <v>503</v>
      </c>
      <c r="D9" s="295"/>
      <c r="E9" s="296"/>
      <c r="H9" s="8"/>
    </row>
    <row r="10" spans="1:8" ht="24.75" customHeight="1">
      <c r="A10" s="16"/>
      <c r="B10" s="17" t="s">
        <v>12</v>
      </c>
      <c r="C10" s="294"/>
      <c r="D10" s="295"/>
      <c r="E10" s="296"/>
      <c r="H10" s="8"/>
    </row>
    <row r="11" spans="1:8" ht="31.5" customHeight="1">
      <c r="A11" s="18">
        <v>1</v>
      </c>
      <c r="B11" s="19" t="s">
        <v>13</v>
      </c>
      <c r="C11" s="281"/>
      <c r="D11" s="282"/>
      <c r="E11" s="283"/>
      <c r="F11" s="20"/>
      <c r="H11" s="8"/>
    </row>
    <row r="12" spans="1:8" ht="31.5" customHeight="1">
      <c r="A12" s="18">
        <v>2</v>
      </c>
      <c r="B12" s="19" t="s">
        <v>14</v>
      </c>
      <c r="C12" s="281"/>
      <c r="D12" s="282"/>
      <c r="E12" s="283"/>
      <c r="F12" s="20"/>
      <c r="H12" s="8"/>
    </row>
    <row r="13" spans="1:8" ht="31.5" customHeight="1">
      <c r="A13" s="18">
        <v>3</v>
      </c>
      <c r="B13" s="19" t="s">
        <v>15</v>
      </c>
      <c r="C13" s="281"/>
      <c r="D13" s="282"/>
      <c r="E13" s="283"/>
      <c r="F13" s="20"/>
      <c r="H13" s="8"/>
    </row>
    <row r="14" spans="1:8" ht="31.5" customHeight="1">
      <c r="A14" s="18">
        <v>4</v>
      </c>
      <c r="B14" s="19" t="s">
        <v>16</v>
      </c>
      <c r="C14" s="281"/>
      <c r="D14" s="282"/>
      <c r="E14" s="283"/>
      <c r="F14" s="20"/>
      <c r="H14" s="8"/>
    </row>
    <row r="15" spans="1:8" ht="15.75" customHeight="1">
      <c r="A15" s="18">
        <v>5</v>
      </c>
      <c r="B15" s="19" t="s">
        <v>17</v>
      </c>
      <c r="C15" s="281"/>
      <c r="D15" s="282"/>
      <c r="E15" s="283"/>
      <c r="F15" s="20"/>
      <c r="H15" s="8"/>
    </row>
    <row r="16" spans="1:8" ht="16.5" customHeight="1">
      <c r="A16" s="18"/>
      <c r="B16" s="21" t="s">
        <v>18</v>
      </c>
      <c r="C16" s="284"/>
      <c r="D16" s="285"/>
      <c r="E16" s="286"/>
      <c r="F16" s="20"/>
      <c r="H16" s="8"/>
    </row>
    <row r="17" spans="1:8" ht="31.5" customHeight="1">
      <c r="A17" s="18">
        <v>6</v>
      </c>
      <c r="B17" s="19" t="s">
        <v>19</v>
      </c>
      <c r="C17" s="281"/>
      <c r="D17" s="282"/>
      <c r="E17" s="283"/>
      <c r="F17" s="20"/>
      <c r="H17" s="8"/>
    </row>
    <row r="18" spans="1:8" ht="31.5" customHeight="1">
      <c r="A18" s="18">
        <v>7</v>
      </c>
      <c r="B18" s="19" t="s">
        <v>20</v>
      </c>
      <c r="C18" s="281"/>
      <c r="D18" s="282"/>
      <c r="E18" s="283"/>
      <c r="F18" s="20"/>
      <c r="H18" s="8"/>
    </row>
    <row r="19" spans="1:8" ht="16.5" customHeight="1">
      <c r="A19" s="18">
        <v>8</v>
      </c>
      <c r="B19" s="21" t="s">
        <v>21</v>
      </c>
      <c r="C19" s="284"/>
      <c r="D19" s="285"/>
      <c r="E19" s="286"/>
      <c r="F19" s="20"/>
      <c r="H19" s="8"/>
    </row>
    <row r="20" spans="1:8" ht="31.5" customHeight="1">
      <c r="A20" s="18" t="s">
        <v>22</v>
      </c>
      <c r="B20" s="19" t="s">
        <v>23</v>
      </c>
      <c r="C20" s="281"/>
      <c r="D20" s="282"/>
      <c r="E20" s="283"/>
      <c r="F20" s="20"/>
      <c r="H20" s="8"/>
    </row>
    <row r="21" spans="1:8" ht="31.5" customHeight="1">
      <c r="A21" s="18" t="s">
        <v>24</v>
      </c>
      <c r="B21" s="19" t="s">
        <v>25</v>
      </c>
      <c r="C21" s="281"/>
      <c r="D21" s="282"/>
      <c r="E21" s="283"/>
      <c r="F21" s="20"/>
      <c r="H21" s="8"/>
    </row>
    <row r="22" spans="1:8" ht="31.5" customHeight="1">
      <c r="A22" s="18" t="s">
        <v>26</v>
      </c>
      <c r="B22" s="19" t="s">
        <v>27</v>
      </c>
      <c r="C22" s="281"/>
      <c r="D22" s="282"/>
      <c r="E22" s="283"/>
      <c r="F22" s="20"/>
      <c r="H22" s="8"/>
    </row>
    <row r="23" spans="1:8" ht="31.5" customHeight="1">
      <c r="A23" s="18" t="s">
        <v>28</v>
      </c>
      <c r="B23" s="19" t="s">
        <v>29</v>
      </c>
      <c r="C23" s="281"/>
      <c r="D23" s="282"/>
      <c r="E23" s="283"/>
      <c r="F23" s="20"/>
      <c r="H23" s="8"/>
    </row>
    <row r="24" spans="1:8" ht="31.5" customHeight="1">
      <c r="A24" s="18" t="s">
        <v>30</v>
      </c>
      <c r="B24" s="19" t="s">
        <v>31</v>
      </c>
      <c r="C24" s="281"/>
      <c r="D24" s="282"/>
      <c r="E24" s="283"/>
      <c r="F24" s="20"/>
      <c r="H24" s="8"/>
    </row>
    <row r="25" spans="1:8" ht="31.5" customHeight="1">
      <c r="A25" s="18" t="s">
        <v>32</v>
      </c>
      <c r="B25" s="19" t="s">
        <v>33</v>
      </c>
      <c r="C25" s="281"/>
      <c r="D25" s="282"/>
      <c r="E25" s="283"/>
      <c r="F25" s="20"/>
      <c r="H25" s="8"/>
    </row>
    <row r="26" spans="1:8" ht="16.5" customHeight="1">
      <c r="A26" s="18">
        <v>9</v>
      </c>
      <c r="B26" s="21" t="s">
        <v>34</v>
      </c>
      <c r="C26" s="284"/>
      <c r="D26" s="285"/>
      <c r="E26" s="286"/>
      <c r="F26" s="20"/>
      <c r="H26" s="8"/>
    </row>
    <row r="27" spans="1:8" ht="31.5" customHeight="1">
      <c r="A27" s="18" t="s">
        <v>22</v>
      </c>
      <c r="B27" s="19" t="s">
        <v>23</v>
      </c>
      <c r="C27" s="281"/>
      <c r="D27" s="282"/>
      <c r="E27" s="283"/>
      <c r="F27" s="20"/>
      <c r="H27" s="8"/>
    </row>
    <row r="28" spans="1:8" ht="31.5" customHeight="1">
      <c r="A28" s="18" t="s">
        <v>24</v>
      </c>
      <c r="B28" s="19" t="s">
        <v>25</v>
      </c>
      <c r="C28" s="281"/>
      <c r="D28" s="282"/>
      <c r="E28" s="283"/>
      <c r="F28" s="20"/>
      <c r="H28" s="8"/>
    </row>
    <row r="29" spans="1:8" ht="31.5" customHeight="1">
      <c r="A29" s="18" t="s">
        <v>26</v>
      </c>
      <c r="B29" s="19" t="s">
        <v>27</v>
      </c>
      <c r="C29" s="281"/>
      <c r="D29" s="282"/>
      <c r="E29" s="283"/>
      <c r="F29" s="20"/>
      <c r="H29" s="8"/>
    </row>
    <row r="30" spans="1:8" ht="31.5" customHeight="1">
      <c r="A30" s="18" t="s">
        <v>28</v>
      </c>
      <c r="B30" s="19" t="s">
        <v>29</v>
      </c>
      <c r="C30" s="281"/>
      <c r="D30" s="282"/>
      <c r="E30" s="283"/>
      <c r="F30" s="20"/>
      <c r="H30" s="8"/>
    </row>
    <row r="31" spans="1:8" ht="31.5" customHeight="1">
      <c r="A31" s="18" t="s">
        <v>30</v>
      </c>
      <c r="B31" s="19" t="s">
        <v>31</v>
      </c>
      <c r="C31" s="281"/>
      <c r="D31" s="282"/>
      <c r="E31" s="283"/>
      <c r="F31" s="20"/>
      <c r="H31" s="8"/>
    </row>
    <row r="32" spans="1:8" ht="31.5" customHeight="1">
      <c r="A32" s="18" t="s">
        <v>32</v>
      </c>
      <c r="B32" s="19" t="s">
        <v>33</v>
      </c>
      <c r="C32" s="281"/>
      <c r="D32" s="282"/>
      <c r="E32" s="283"/>
      <c r="F32" s="20"/>
      <c r="H32" s="8"/>
    </row>
    <row r="33" spans="1:8" ht="16.5" customHeight="1">
      <c r="A33" s="299" t="s">
        <v>35</v>
      </c>
      <c r="B33" s="300"/>
      <c r="C33" s="281"/>
      <c r="D33" s="282"/>
      <c r="E33" s="283"/>
      <c r="H33" s="8"/>
    </row>
    <row r="34" spans="1:8">
      <c r="A34" s="22" t="s">
        <v>36</v>
      </c>
      <c r="B34" s="287" t="s">
        <v>489</v>
      </c>
      <c r="C34" s="288"/>
      <c r="D34" s="288"/>
      <c r="E34" s="288"/>
      <c r="H34" s="8"/>
    </row>
    <row r="35" spans="1:8" ht="36" customHeight="1">
      <c r="A35" s="22"/>
      <c r="B35" s="287" t="s">
        <v>491</v>
      </c>
      <c r="C35" s="288"/>
      <c r="D35" s="288"/>
      <c r="E35" s="288"/>
      <c r="H35" s="8"/>
    </row>
    <row r="36" spans="1:8" ht="36" customHeight="1">
      <c r="A36" s="22"/>
      <c r="B36" s="287" t="s">
        <v>504</v>
      </c>
      <c r="C36" s="288"/>
      <c r="D36" s="288"/>
      <c r="E36" s="288"/>
      <c r="H36" s="8"/>
    </row>
    <row r="37" spans="1:8" ht="36" customHeight="1">
      <c r="A37" s="13"/>
      <c r="B37" s="287" t="s">
        <v>490</v>
      </c>
      <c r="C37" s="288"/>
      <c r="D37" s="288"/>
      <c r="E37" s="288"/>
      <c r="H37" s="8"/>
    </row>
  </sheetData>
  <sheetProtection algorithmName="SHA-512" hashValue="Orw6RJ/rlf4GWqtOaKdeWnPU5w0kpx8k44ujI1cCa2wBkYDL3C35q4ixs7OSzH4tN+DbBHfARPEixZVJL00/8g==" saltValue="BBb3mbTPN9+iJlE14MYBRw==" spinCount="100000" sheet="1" objects="1" scenarios="1"/>
  <mergeCells count="34">
    <mergeCell ref="B35:E35"/>
    <mergeCell ref="B36:E36"/>
    <mergeCell ref="B37:E37"/>
    <mergeCell ref="C4:E4"/>
    <mergeCell ref="C5:E5"/>
    <mergeCell ref="A6:E6"/>
    <mergeCell ref="A7:E7"/>
    <mergeCell ref="B34:E34"/>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E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3FD8-5DFB-4F68-B3D2-16F6234D1EAD}">
  <dimension ref="A1"/>
  <sheetViews>
    <sheetView workbookViewId="0"/>
  </sheetViews>
  <sheetFormatPr defaultRowHeight="1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IW40"/>
  <sheetViews>
    <sheetView showGridLines="0" zoomScaleNormal="100" workbookViewId="0">
      <selection activeCell="B16" sqref="B16:D16"/>
    </sheetView>
  </sheetViews>
  <sheetFormatPr defaultColWidth="9.140625" defaultRowHeight="16.5" customHeight="1"/>
  <cols>
    <col min="1" max="1" width="12.140625" style="23" customWidth="1"/>
    <col min="2" max="2" width="15.7109375" style="23" customWidth="1"/>
    <col min="3" max="3" width="11.42578125" style="23" customWidth="1"/>
    <col min="4" max="4" width="28.7109375" style="23" customWidth="1"/>
    <col min="5" max="5" width="40.85546875" style="23" customWidth="1"/>
    <col min="6" max="6" width="12.85546875" style="23" customWidth="1"/>
    <col min="7" max="25" width="9.7109375" style="23" customWidth="1"/>
    <col min="26" max="26" width="18" style="24" customWidth="1"/>
    <col min="27" max="28" width="9.140625" style="25" customWidth="1"/>
    <col min="29" max="257" width="9.140625" style="2" customWidth="1"/>
  </cols>
  <sheetData>
    <row r="1" spans="1:46" ht="16.5" customHeight="1">
      <c r="A1" s="26" t="str">
        <f>Basic!A3&amp;Basic!B3</f>
        <v>Specification No. :C/MM/CIVIL/PAINTING/262/2016</v>
      </c>
      <c r="B1" s="27"/>
      <c r="C1" s="27"/>
      <c r="D1" s="27"/>
      <c r="E1" s="28" t="str">
        <f>"Attachment-3(JV) "&amp;AT1</f>
        <v>Attachment-3(JV) 0</v>
      </c>
      <c r="F1" s="29"/>
      <c r="G1" s="29"/>
      <c r="H1" s="29"/>
      <c r="I1" s="29"/>
      <c r="J1" s="29"/>
      <c r="K1" s="29"/>
      <c r="L1" s="29"/>
      <c r="M1" s="29"/>
      <c r="N1" s="29"/>
      <c r="O1" s="29"/>
      <c r="P1" s="29"/>
      <c r="Q1" s="29"/>
      <c r="R1" s="29"/>
      <c r="S1" s="29"/>
      <c r="T1" s="29"/>
      <c r="U1" s="29"/>
      <c r="V1" s="29"/>
      <c r="W1" s="29"/>
      <c r="X1" s="29"/>
      <c r="Y1" s="29"/>
      <c r="Z1" s="30" t="e">
        <f>#REF!</f>
        <v>#REF!</v>
      </c>
      <c r="AT1" s="31">
        <f>Basic!B2</f>
        <v>0</v>
      </c>
    </row>
    <row r="2" spans="1:46" ht="16.5" customHeight="1">
      <c r="Z2" s="30" t="e">
        <f>#REF!</f>
        <v>#REF!</v>
      </c>
    </row>
    <row r="3" spans="1:46" ht="48" customHeight="1">
      <c r="A3" s="305" t="str">
        <f>Basic!B1</f>
        <v>EXTERNAL PAINTING OF MULTI PURPOSE HALL,RESIDENTIAL &amp;  NON-RESIDENTIAL BUILDINGS AT SECTOR 43 &amp; 46 GURGAON</v>
      </c>
      <c r="B3" s="302"/>
      <c r="C3" s="302"/>
      <c r="D3" s="302"/>
      <c r="E3" s="302"/>
      <c r="F3" s="32"/>
      <c r="G3" s="32"/>
      <c r="H3" s="32"/>
      <c r="I3" s="32"/>
      <c r="J3" s="32"/>
      <c r="K3" s="32"/>
      <c r="L3" s="32"/>
      <c r="M3" s="32"/>
      <c r="N3" s="32"/>
      <c r="O3" s="32"/>
      <c r="P3" s="32"/>
      <c r="Q3" s="32"/>
      <c r="R3" s="32"/>
      <c r="S3" s="32"/>
      <c r="T3" s="32"/>
      <c r="U3" s="32"/>
      <c r="V3" s="32"/>
      <c r="W3" s="32"/>
      <c r="X3" s="32"/>
      <c r="Y3" s="32"/>
      <c r="Z3" s="33"/>
      <c r="AA3" s="34"/>
      <c r="AB3" s="35"/>
    </row>
    <row r="4" spans="1:46" ht="20.100000000000001" customHeight="1">
      <c r="A4" s="36"/>
      <c r="AB4" s="23"/>
      <c r="AC4" s="23"/>
    </row>
    <row r="5" spans="1:46" ht="20.100000000000001" customHeight="1">
      <c r="A5" s="306" t="s">
        <v>37</v>
      </c>
      <c r="B5" s="302"/>
      <c r="C5" s="302"/>
      <c r="D5" s="302"/>
      <c r="E5" s="302"/>
      <c r="F5" s="36"/>
      <c r="G5" s="36"/>
      <c r="H5" s="36"/>
      <c r="I5" s="36"/>
      <c r="J5" s="36"/>
      <c r="K5" s="36"/>
      <c r="L5" s="36"/>
      <c r="M5" s="36"/>
      <c r="N5" s="36"/>
      <c r="O5" s="36"/>
      <c r="P5" s="36"/>
      <c r="Q5" s="36"/>
      <c r="R5" s="36"/>
      <c r="S5" s="36"/>
      <c r="T5" s="36"/>
      <c r="U5" s="36"/>
      <c r="V5" s="36"/>
      <c r="W5" s="36"/>
      <c r="X5" s="36"/>
      <c r="Y5" s="36"/>
      <c r="Z5" s="37"/>
      <c r="AB5" s="23"/>
      <c r="AC5" s="23"/>
    </row>
    <row r="6" spans="1:46" ht="20.100000000000001" customHeight="1">
      <c r="A6" s="38"/>
      <c r="AB6" s="23"/>
      <c r="AC6" s="23"/>
    </row>
    <row r="7" spans="1:46" ht="20.100000000000001" customHeight="1">
      <c r="A7" s="39" t="e">
        <f>"Bidder’s Name and Address ("&amp;MID(#REF!,9,35)&amp;") :"</f>
        <v>#REF!</v>
      </c>
      <c r="E7" s="40" t="s">
        <v>38</v>
      </c>
      <c r="F7" s="40"/>
      <c r="G7" s="40"/>
      <c r="H7" s="40"/>
      <c r="I7" s="40"/>
      <c r="J7" s="40"/>
      <c r="K7" s="40"/>
      <c r="L7" s="40"/>
      <c r="M7" s="40"/>
      <c r="N7" s="40"/>
      <c r="O7" s="40"/>
      <c r="P7" s="40"/>
      <c r="Q7" s="40"/>
      <c r="R7" s="40"/>
      <c r="S7" s="40"/>
      <c r="T7" s="40"/>
      <c r="U7" s="40"/>
      <c r="V7" s="40"/>
      <c r="W7" s="40"/>
      <c r="X7" s="40"/>
      <c r="Y7" s="40"/>
      <c r="AB7" s="23"/>
      <c r="AC7" s="23"/>
    </row>
    <row r="8" spans="1:46" ht="36" customHeight="1">
      <c r="A8" s="310" t="e">
        <f>IF(#REF!="JV (Joint Venture)","JV of "&amp;Z8,"")</f>
        <v>#REF!</v>
      </c>
      <c r="B8" s="302"/>
      <c r="C8" s="302"/>
      <c r="D8" s="302"/>
      <c r="E8" s="42" t="s">
        <v>39</v>
      </c>
      <c r="F8" s="40"/>
      <c r="G8" s="40"/>
      <c r="I8" s="40"/>
      <c r="J8" s="40"/>
      <c r="K8" s="40"/>
      <c r="L8" s="40"/>
      <c r="M8" s="40"/>
      <c r="N8" s="40"/>
      <c r="O8" s="40"/>
      <c r="P8" s="40"/>
      <c r="Q8" s="40"/>
      <c r="R8" s="40"/>
      <c r="S8" s="40"/>
      <c r="T8" s="40"/>
      <c r="U8" s="40"/>
      <c r="V8" s="40"/>
      <c r="W8" s="40"/>
      <c r="X8" s="40"/>
      <c r="Y8" s="40"/>
      <c r="Z8" s="43" t="e">
        <f>IF(#REF!=1,#REF!&amp;" &amp; "&amp;#REF!,IF(#REF!="2 or More",#REF!&amp;" , "&amp;#REF!&amp;" &amp; "&amp;#REF!,""))</f>
        <v>#REF!</v>
      </c>
      <c r="AB8" s="23"/>
      <c r="AC8" s="23"/>
    </row>
    <row r="9" spans="1:46" ht="20.100000000000001" customHeight="1">
      <c r="A9" s="39" t="s">
        <v>40</v>
      </c>
      <c r="B9" s="307" t="e">
        <f>IF(#REF!=0,"",#REF!)</f>
        <v>#REF!</v>
      </c>
      <c r="C9" s="302"/>
      <c r="D9" s="302"/>
      <c r="E9" s="42" t="s">
        <v>41</v>
      </c>
      <c r="F9" s="42"/>
      <c r="G9" s="42"/>
      <c r="H9" s="42"/>
      <c r="I9" s="42"/>
      <c r="J9" s="42"/>
      <c r="K9" s="42"/>
      <c r="L9" s="42"/>
      <c r="M9" s="42"/>
      <c r="N9" s="42"/>
      <c r="O9" s="42"/>
      <c r="P9" s="42"/>
      <c r="Q9" s="42"/>
      <c r="R9" s="42"/>
      <c r="S9" s="42"/>
      <c r="T9" s="42"/>
      <c r="U9" s="42"/>
      <c r="V9" s="42"/>
      <c r="W9" s="42"/>
      <c r="X9" s="42"/>
      <c r="Y9" s="42"/>
      <c r="AB9" s="23"/>
      <c r="AC9" s="23"/>
    </row>
    <row r="10" spans="1:46" ht="20.100000000000001" customHeight="1">
      <c r="A10" s="39" t="s">
        <v>42</v>
      </c>
      <c r="B10" s="307" t="e">
        <f>IF(#REF!=0,"",#REF!)</f>
        <v>#REF!</v>
      </c>
      <c r="C10" s="302"/>
      <c r="D10" s="302"/>
      <c r="E10" s="42" t="s">
        <v>43</v>
      </c>
      <c r="F10" s="42"/>
      <c r="G10" s="42"/>
      <c r="H10" s="42"/>
      <c r="I10" s="42"/>
      <c r="J10" s="42"/>
      <c r="K10" s="42"/>
      <c r="L10" s="42"/>
      <c r="M10" s="42"/>
      <c r="N10" s="42"/>
      <c r="O10" s="42"/>
      <c r="P10" s="42"/>
      <c r="Q10" s="42"/>
      <c r="R10" s="42"/>
      <c r="S10" s="42"/>
      <c r="T10" s="42"/>
      <c r="U10" s="42"/>
      <c r="V10" s="42"/>
      <c r="W10" s="42"/>
      <c r="X10" s="42"/>
      <c r="Y10" s="42"/>
      <c r="AB10" s="23"/>
      <c r="AC10" s="23"/>
    </row>
    <row r="11" spans="1:46" ht="20.100000000000001" customHeight="1">
      <c r="B11" s="307" t="e">
        <f>IF(#REF!=0,"",#REF!)</f>
        <v>#REF!</v>
      </c>
      <c r="C11" s="302"/>
      <c r="D11" s="302"/>
      <c r="E11" s="42" t="s">
        <v>44</v>
      </c>
      <c r="F11" s="42"/>
      <c r="G11" s="42"/>
      <c r="H11" s="42"/>
      <c r="I11" s="42"/>
      <c r="J11" s="42"/>
      <c r="K11" s="42"/>
      <c r="L11" s="42"/>
      <c r="M11" s="42"/>
      <c r="N11" s="42"/>
      <c r="O11" s="42"/>
      <c r="P11" s="42"/>
      <c r="Q11" s="42"/>
      <c r="R11" s="42"/>
      <c r="S11" s="42"/>
      <c r="T11" s="42"/>
      <c r="U11" s="42"/>
      <c r="V11" s="42"/>
      <c r="W11" s="42"/>
      <c r="X11" s="42"/>
      <c r="Y11" s="42"/>
    </row>
    <row r="12" spans="1:46" ht="20.100000000000001" customHeight="1">
      <c r="A12" s="38"/>
      <c r="B12" s="307" t="e">
        <f>IF(#REF!=0,"",#REF!)</f>
        <v>#REF!</v>
      </c>
      <c r="C12" s="302"/>
      <c r="D12" s="302"/>
      <c r="E12" s="42"/>
      <c r="F12" s="42"/>
      <c r="G12" s="42"/>
      <c r="H12" s="42"/>
      <c r="I12" s="42"/>
      <c r="J12" s="42"/>
      <c r="K12" s="42"/>
      <c r="L12" s="42"/>
      <c r="M12" s="42"/>
      <c r="N12" s="42"/>
      <c r="O12" s="42"/>
      <c r="P12" s="42"/>
      <c r="Q12" s="42"/>
      <c r="R12" s="42"/>
      <c r="S12" s="42"/>
      <c r="T12" s="42"/>
      <c r="U12" s="42"/>
      <c r="V12" s="42"/>
      <c r="W12" s="42"/>
      <c r="X12" s="42"/>
      <c r="Y12" s="42"/>
    </row>
    <row r="13" spans="1:46" ht="14.25" customHeight="1">
      <c r="A13" s="38"/>
      <c r="B13" s="45"/>
      <c r="C13" s="45"/>
      <c r="D13" s="45"/>
      <c r="E13" s="2"/>
      <c r="F13" s="42"/>
      <c r="G13" s="42"/>
      <c r="H13" s="42"/>
      <c r="I13" s="42"/>
      <c r="J13" s="42"/>
      <c r="K13" s="42"/>
      <c r="L13" s="42"/>
      <c r="M13" s="42"/>
      <c r="N13" s="42"/>
      <c r="O13" s="42"/>
      <c r="P13" s="42"/>
      <c r="Q13" s="42"/>
      <c r="R13" s="42"/>
      <c r="S13" s="42"/>
      <c r="T13" s="42"/>
      <c r="U13" s="42"/>
      <c r="V13" s="42"/>
      <c r="W13" s="42"/>
      <c r="X13" s="42"/>
      <c r="Y13" s="42"/>
    </row>
    <row r="14" spans="1:46" ht="20.100000000000001" customHeight="1">
      <c r="A14" s="306" t="e">
        <f>IF(#REF!="Sole Bidder","This Attachment is Not Applicable","")</f>
        <v>#REF!</v>
      </c>
      <c r="B14" s="302"/>
      <c r="C14" s="302"/>
      <c r="D14" s="302"/>
      <c r="E14" s="302"/>
      <c r="F14" s="42"/>
      <c r="G14" s="42"/>
      <c r="H14" s="42"/>
      <c r="I14" s="42"/>
      <c r="J14" s="42"/>
      <c r="K14" s="42"/>
      <c r="L14" s="42"/>
      <c r="M14" s="42"/>
      <c r="N14" s="42"/>
      <c r="O14" s="42"/>
      <c r="P14" s="42"/>
      <c r="Q14" s="42"/>
      <c r="R14" s="42"/>
      <c r="S14" s="42"/>
      <c r="T14" s="42"/>
      <c r="U14" s="42"/>
      <c r="V14" s="42"/>
      <c r="W14" s="42"/>
      <c r="X14" s="42"/>
      <c r="Y14" s="42"/>
    </row>
    <row r="15" spans="1:46" ht="20.100000000000001" customHeight="1">
      <c r="A15" s="39" t="s">
        <v>45</v>
      </c>
      <c r="B15" s="45"/>
      <c r="C15" s="45"/>
      <c r="D15" s="45"/>
      <c r="E15" s="42"/>
      <c r="F15" s="42"/>
      <c r="G15" s="42"/>
      <c r="H15" s="42"/>
      <c r="I15" s="42"/>
      <c r="J15" s="42"/>
      <c r="K15" s="42"/>
      <c r="L15" s="42"/>
      <c r="M15" s="42"/>
      <c r="N15" s="42"/>
      <c r="O15" s="42"/>
      <c r="P15" s="42"/>
      <c r="Q15" s="42"/>
      <c r="R15" s="42"/>
      <c r="S15" s="42"/>
      <c r="T15" s="42"/>
      <c r="U15" s="42"/>
      <c r="V15" s="42"/>
      <c r="W15" s="42"/>
      <c r="X15" s="42"/>
      <c r="Y15" s="42"/>
    </row>
    <row r="16" spans="1:46" ht="20.100000000000001" customHeight="1">
      <c r="A16" s="39"/>
      <c r="B16" s="309" t="e">
        <f>IF(Z2=1,"Other Partner",IF(Z2="2 or More","Other Partner-1",""))</f>
        <v>#REF!</v>
      </c>
      <c r="C16" s="302"/>
      <c r="D16" s="302"/>
      <c r="E16" s="46" t="e">
        <f>IF(Z2="2 or More","Other Partner-2","")</f>
        <v>#REF!</v>
      </c>
      <c r="F16" s="42"/>
      <c r="G16" s="42"/>
      <c r="H16" s="42"/>
      <c r="I16" s="42"/>
      <c r="J16" s="42"/>
      <c r="K16" s="42"/>
      <c r="L16" s="42"/>
      <c r="M16" s="42"/>
      <c r="N16" s="42"/>
      <c r="O16" s="42"/>
      <c r="P16" s="42"/>
      <c r="Q16" s="42"/>
      <c r="R16" s="42"/>
      <c r="S16" s="42"/>
      <c r="T16" s="42"/>
      <c r="U16" s="42"/>
      <c r="V16" s="42"/>
      <c r="W16" s="42"/>
      <c r="X16" s="42"/>
      <c r="Y16" s="42"/>
    </row>
    <row r="17" spans="1:28" ht="20.100000000000001" customHeight="1">
      <c r="A17" s="39" t="s">
        <v>40</v>
      </c>
      <c r="B17" s="307" t="e">
        <f>IF(#REF!=0,"",#REF!)</f>
        <v>#REF!</v>
      </c>
      <c r="C17" s="302"/>
      <c r="D17" s="302"/>
      <c r="E17" s="44" t="e">
        <f>IF($Z$2="2 or More",IF(#REF!=0,"",#REF!),"")</f>
        <v>#REF!</v>
      </c>
      <c r="F17" s="42"/>
      <c r="G17" s="42"/>
      <c r="H17" s="42"/>
      <c r="I17" s="42"/>
      <c r="J17" s="42"/>
      <c r="K17" s="42"/>
      <c r="L17" s="42"/>
      <c r="M17" s="42"/>
      <c r="N17" s="42"/>
      <c r="O17" s="42"/>
      <c r="P17" s="42"/>
      <c r="Q17" s="42"/>
      <c r="R17" s="42"/>
      <c r="S17" s="42"/>
      <c r="T17" s="42"/>
      <c r="U17" s="42"/>
      <c r="V17" s="42"/>
      <c r="W17" s="42"/>
      <c r="X17" s="42"/>
      <c r="Y17" s="42"/>
    </row>
    <row r="18" spans="1:28" ht="20.100000000000001" customHeight="1">
      <c r="A18" s="39" t="s">
        <v>42</v>
      </c>
      <c r="B18" s="307" t="e">
        <f>IF(#REF!=0,"",#REF!)</f>
        <v>#REF!</v>
      </c>
      <c r="C18" s="302"/>
      <c r="D18" s="302"/>
      <c r="E18" s="44" t="e">
        <f>IF($Z$2="2 or More",IF(#REF!=0,"",#REF!),"")</f>
        <v>#REF!</v>
      </c>
      <c r="F18" s="42"/>
      <c r="G18" s="42"/>
      <c r="H18" s="42"/>
      <c r="I18" s="42"/>
      <c r="J18" s="42"/>
      <c r="K18" s="42"/>
      <c r="L18" s="42"/>
      <c r="M18" s="42"/>
      <c r="N18" s="42"/>
      <c r="O18" s="42"/>
      <c r="P18" s="42"/>
      <c r="Q18" s="42"/>
      <c r="R18" s="42"/>
      <c r="S18" s="42"/>
      <c r="T18" s="42"/>
      <c r="U18" s="42"/>
      <c r="V18" s="42"/>
      <c r="W18" s="42"/>
      <c r="X18" s="42"/>
      <c r="Y18" s="42"/>
    </row>
    <row r="19" spans="1:28" ht="20.100000000000001" customHeight="1">
      <c r="A19" s="38"/>
      <c r="B19" s="307" t="e">
        <f>IF(#REF!=0,"",#REF!)</f>
        <v>#REF!</v>
      </c>
      <c r="C19" s="302"/>
      <c r="D19" s="302"/>
      <c r="E19" s="44" t="e">
        <f>IF($Z$2=2,IF(#REF!=0,"",#REF!),"")</f>
        <v>#REF!</v>
      </c>
      <c r="AA19" s="42"/>
    </row>
    <row r="20" spans="1:28" ht="20.100000000000001" customHeight="1">
      <c r="A20" s="38"/>
      <c r="B20" s="307" t="e">
        <f>IF(#REF!=0,"",#REF!)</f>
        <v>#REF!</v>
      </c>
      <c r="C20" s="302"/>
      <c r="D20" s="302"/>
      <c r="E20" s="44" t="e">
        <f>IF($Z$2=2,IF(#REF!=0,"",#REF!),"")</f>
        <v>#REF!</v>
      </c>
      <c r="AA20" s="42"/>
    </row>
    <row r="21" spans="1:28" ht="20.100000000000001" customHeight="1">
      <c r="A21" s="23" t="s">
        <v>46</v>
      </c>
    </row>
    <row r="22" spans="1:28" ht="84" customHeight="1">
      <c r="A22" s="308" t="s">
        <v>47</v>
      </c>
      <c r="B22" s="302"/>
      <c r="C22" s="302"/>
      <c r="D22" s="302"/>
      <c r="E22" s="302"/>
      <c r="F22" s="38"/>
      <c r="G22" s="38"/>
      <c r="H22" s="38"/>
      <c r="I22" s="38"/>
      <c r="J22" s="38"/>
      <c r="K22" s="38"/>
      <c r="L22" s="38"/>
      <c r="M22" s="38"/>
      <c r="N22" s="38"/>
      <c r="O22" s="38"/>
      <c r="P22" s="38"/>
      <c r="Q22" s="38"/>
      <c r="R22" s="38"/>
      <c r="S22" s="38"/>
      <c r="T22" s="38"/>
      <c r="U22" s="38"/>
      <c r="V22" s="38"/>
      <c r="W22" s="38"/>
      <c r="X22" s="38"/>
      <c r="Y22" s="38"/>
      <c r="Z22" s="47"/>
      <c r="AA22" s="1"/>
      <c r="AB22" s="1"/>
    </row>
    <row r="23" spans="1:28" ht="33" customHeight="1">
      <c r="D23" s="48" t="s">
        <v>48</v>
      </c>
    </row>
    <row r="24" spans="1:28" ht="33" customHeight="1">
      <c r="A24" s="46" t="s">
        <v>49</v>
      </c>
      <c r="B24" s="49" t="e">
        <f>IF(#REF!=0,"",#REF!)</f>
        <v>#REF!</v>
      </c>
      <c r="C24" s="39"/>
      <c r="D24" s="48" t="s">
        <v>50</v>
      </c>
      <c r="E24" s="40" t="e">
        <f>IF(#REF!=0,"",#REF!)</f>
        <v>#REF!</v>
      </c>
      <c r="F24" s="39"/>
      <c r="G24" s="39"/>
      <c r="H24" s="39"/>
      <c r="I24" s="39"/>
      <c r="J24" s="39"/>
      <c r="K24" s="39"/>
      <c r="L24" s="39"/>
      <c r="M24" s="39"/>
      <c r="N24" s="39"/>
      <c r="O24" s="39"/>
      <c r="P24" s="39"/>
      <c r="Q24" s="39"/>
      <c r="R24" s="39"/>
      <c r="S24" s="39"/>
      <c r="T24" s="39"/>
      <c r="U24" s="39"/>
      <c r="V24" s="39"/>
      <c r="W24" s="39"/>
      <c r="X24" s="39"/>
      <c r="Y24" s="39"/>
      <c r="AA24" s="25">
        <f>Basic!B4</f>
        <v>0</v>
      </c>
    </row>
    <row r="25" spans="1:28" ht="33" customHeight="1">
      <c r="A25" s="46" t="s">
        <v>51</v>
      </c>
      <c r="B25" s="40" t="e">
        <f>IF(#REF!=0,"",#REF!)</f>
        <v>#REF!</v>
      </c>
      <c r="C25" s="39"/>
      <c r="D25" s="48" t="s">
        <v>52</v>
      </c>
      <c r="E25" s="40" t="e">
        <f>IF(#REF!=0,"",#REF!)</f>
        <v>#REF!</v>
      </c>
      <c r="F25" s="40"/>
      <c r="G25" s="40"/>
      <c r="H25" s="40"/>
      <c r="I25" s="40"/>
      <c r="J25" s="40"/>
      <c r="K25" s="40"/>
      <c r="L25" s="40"/>
      <c r="M25" s="40"/>
      <c r="N25" s="40"/>
      <c r="O25" s="40"/>
      <c r="P25" s="40"/>
      <c r="Q25" s="40"/>
      <c r="R25" s="40"/>
      <c r="S25" s="40"/>
      <c r="T25" s="40"/>
      <c r="U25" s="40"/>
      <c r="V25" s="40"/>
      <c r="W25" s="40"/>
      <c r="X25" s="40"/>
      <c r="Y25" s="40"/>
      <c r="AA25" s="25">
        <f>Basic!B5</f>
        <v>0</v>
      </c>
    </row>
    <row r="26" spans="1:28" ht="33" customHeight="1">
      <c r="C26" s="39"/>
      <c r="D26" s="48" t="s">
        <v>53</v>
      </c>
      <c r="F26" s="40"/>
      <c r="G26" s="40"/>
      <c r="H26" s="40"/>
      <c r="I26" s="40"/>
      <c r="J26" s="40"/>
      <c r="K26" s="40"/>
      <c r="L26" s="40"/>
      <c r="M26" s="40"/>
      <c r="N26" s="40"/>
      <c r="O26" s="40"/>
      <c r="P26" s="40"/>
      <c r="Q26" s="40"/>
      <c r="R26" s="40"/>
      <c r="S26" s="40"/>
      <c r="T26" s="40"/>
      <c r="U26" s="40"/>
      <c r="V26" s="40"/>
      <c r="W26" s="40"/>
      <c r="X26" s="40"/>
      <c r="Y26" s="40"/>
    </row>
    <row r="27" spans="1:28" ht="33" customHeight="1">
      <c r="A27" s="39"/>
      <c r="C27" s="39"/>
      <c r="E27" s="39"/>
      <c r="F27" s="39"/>
      <c r="G27" s="39"/>
      <c r="H27" s="39"/>
      <c r="I27" s="39"/>
      <c r="J27" s="39"/>
      <c r="K27" s="39"/>
      <c r="L27" s="39"/>
      <c r="M27" s="39"/>
      <c r="N27" s="39"/>
      <c r="O27" s="39"/>
      <c r="P27" s="39"/>
      <c r="Q27" s="39"/>
      <c r="R27" s="39"/>
      <c r="S27" s="39"/>
      <c r="T27" s="39"/>
      <c r="U27" s="39"/>
      <c r="V27" s="39"/>
      <c r="W27" s="39"/>
      <c r="X27" s="39"/>
      <c r="Y27" s="39"/>
    </row>
    <row r="28" spans="1:28" ht="20.100000000000001" customHeight="1"/>
    <row r="29" spans="1:28" ht="20.100000000000001" customHeight="1">
      <c r="A29" s="44"/>
    </row>
    <row r="30" spans="1:28" ht="20.100000000000001" customHeight="1"/>
    <row r="31" spans="1:28" ht="20.100000000000001" customHeight="1"/>
    <row r="32" spans="1:28" ht="20.100000000000001" customHeight="1">
      <c r="A32" s="44"/>
    </row>
    <row r="33" spans="1:1" ht="20.100000000000001" customHeight="1"/>
    <row r="34" spans="1:1" ht="20.100000000000001" customHeight="1">
      <c r="A34" s="44"/>
    </row>
    <row r="35" spans="1:1" ht="20.100000000000001" customHeight="1"/>
    <row r="36" spans="1:1" ht="20.100000000000001" customHeight="1">
      <c r="A36" s="44"/>
    </row>
    <row r="37" spans="1:1" ht="20.100000000000001" customHeight="1"/>
    <row r="38" spans="1:1" ht="20.100000000000001" customHeight="1"/>
    <row r="39" spans="1:1" ht="20.100000000000001" customHeight="1"/>
    <row r="40" spans="1:1" ht="20.100000000000001" customHeight="1"/>
  </sheetData>
  <mergeCells count="14">
    <mergeCell ref="A3:E3"/>
    <mergeCell ref="A5:E5"/>
    <mergeCell ref="A14:E14"/>
    <mergeCell ref="B12:D12"/>
    <mergeCell ref="A22:E22"/>
    <mergeCell ref="B16:D16"/>
    <mergeCell ref="B20:D20"/>
    <mergeCell ref="B10:D10"/>
    <mergeCell ref="B11:D11"/>
    <mergeCell ref="B19:D19"/>
    <mergeCell ref="A8:D8"/>
    <mergeCell ref="B17:D17"/>
    <mergeCell ref="B9:D9"/>
    <mergeCell ref="B18:D18"/>
  </mergeCells>
  <conditionalFormatting sqref="A15:A19 B15:E20">
    <cfRule type="expression" dxfId="16" priority="2">
      <formula>$Z$2=0</formula>
    </cfRule>
  </conditionalFormatting>
  <conditionalFormatting sqref="A22:E22">
    <cfRule type="expression" dxfId="15" priority="3">
      <formula>$Z$1="Sole Bidder"</formula>
    </cfRule>
  </conditionalFormatting>
  <pageMargins left="0.75" right="0.62986111111111098" top="0.57986111111111105" bottom="0.6" header="0.511811023622047" footer="0.35"/>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IW44"/>
  <sheetViews>
    <sheetView showGridLines="0" zoomScaleNormal="100" workbookViewId="0">
      <selection activeCell="B15" sqref="B15"/>
    </sheetView>
  </sheetViews>
  <sheetFormatPr defaultColWidth="9.140625" defaultRowHeight="16.5" customHeight="1"/>
  <cols>
    <col min="1" max="1" width="12.140625" style="23" customWidth="1"/>
    <col min="2" max="2" width="23.7109375" style="23" customWidth="1"/>
    <col min="3" max="3" width="33" style="23" customWidth="1"/>
    <col min="4" max="4" width="12.28515625" style="23" customWidth="1"/>
    <col min="5" max="5" width="26.7109375" style="23" customWidth="1"/>
    <col min="6" max="8" width="9.140625" style="25" customWidth="1"/>
    <col min="9" max="257" width="9.140625" style="2" customWidth="1"/>
  </cols>
  <sheetData>
    <row r="1" spans="1:257" ht="16.5" customHeight="1">
      <c r="A1" s="26" t="str">
        <f>'Attach 3(JV)'!A1</f>
        <v>Specification No. :C/MM/CIVIL/PAINTING/262/2016</v>
      </c>
      <c r="B1" s="27"/>
      <c r="C1" s="27"/>
      <c r="D1" s="27"/>
      <c r="E1" s="50" t="str">
        <f>"Attachment-4(A) "&amp;'Attach 3(JV)'!AT1</f>
        <v>Attachment-4(A) 0</v>
      </c>
    </row>
    <row r="2" spans="1:257" ht="11.1" customHeight="1"/>
    <row r="3" spans="1:257" ht="48" customHeight="1">
      <c r="A3" s="305" t="str">
        <f>'Attach 3(JV)'!A3</f>
        <v>EXTERNAL PAINTING OF MULTI PURPOSE HALL,RESIDENTIAL &amp;  NON-RESIDENTIAL BUILDINGS AT SECTOR 43 &amp; 46 GURGAON</v>
      </c>
      <c r="B3" s="302"/>
      <c r="C3" s="302"/>
      <c r="D3" s="302"/>
      <c r="E3" s="302"/>
      <c r="F3" s="35"/>
      <c r="G3" s="34"/>
      <c r="H3" s="35"/>
    </row>
    <row r="4" spans="1:257" ht="11.1" customHeight="1">
      <c r="A4" s="36"/>
      <c r="H4" s="23"/>
      <c r="I4" s="23"/>
    </row>
    <row r="5" spans="1:257" ht="20.100000000000001" customHeight="1">
      <c r="A5" s="306" t="s">
        <v>54</v>
      </c>
      <c r="B5" s="302"/>
      <c r="C5" s="302"/>
      <c r="D5" s="302"/>
      <c r="E5" s="302"/>
      <c r="F5" s="51"/>
      <c r="H5" s="23"/>
      <c r="I5" s="23"/>
    </row>
    <row r="6" spans="1:257" ht="11.1" customHeight="1">
      <c r="A6" s="38"/>
      <c r="H6" s="23"/>
      <c r="I6" s="23"/>
    </row>
    <row r="7" spans="1:257" ht="20.100000000000001" customHeight="1">
      <c r="A7" s="39" t="e">
        <f>'Attach 3(JV)'!A7</f>
        <v>#REF!</v>
      </c>
      <c r="D7" s="40" t="str">
        <f>'Attach 3(JV)'!E7</f>
        <v>To:</v>
      </c>
      <c r="H7" s="23"/>
      <c r="I7" s="23"/>
    </row>
    <row r="8" spans="1:257" ht="36" customHeight="1">
      <c r="A8" s="310" t="e">
        <f>'Attach 3(JV)'!A8</f>
        <v>#REF!</v>
      </c>
      <c r="B8" s="302"/>
      <c r="C8" s="302"/>
      <c r="D8" s="42" t="str">
        <f>'Attach 3(JV)'!E8</f>
        <v>Corporate Materials Management</v>
      </c>
      <c r="E8" s="38"/>
      <c r="F8" s="52"/>
      <c r="G8" s="52"/>
      <c r="H8" s="38"/>
      <c r="I8" s="38"/>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c r="IJ8" s="53"/>
      <c r="IK8" s="53"/>
      <c r="IL8" s="53"/>
      <c r="IM8" s="53"/>
      <c r="IN8" s="53"/>
      <c r="IO8" s="53"/>
      <c r="IP8" s="53"/>
      <c r="IQ8" s="53"/>
      <c r="IR8" s="53"/>
      <c r="IS8" s="53"/>
      <c r="IT8" s="53"/>
      <c r="IU8" s="53"/>
      <c r="IV8" s="53"/>
      <c r="IW8" s="53"/>
    </row>
    <row r="9" spans="1:257" ht="20.100000000000001" customHeight="1">
      <c r="A9" s="39" t="s">
        <v>40</v>
      </c>
      <c r="B9" s="307" t="e">
        <f>'Attach 3(JV)'!B9</f>
        <v>#REF!</v>
      </c>
      <c r="C9" s="302"/>
      <c r="D9" s="42" t="str">
        <f>'Attach 3(JV)'!E9</f>
        <v>Power Grid Corporation of India Ltd.,</v>
      </c>
      <c r="H9" s="23"/>
      <c r="I9" s="23"/>
    </row>
    <row r="10" spans="1:257" ht="20.100000000000001" customHeight="1">
      <c r="A10" s="39" t="s">
        <v>42</v>
      </c>
      <c r="B10" s="307" t="e">
        <f>'Attach 3(JV)'!B10</f>
        <v>#REF!</v>
      </c>
      <c r="C10" s="302"/>
      <c r="D10" s="42" t="str">
        <f>'Attach 3(JV)'!E10</f>
        <v>"Saudamini", Plot No. 2, Sector 29</v>
      </c>
      <c r="H10" s="23"/>
      <c r="I10" s="23"/>
    </row>
    <row r="11" spans="1:257" ht="20.100000000000001" customHeight="1">
      <c r="B11" s="307" t="e">
        <f>'Attach 3(JV)'!B11</f>
        <v>#REF!</v>
      </c>
      <c r="C11" s="302"/>
      <c r="D11" s="42" t="str">
        <f>'Attach 3(JV)'!E11</f>
        <v>Gurgaon (Haryana) - 122001</v>
      </c>
    </row>
    <row r="12" spans="1:257" ht="15" customHeight="1">
      <c r="A12" s="38"/>
      <c r="B12" s="307" t="e">
        <f>'Attach 3(JV)'!B12</f>
        <v>#REF!</v>
      </c>
      <c r="C12" s="302"/>
      <c r="D12" s="42"/>
    </row>
    <row r="13" spans="1:257" ht="20.100000000000001" customHeight="1">
      <c r="A13" s="23" t="s">
        <v>46</v>
      </c>
    </row>
    <row r="14" spans="1:257" ht="72" customHeight="1">
      <c r="A14" s="301" t="s">
        <v>55</v>
      </c>
      <c r="B14" s="302"/>
      <c r="C14" s="302"/>
      <c r="D14" s="302"/>
      <c r="E14" s="302"/>
    </row>
    <row r="15" spans="1:257" ht="20.100000000000001" customHeight="1">
      <c r="A15" s="54" t="s">
        <v>56</v>
      </c>
      <c r="B15" s="55"/>
      <c r="C15" s="55"/>
      <c r="D15" s="55"/>
      <c r="E15" s="56"/>
    </row>
    <row r="16" spans="1:257" ht="20.100000000000001" customHeight="1">
      <c r="A16" s="54" t="s">
        <v>57</v>
      </c>
      <c r="B16" s="55"/>
      <c r="C16" s="55"/>
      <c r="D16" s="55"/>
      <c r="E16" s="56"/>
    </row>
    <row r="17" spans="1:257" ht="20.100000000000001" customHeight="1">
      <c r="A17" s="54" t="s">
        <v>58</v>
      </c>
      <c r="B17" s="57"/>
      <c r="C17" s="57"/>
      <c r="D17" s="57"/>
      <c r="E17" s="58"/>
    </row>
    <row r="18" spans="1:257" ht="20.100000000000001" customHeight="1">
      <c r="A18" s="54" t="s">
        <v>59</v>
      </c>
      <c r="B18" s="59"/>
      <c r="C18" s="59"/>
      <c r="D18" s="59"/>
      <c r="E18" s="60"/>
    </row>
    <row r="19" spans="1:257" ht="19.5" customHeight="1">
      <c r="A19" s="54" t="s">
        <v>60</v>
      </c>
      <c r="B19" s="59"/>
      <c r="C19" s="59"/>
      <c r="D19" s="59"/>
      <c r="E19" s="60"/>
    </row>
    <row r="20" spans="1:257" ht="62.25" customHeight="1">
      <c r="A20" s="301" t="s">
        <v>61</v>
      </c>
      <c r="B20" s="302"/>
      <c r="C20" s="302"/>
      <c r="D20" s="302"/>
      <c r="E20" s="302"/>
    </row>
    <row r="21" spans="1:257" ht="20.100000000000001" customHeight="1">
      <c r="A21" s="61" t="s">
        <v>62</v>
      </c>
      <c r="B21" s="61" t="s">
        <v>63</v>
      </c>
      <c r="C21" s="61" t="s">
        <v>64</v>
      </c>
      <c r="D21" s="61" t="s">
        <v>65</v>
      </c>
      <c r="E21" s="61" t="s">
        <v>66</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row>
    <row r="22" spans="1:257" ht="20.100000000000001" customHeight="1">
      <c r="A22" s="62">
        <v>1</v>
      </c>
      <c r="B22" s="63"/>
      <c r="C22" s="63"/>
      <c r="D22" s="63"/>
      <c r="E22" s="63"/>
    </row>
    <row r="23" spans="1:257" ht="20.100000000000001" customHeight="1">
      <c r="A23" s="54">
        <v>2</v>
      </c>
      <c r="B23" s="64"/>
      <c r="C23" s="64"/>
      <c r="D23" s="64"/>
      <c r="E23" s="64"/>
    </row>
    <row r="24" spans="1:257" ht="20.100000000000001" customHeight="1">
      <c r="A24" s="54">
        <v>3</v>
      </c>
      <c r="B24" s="64"/>
      <c r="C24" s="64"/>
      <c r="D24" s="64"/>
      <c r="E24" s="64"/>
    </row>
    <row r="25" spans="1:257" ht="20.100000000000001" customHeight="1">
      <c r="A25" s="54">
        <v>4</v>
      </c>
      <c r="B25" s="65"/>
      <c r="C25" s="65"/>
      <c r="D25" s="64"/>
      <c r="E25" s="65"/>
    </row>
    <row r="26" spans="1:257" ht="20.100000000000001" customHeight="1">
      <c r="A26" s="66">
        <v>5</v>
      </c>
      <c r="B26" s="67"/>
      <c r="C26" s="67"/>
      <c r="D26" s="67"/>
      <c r="E26" s="67"/>
    </row>
    <row r="27" spans="1:257" ht="15.95" customHeight="1"/>
    <row r="28" spans="1:257" ht="23.1" customHeight="1">
      <c r="C28" s="48" t="s">
        <v>48</v>
      </c>
    </row>
    <row r="29" spans="1:257" ht="23.1" customHeight="1">
      <c r="A29" s="46" t="s">
        <v>49</v>
      </c>
      <c r="B29" s="49" t="e">
        <f>'Attach 3(JV)'!B24</f>
        <v>#REF!</v>
      </c>
      <c r="C29" s="48" t="s">
        <v>50</v>
      </c>
      <c r="D29" s="40" t="e">
        <f>'Attach 3(JV)'!E24</f>
        <v>#REF!</v>
      </c>
    </row>
    <row r="30" spans="1:257" ht="23.1" customHeight="1">
      <c r="A30" s="46" t="s">
        <v>51</v>
      </c>
      <c r="B30" s="40" t="e">
        <f>'Attach 3(JV)'!B25</f>
        <v>#REF!</v>
      </c>
      <c r="C30" s="48" t="s">
        <v>52</v>
      </c>
      <c r="D30" s="40" t="e">
        <f>'Attach 3(JV)'!E25</f>
        <v>#REF!</v>
      </c>
    </row>
    <row r="31" spans="1:257" ht="23.1" customHeight="1">
      <c r="C31" s="48" t="s">
        <v>53</v>
      </c>
      <c r="D31" s="48"/>
    </row>
    <row r="32" spans="1:257" ht="20.100000000000001" customHeight="1"/>
    <row r="33" spans="1:1" ht="20.100000000000001" customHeight="1">
      <c r="A33" s="44"/>
    </row>
    <row r="34" spans="1:1" ht="20.100000000000001" customHeight="1"/>
    <row r="35" spans="1:1" ht="20.100000000000001" customHeight="1"/>
    <row r="36" spans="1:1" ht="20.100000000000001" customHeight="1">
      <c r="A36" s="44"/>
    </row>
    <row r="37" spans="1:1" ht="20.100000000000001" customHeight="1"/>
    <row r="38" spans="1:1" ht="20.100000000000001" customHeight="1">
      <c r="A38" s="44"/>
    </row>
    <row r="39" spans="1:1" ht="20.100000000000001" customHeight="1"/>
    <row r="40" spans="1:1" ht="20.100000000000001" customHeight="1">
      <c r="A40" s="44"/>
    </row>
    <row r="41" spans="1:1" ht="20.100000000000001" customHeight="1"/>
    <row r="42" spans="1:1" ht="20.100000000000001" customHeight="1"/>
    <row r="43" spans="1:1" ht="20.100000000000001" customHeight="1"/>
    <row r="44" spans="1:1" ht="20.100000000000001" customHeight="1"/>
  </sheetData>
  <mergeCells count="9">
    <mergeCell ref="A20:E20"/>
    <mergeCell ref="B11:C11"/>
    <mergeCell ref="A8:C8"/>
    <mergeCell ref="B10:C10"/>
    <mergeCell ref="A3:E3"/>
    <mergeCell ref="A5:E5"/>
    <mergeCell ref="A14:E14"/>
    <mergeCell ref="B9:C9"/>
    <mergeCell ref="B12:C12"/>
  </mergeCells>
  <pageMargins left="0.75" right="0.62986111111111098" top="0.57986111111111105" bottom="0.4" header="0.511811023622047" footer="0.2"/>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FFFF"/>
  </sheetPr>
  <dimension ref="A1:IW35"/>
  <sheetViews>
    <sheetView showGridLines="0" zoomScaleNormal="100" workbookViewId="0">
      <selection activeCell="A15" sqref="A15:E15"/>
    </sheetView>
  </sheetViews>
  <sheetFormatPr defaultColWidth="9.140625" defaultRowHeight="16.5" customHeight="1"/>
  <cols>
    <col min="1" max="1" width="12.140625" style="23" customWidth="1"/>
    <col min="2" max="2" width="20.5703125" style="23" customWidth="1"/>
    <col min="3" max="3" width="11.42578125" style="23" customWidth="1"/>
    <col min="4" max="4" width="22.7109375" style="23" customWidth="1"/>
    <col min="5" max="5" width="39.28515625" style="23" customWidth="1"/>
    <col min="6" max="8" width="9.140625" style="25" customWidth="1"/>
    <col min="9" max="257" width="9.140625" style="2" customWidth="1"/>
  </cols>
  <sheetData>
    <row r="1" spans="1:9" ht="16.5" customHeight="1">
      <c r="A1" s="26" t="str">
        <f>'Attach 3(JV)'!A1</f>
        <v>Specification No. :C/MM/CIVIL/PAINTING/262/2016</v>
      </c>
      <c r="B1" s="27"/>
      <c r="C1" s="27"/>
      <c r="D1" s="27"/>
      <c r="E1" s="28" t="str">
        <f>"Attachment-4(B) "&amp;'Attach 3(JV)'!AT1</f>
        <v>Attachment-4(B) 0</v>
      </c>
    </row>
    <row r="3" spans="1:9" ht="48" customHeight="1">
      <c r="A3" s="305" t="str">
        <f>'Attach 3(JV)'!A3</f>
        <v>EXTERNAL PAINTING OF MULTI PURPOSE HALL,RESIDENTIAL &amp;  NON-RESIDENTIAL BUILDINGS AT SECTOR 43 &amp; 46 GURGAON</v>
      </c>
      <c r="B3" s="302"/>
      <c r="C3" s="302"/>
      <c r="D3" s="302"/>
      <c r="E3" s="302"/>
      <c r="F3" s="35"/>
      <c r="G3" s="34"/>
      <c r="H3" s="35"/>
    </row>
    <row r="4" spans="1:9" ht="20.100000000000001" customHeight="1">
      <c r="A4" s="36"/>
      <c r="H4" s="23"/>
      <c r="I4" s="23"/>
    </row>
    <row r="5" spans="1:9" ht="20.100000000000001" customHeight="1">
      <c r="A5" s="306" t="s">
        <v>54</v>
      </c>
      <c r="B5" s="302"/>
      <c r="C5" s="302"/>
      <c r="D5" s="302"/>
      <c r="E5" s="302"/>
      <c r="F5" s="51"/>
      <c r="H5" s="23"/>
      <c r="I5" s="23"/>
    </row>
    <row r="6" spans="1:9" ht="20.100000000000001" customHeight="1">
      <c r="A6" s="38"/>
      <c r="H6" s="23"/>
      <c r="I6" s="23"/>
    </row>
    <row r="7" spans="1:9" ht="20.100000000000001" customHeight="1">
      <c r="A7" s="39" t="e">
        <f>'Attach 3(JV)'!A7</f>
        <v>#REF!</v>
      </c>
      <c r="E7" s="40" t="str">
        <f>'Attach 3(JV)'!E7</f>
        <v>To:</v>
      </c>
      <c r="H7" s="23"/>
      <c r="I7" s="23"/>
    </row>
    <row r="8" spans="1:9" ht="36" customHeight="1">
      <c r="A8" s="310" t="e">
        <f>'Attach 3(JV)'!A8</f>
        <v>#REF!</v>
      </c>
      <c r="B8" s="302"/>
      <c r="C8" s="302"/>
      <c r="D8" s="302"/>
      <c r="E8" s="42" t="str">
        <f>'Attach 3(JV)'!E8</f>
        <v>Corporate Materials Management</v>
      </c>
      <c r="H8" s="23"/>
      <c r="I8" s="23"/>
    </row>
    <row r="9" spans="1:9" ht="20.100000000000001" customHeight="1">
      <c r="A9" s="39" t="s">
        <v>40</v>
      </c>
      <c r="B9" s="307" t="e">
        <f>'Attach 3(JV)'!B9</f>
        <v>#REF!</v>
      </c>
      <c r="C9" s="302"/>
      <c r="D9" s="302"/>
      <c r="E9" s="42" t="str">
        <f>'Attach 3(JV)'!E9</f>
        <v>Power Grid Corporation of India Ltd.,</v>
      </c>
      <c r="H9" s="23"/>
      <c r="I9" s="23"/>
    </row>
    <row r="10" spans="1:9" ht="20.100000000000001" customHeight="1">
      <c r="A10" s="39" t="s">
        <v>42</v>
      </c>
      <c r="B10" s="307" t="e">
        <f>'Attach 3(JV)'!B10</f>
        <v>#REF!</v>
      </c>
      <c r="C10" s="302"/>
      <c r="D10" s="302"/>
      <c r="E10" s="42" t="str">
        <f>'Attach 3(JV)'!E10</f>
        <v>"Saudamini", Plot No. 2, Sector 29</v>
      </c>
      <c r="H10" s="23"/>
      <c r="I10" s="23"/>
    </row>
    <row r="11" spans="1:9" ht="20.100000000000001" customHeight="1">
      <c r="B11" s="307" t="e">
        <f>'Attach 3(JV)'!B11</f>
        <v>#REF!</v>
      </c>
      <c r="C11" s="302"/>
      <c r="D11" s="302"/>
      <c r="E11" s="42" t="str">
        <f>'Attach 3(JV)'!E11</f>
        <v>Gurgaon (Haryana) - 122001</v>
      </c>
    </row>
    <row r="12" spans="1:9" ht="20.100000000000001" customHeight="1">
      <c r="A12" s="38"/>
      <c r="B12" s="307" t="e">
        <f>'Attach 3(JV)'!B12</f>
        <v>#REF!</v>
      </c>
      <c r="C12" s="302"/>
      <c r="D12" s="302"/>
      <c r="E12" s="42"/>
    </row>
    <row r="13" spans="1:9" ht="20.100000000000001" customHeight="1">
      <c r="A13" s="23" t="s">
        <v>46</v>
      </c>
    </row>
    <row r="14" spans="1:9" ht="20.100000000000001" customHeight="1">
      <c r="A14" s="38"/>
    </row>
    <row r="15" spans="1:9" ht="87.75" customHeight="1">
      <c r="A15" s="301" t="s">
        <v>67</v>
      </c>
      <c r="B15" s="302"/>
      <c r="C15" s="302"/>
      <c r="D15" s="302"/>
      <c r="E15" s="302"/>
    </row>
    <row r="16" spans="1:9" ht="30" customHeight="1">
      <c r="A16" s="68" t="s">
        <v>56</v>
      </c>
      <c r="B16" s="55"/>
      <c r="C16" s="55"/>
      <c r="D16" s="55"/>
      <c r="E16" s="55"/>
    </row>
    <row r="17" spans="1:5" ht="30" customHeight="1">
      <c r="A17" s="68" t="s">
        <v>57</v>
      </c>
      <c r="B17" s="55"/>
      <c r="C17" s="55"/>
      <c r="D17" s="55"/>
      <c r="E17" s="55"/>
    </row>
    <row r="18" spans="1:5" ht="30" customHeight="1">
      <c r="A18" s="68" t="s">
        <v>58</v>
      </c>
      <c r="B18" s="57"/>
      <c r="C18" s="57"/>
      <c r="D18" s="57"/>
      <c r="E18" s="57"/>
    </row>
    <row r="19" spans="1:5" ht="30" customHeight="1">
      <c r="A19" s="68" t="s">
        <v>59</v>
      </c>
      <c r="B19" s="57"/>
      <c r="C19" s="57"/>
      <c r="D19" s="57"/>
      <c r="E19" s="57"/>
    </row>
    <row r="20" spans="1:5" ht="30" customHeight="1">
      <c r="A20" s="68" t="s">
        <v>60</v>
      </c>
      <c r="B20" s="57"/>
      <c r="C20" s="57"/>
      <c r="D20" s="57"/>
      <c r="E20" s="57"/>
    </row>
    <row r="21" spans="1:5" ht="30" customHeight="1">
      <c r="A21" s="68" t="s">
        <v>68</v>
      </c>
      <c r="B21" s="59"/>
      <c r="C21" s="59"/>
      <c r="D21" s="59"/>
      <c r="E21" s="59"/>
    </row>
    <row r="22" spans="1:5" ht="16.5" customHeight="1">
      <c r="A22" s="69"/>
    </row>
    <row r="23" spans="1:5" ht="27.95" customHeight="1">
      <c r="D23" s="48" t="s">
        <v>48</v>
      </c>
    </row>
    <row r="24" spans="1:5" ht="27.95" customHeight="1">
      <c r="A24" s="46" t="s">
        <v>49</v>
      </c>
      <c r="B24" s="49" t="e">
        <f>'Attach 3(JV)'!B24</f>
        <v>#REF!</v>
      </c>
      <c r="D24" s="48" t="s">
        <v>50</v>
      </c>
      <c r="E24" s="40" t="e">
        <f>'Attach 3(JV)'!E24</f>
        <v>#REF!</v>
      </c>
    </row>
    <row r="25" spans="1:5" ht="27.95" customHeight="1">
      <c r="A25" s="46" t="s">
        <v>51</v>
      </c>
      <c r="B25" s="40" t="e">
        <f>'Attach 3(JV)'!B25</f>
        <v>#REF!</v>
      </c>
      <c r="D25" s="48" t="s">
        <v>52</v>
      </c>
      <c r="E25" s="40" t="e">
        <f>'Attach 3(JV)'!E25</f>
        <v>#REF!</v>
      </c>
    </row>
    <row r="26" spans="1:5" ht="27.95" customHeight="1">
      <c r="D26" s="48" t="s">
        <v>53</v>
      </c>
    </row>
    <row r="27" spans="1:5" ht="33" customHeight="1"/>
    <row r="28" spans="1:5" ht="33" customHeight="1">
      <c r="A28" s="44"/>
    </row>
    <row r="29" spans="1:5" ht="20.100000000000001" customHeight="1"/>
    <row r="30" spans="1:5" ht="20.100000000000001" customHeight="1"/>
    <row r="31" spans="1:5" ht="20.100000000000001" customHeight="1">
      <c r="A31" s="44"/>
    </row>
    <row r="32" spans="1:5" ht="20.100000000000001" customHeight="1"/>
    <row r="33" spans="1:1" ht="20.100000000000001" customHeight="1">
      <c r="A33" s="44"/>
    </row>
    <row r="34" spans="1:1" ht="20.100000000000001" customHeight="1"/>
    <row r="35" spans="1:1" ht="16.5" customHeight="1">
      <c r="A35" s="44"/>
    </row>
  </sheetData>
  <mergeCells count="8">
    <mergeCell ref="A15:E15"/>
    <mergeCell ref="B9:D9"/>
    <mergeCell ref="A5:E5"/>
    <mergeCell ref="B12:D12"/>
    <mergeCell ref="A3:E3"/>
    <mergeCell ref="B10:D10"/>
    <mergeCell ref="B11:D11"/>
    <mergeCell ref="A8:D8"/>
  </mergeCells>
  <pageMargins left="0.75" right="0.62986111111111098" top="0.57986111111111105" bottom="0.6" header="0.511811023622047" footer="0.35"/>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FF00"/>
  </sheetPr>
  <dimension ref="A1:IW76"/>
  <sheetViews>
    <sheetView showGridLines="0" zoomScaleNormal="100" workbookViewId="0">
      <selection activeCell="A14" sqref="A14:E14"/>
    </sheetView>
  </sheetViews>
  <sheetFormatPr defaultColWidth="9.140625" defaultRowHeight="16.5" customHeight="1"/>
  <cols>
    <col min="1" max="1" width="9.42578125" style="23" customWidth="1"/>
    <col min="2" max="2" width="30.7109375" style="23" customWidth="1"/>
    <col min="3" max="3" width="25.5703125" style="23" customWidth="1"/>
    <col min="4" max="4" width="18.85546875" style="23" customWidth="1"/>
    <col min="5" max="5" width="20" style="23" customWidth="1"/>
    <col min="6" max="7" width="9.140625" style="25" customWidth="1"/>
    <col min="8" max="8" width="9.140625" style="25" hidden="1" customWidth="1"/>
    <col min="9" max="257" width="9.140625" style="2" customWidth="1"/>
  </cols>
  <sheetData>
    <row r="1" spans="1:9" ht="16.5" customHeight="1">
      <c r="A1" s="26" t="str">
        <f>'Attach 3(JV)'!A1</f>
        <v>Specification No. :C/MM/CIVIL/PAINTING/262/2016</v>
      </c>
      <c r="B1" s="27"/>
      <c r="C1" s="27"/>
      <c r="D1" s="27"/>
      <c r="E1" s="28" t="str">
        <f>"Attachment-5 "&amp;'Attach 3(JV)'!AT1</f>
        <v>Attachment-5 0</v>
      </c>
    </row>
    <row r="2" spans="1:9" ht="8.1" customHeight="1"/>
    <row r="3" spans="1:9" ht="48" customHeight="1">
      <c r="A3" s="305" t="str">
        <f>'Attach 3(JV)'!A3</f>
        <v>EXTERNAL PAINTING OF MULTI PURPOSE HALL,RESIDENTIAL &amp;  NON-RESIDENTIAL BUILDINGS AT SECTOR 43 &amp; 46 GURGAON</v>
      </c>
      <c r="B3" s="302"/>
      <c r="C3" s="302"/>
      <c r="D3" s="302"/>
      <c r="E3" s="302"/>
      <c r="F3" s="35"/>
      <c r="G3" s="34"/>
      <c r="H3" s="35"/>
    </row>
    <row r="4" spans="1:9" ht="8.1" customHeight="1">
      <c r="A4" s="36"/>
      <c r="H4" s="23"/>
      <c r="I4" s="23"/>
    </row>
    <row r="5" spans="1:9" ht="20.100000000000001" customHeight="1">
      <c r="A5" s="306" t="s">
        <v>69</v>
      </c>
      <c r="B5" s="302"/>
      <c r="C5" s="302"/>
      <c r="D5" s="302"/>
      <c r="E5" s="302"/>
      <c r="F5" s="51"/>
      <c r="H5" s="23"/>
      <c r="I5" s="23"/>
    </row>
    <row r="6" spans="1:9" ht="8.1" customHeight="1">
      <c r="A6" s="38"/>
      <c r="H6" s="23"/>
      <c r="I6" s="23"/>
    </row>
    <row r="7" spans="1:9" ht="20.100000000000001" customHeight="1">
      <c r="A7" s="39" t="e">
        <f>'Attach 3(JV)'!A7</f>
        <v>#REF!</v>
      </c>
      <c r="B7" s="38"/>
      <c r="C7" s="38"/>
      <c r="D7" s="40" t="str">
        <f>'Attach 3(JV)'!E7</f>
        <v>To:</v>
      </c>
      <c r="H7" s="23"/>
      <c r="I7" s="23"/>
    </row>
    <row r="8" spans="1:9" ht="36" customHeight="1">
      <c r="A8" s="310" t="e">
        <f>'Attach 3(JV)'!A8</f>
        <v>#REF!</v>
      </c>
      <c r="B8" s="302"/>
      <c r="C8" s="302"/>
      <c r="D8" s="42" t="str">
        <f>'Attach 3(JV)'!E8</f>
        <v>Corporate Materials Management</v>
      </c>
      <c r="H8" s="23"/>
      <c r="I8" s="23"/>
    </row>
    <row r="9" spans="1:9" ht="16.5" customHeight="1">
      <c r="A9" s="39" t="s">
        <v>40</v>
      </c>
      <c r="B9" s="316" t="e">
        <f>'Attach 3(JV)'!B9</f>
        <v>#REF!</v>
      </c>
      <c r="C9" s="302"/>
      <c r="D9" s="42" t="str">
        <f>'Attach 3(JV)'!E9</f>
        <v>Power Grid Corporation of India Ltd.,</v>
      </c>
      <c r="H9" s="23"/>
      <c r="I9" s="23"/>
    </row>
    <row r="10" spans="1:9" ht="16.5" customHeight="1">
      <c r="A10" s="39" t="s">
        <v>42</v>
      </c>
      <c r="B10" s="316" t="e">
        <f>'Attach 3(JV)'!B10</f>
        <v>#REF!</v>
      </c>
      <c r="C10" s="302"/>
      <c r="D10" s="42" t="str">
        <f>'Attach 3(JV)'!E10</f>
        <v>"Saudamini", Plot No. 2, Sector 29</v>
      </c>
      <c r="H10" s="23"/>
      <c r="I10" s="23"/>
    </row>
    <row r="11" spans="1:9" ht="16.5" customHeight="1">
      <c r="B11" s="316" t="e">
        <f>'Attach 3(JV)'!B11</f>
        <v>#REF!</v>
      </c>
      <c r="C11" s="302"/>
      <c r="D11" s="42" t="str">
        <f>'Attach 3(JV)'!E11</f>
        <v>Gurgaon (Haryana) - 122001</v>
      </c>
    </row>
    <row r="12" spans="1:9" ht="16.5" customHeight="1">
      <c r="A12" s="38"/>
      <c r="B12" s="316" t="e">
        <f>'Attach 3(JV)'!B12</f>
        <v>#REF!</v>
      </c>
      <c r="C12" s="302"/>
      <c r="D12" s="42"/>
    </row>
    <row r="13" spans="1:9" ht="20.100000000000001" customHeight="1">
      <c r="A13" s="23" t="s">
        <v>46</v>
      </c>
    </row>
    <row r="14" spans="1:9" ht="45.75" customHeight="1">
      <c r="A14" s="308" t="s">
        <v>70</v>
      </c>
      <c r="B14" s="302"/>
      <c r="C14" s="302"/>
      <c r="D14" s="302"/>
      <c r="E14" s="302"/>
      <c r="F14" s="1"/>
      <c r="G14" s="1"/>
      <c r="H14" s="1"/>
    </row>
    <row r="15" spans="1:9" ht="32.1" hidden="1" customHeight="1">
      <c r="A15" s="317" t="s">
        <v>71</v>
      </c>
      <c r="B15" s="317" t="s">
        <v>64</v>
      </c>
      <c r="C15" s="317" t="s">
        <v>72</v>
      </c>
      <c r="D15" s="317" t="s">
        <v>73</v>
      </c>
      <c r="E15" s="318"/>
      <c r="F15" s="1"/>
      <c r="G15" s="1"/>
      <c r="H15" s="1"/>
    </row>
    <row r="16" spans="1:9" ht="19.5" hidden="1" customHeight="1">
      <c r="A16" s="315"/>
      <c r="B16" s="315"/>
      <c r="C16" s="315"/>
      <c r="D16" s="71" t="s">
        <v>74</v>
      </c>
      <c r="E16" s="71" t="s">
        <v>75</v>
      </c>
      <c r="F16" s="1"/>
      <c r="G16" s="1"/>
      <c r="H16" s="1"/>
    </row>
    <row r="17" spans="1:8" ht="21.75" customHeight="1">
      <c r="A17" s="72"/>
      <c r="B17" s="73" t="s">
        <v>76</v>
      </c>
      <c r="C17" s="311"/>
      <c r="D17" s="312"/>
      <c r="E17" s="313"/>
      <c r="F17" s="1"/>
      <c r="G17" s="1"/>
      <c r="H17" s="1"/>
    </row>
    <row r="18" spans="1:8" ht="21.95" customHeight="1">
      <c r="A18" s="74"/>
      <c r="B18" s="75" t="s">
        <v>77</v>
      </c>
      <c r="C18" s="311"/>
      <c r="D18" s="312"/>
      <c r="E18" s="313"/>
      <c r="F18" s="1"/>
      <c r="G18" s="1"/>
      <c r="H18" s="1"/>
    </row>
    <row r="19" spans="1:8" ht="21.95" customHeight="1">
      <c r="A19" s="74"/>
      <c r="B19" s="75" t="s">
        <v>78</v>
      </c>
      <c r="C19" s="311"/>
      <c r="D19" s="312"/>
      <c r="E19" s="313"/>
      <c r="F19" s="1"/>
      <c r="G19" s="1"/>
      <c r="H19" s="1"/>
    </row>
    <row r="20" spans="1:8" ht="21.95" customHeight="1">
      <c r="A20" s="74"/>
      <c r="B20" s="75" t="s">
        <v>79</v>
      </c>
      <c r="C20" s="311"/>
      <c r="D20" s="312"/>
      <c r="E20" s="313"/>
      <c r="F20" s="76"/>
      <c r="G20" s="76"/>
      <c r="H20" s="77" t="b">
        <f>FALSE()</f>
        <v>0</v>
      </c>
    </row>
    <row r="21" spans="1:8" ht="21.95" customHeight="1">
      <c r="A21" s="78"/>
      <c r="B21" s="79" t="s">
        <v>80</v>
      </c>
      <c r="C21" s="311"/>
      <c r="D21" s="312"/>
      <c r="E21" s="313"/>
      <c r="F21" s="76"/>
      <c r="G21" s="76"/>
      <c r="H21" s="77"/>
    </row>
    <row r="22" spans="1:8" ht="21.95" customHeight="1">
      <c r="A22" s="78"/>
      <c r="B22" s="79" t="s">
        <v>81</v>
      </c>
      <c r="C22" s="311"/>
      <c r="D22" s="312"/>
      <c r="E22" s="313"/>
      <c r="F22" s="76"/>
      <c r="G22" s="76"/>
      <c r="H22" s="77"/>
    </row>
    <row r="23" spans="1:8" ht="21.95" customHeight="1">
      <c r="A23" s="78"/>
      <c r="B23" s="79" t="s">
        <v>82</v>
      </c>
      <c r="C23" s="311"/>
      <c r="D23" s="312"/>
      <c r="E23" s="313"/>
      <c r="F23" s="76"/>
      <c r="G23" s="76"/>
      <c r="H23" s="77"/>
    </row>
    <row r="24" spans="1:8" ht="21.95" customHeight="1">
      <c r="A24" s="78"/>
      <c r="B24" s="79" t="s">
        <v>83</v>
      </c>
      <c r="C24" s="311"/>
      <c r="D24" s="312"/>
      <c r="E24" s="313"/>
      <c r="F24" s="76"/>
      <c r="G24" s="76"/>
      <c r="H24" s="77"/>
    </row>
    <row r="25" spans="1:8" ht="21.95" customHeight="1">
      <c r="A25" s="80"/>
      <c r="B25" s="4" t="s">
        <v>84</v>
      </c>
      <c r="C25" s="311"/>
      <c r="D25" s="312"/>
      <c r="E25" s="313"/>
      <c r="F25" s="76"/>
      <c r="G25" s="76"/>
      <c r="H25" s="81"/>
    </row>
    <row r="26" spans="1:8" ht="18" customHeight="1">
      <c r="A26" s="82"/>
      <c r="B26" s="83"/>
      <c r="C26" s="83"/>
      <c r="D26" s="83"/>
      <c r="E26" s="83"/>
      <c r="F26" s="84"/>
      <c r="G26" s="84"/>
      <c r="H26" s="85"/>
    </row>
    <row r="27" spans="1:8" ht="54.75" hidden="1" customHeight="1">
      <c r="A27" s="320" t="s">
        <v>85</v>
      </c>
      <c r="B27" s="321"/>
      <c r="C27" s="321"/>
      <c r="D27" s="321"/>
      <c r="E27" s="321"/>
      <c r="F27" s="84"/>
      <c r="G27" s="84"/>
      <c r="H27" s="85"/>
    </row>
    <row r="28" spans="1:8" ht="32.1" hidden="1" customHeight="1">
      <c r="A28" s="317" t="s">
        <v>71</v>
      </c>
      <c r="B28" s="317" t="s">
        <v>64</v>
      </c>
      <c r="C28" s="317" t="s">
        <v>86</v>
      </c>
      <c r="D28" s="317" t="s">
        <v>87</v>
      </c>
      <c r="E28" s="318"/>
      <c r="F28" s="1"/>
      <c r="G28" s="1"/>
      <c r="H28" s="1"/>
    </row>
    <row r="29" spans="1:8" ht="22.5" hidden="1" customHeight="1">
      <c r="A29" s="315"/>
      <c r="B29" s="315"/>
      <c r="C29" s="315"/>
      <c r="D29" s="71" t="s">
        <v>88</v>
      </c>
      <c r="E29" s="71" t="s">
        <v>89</v>
      </c>
      <c r="F29" s="1"/>
      <c r="G29" s="1"/>
      <c r="H29" s="1"/>
    </row>
    <row r="30" spans="1:8" ht="21.95" hidden="1" customHeight="1">
      <c r="A30" s="78">
        <v>1</v>
      </c>
      <c r="B30" s="86"/>
      <c r="C30" s="86"/>
      <c r="D30" s="86"/>
      <c r="E30" s="86"/>
      <c r="F30" s="1"/>
      <c r="G30" s="1"/>
      <c r="H30" s="1"/>
    </row>
    <row r="31" spans="1:8" ht="21.95" hidden="1" customHeight="1">
      <c r="A31" s="78">
        <v>2</v>
      </c>
      <c r="B31" s="86"/>
      <c r="C31" s="86"/>
      <c r="D31" s="86"/>
      <c r="E31" s="86"/>
    </row>
    <row r="32" spans="1:8" ht="21.95" hidden="1" customHeight="1">
      <c r="A32" s="78">
        <v>3</v>
      </c>
      <c r="B32" s="86"/>
      <c r="C32" s="86"/>
      <c r="D32" s="86"/>
      <c r="E32" s="86"/>
    </row>
    <row r="33" spans="1:8" ht="15.95" customHeight="1">
      <c r="F33" s="1"/>
      <c r="G33" s="1"/>
      <c r="H33" s="1"/>
    </row>
    <row r="34" spans="1:8" ht="15.95" customHeight="1">
      <c r="C34" s="48"/>
      <c r="F34" s="1"/>
      <c r="G34" s="1"/>
      <c r="H34" s="1"/>
    </row>
    <row r="35" spans="1:8" ht="15.95" customHeight="1">
      <c r="A35" s="46" t="s">
        <v>49</v>
      </c>
      <c r="B35" s="49" t="e">
        <f>'Attach 3(JV)'!B24</f>
        <v>#REF!</v>
      </c>
      <c r="C35" s="48" t="s">
        <v>50</v>
      </c>
      <c r="D35" s="40" t="e">
        <f>'Attach 3(JV)'!E24</f>
        <v>#REF!</v>
      </c>
    </row>
    <row r="36" spans="1:8" ht="15.95" customHeight="1">
      <c r="A36" s="46" t="s">
        <v>51</v>
      </c>
      <c r="B36" s="40" t="e">
        <f>'Attach 3(JV)'!B25</f>
        <v>#REF!</v>
      </c>
      <c r="C36" s="48" t="s">
        <v>52</v>
      </c>
      <c r="D36" s="40" t="e">
        <f>'Attach 3(JV)'!E25</f>
        <v>#REF!</v>
      </c>
    </row>
    <row r="37" spans="1:8" ht="15.75" customHeight="1">
      <c r="A37" s="2"/>
      <c r="B37" s="2"/>
      <c r="C37" s="48"/>
      <c r="D37" s="2"/>
      <c r="E37" s="2"/>
    </row>
    <row r="38" spans="1:8" ht="19.5" customHeight="1">
      <c r="A38" s="26" t="str">
        <f>A1</f>
        <v>Specification No. :C/MM/CIVIL/PAINTING/262/2016</v>
      </c>
      <c r="B38" s="27"/>
      <c r="C38" s="27"/>
      <c r="D38" s="27"/>
      <c r="E38" s="50" t="str">
        <f>E1</f>
        <v>Attachment-5 0</v>
      </c>
    </row>
    <row r="39" spans="1:8" ht="18" customHeight="1">
      <c r="A39" s="44"/>
    </row>
    <row r="40" spans="1:8" ht="30" customHeight="1">
      <c r="A40" s="322" t="s">
        <v>90</v>
      </c>
      <c r="B40" s="302"/>
      <c r="C40" s="302"/>
      <c r="D40" s="302"/>
      <c r="E40" s="302"/>
    </row>
    <row r="41" spans="1:8" ht="18" customHeight="1"/>
    <row r="42" spans="1:8" ht="36" customHeight="1">
      <c r="A42" s="314" t="s">
        <v>71</v>
      </c>
      <c r="B42" s="319" t="s">
        <v>64</v>
      </c>
      <c r="C42" s="317" t="s">
        <v>72</v>
      </c>
      <c r="D42" s="319" t="s">
        <v>73</v>
      </c>
      <c r="E42" s="318"/>
    </row>
    <row r="43" spans="1:8" ht="18" customHeight="1">
      <c r="A43" s="315"/>
      <c r="B43" s="315"/>
      <c r="C43" s="315"/>
      <c r="D43" s="71" t="s">
        <v>74</v>
      </c>
      <c r="E43" s="71" t="s">
        <v>75</v>
      </c>
    </row>
    <row r="44" spans="1:8" ht="18" customHeight="1">
      <c r="A44" s="87"/>
      <c r="B44" s="88"/>
      <c r="C44" s="87"/>
      <c r="D44" s="87"/>
      <c r="E44" s="87"/>
    </row>
    <row r="45" spans="1:8" ht="18" customHeight="1">
      <c r="A45" s="89"/>
      <c r="B45" s="90"/>
      <c r="C45" s="89"/>
      <c r="D45" s="89"/>
      <c r="E45" s="89"/>
    </row>
    <row r="46" spans="1:8" ht="18" customHeight="1">
      <c r="A46" s="89"/>
      <c r="B46" s="90"/>
      <c r="C46" s="89"/>
      <c r="D46" s="89"/>
      <c r="E46" s="89"/>
    </row>
    <row r="47" spans="1:8" ht="18" customHeight="1">
      <c r="A47" s="89"/>
      <c r="B47" s="90"/>
      <c r="C47" s="89"/>
      <c r="D47" s="89"/>
      <c r="E47" s="89"/>
    </row>
    <row r="48" spans="1:8" ht="18" customHeight="1">
      <c r="A48" s="89"/>
      <c r="B48" s="90"/>
      <c r="C48" s="89"/>
      <c r="D48" s="89"/>
      <c r="E48" s="89"/>
    </row>
    <row r="49" spans="1:5" ht="18" customHeight="1">
      <c r="A49" s="89"/>
      <c r="B49" s="90"/>
      <c r="C49" s="89"/>
      <c r="D49" s="89"/>
      <c r="E49" s="89"/>
    </row>
    <row r="50" spans="1:5" ht="18" customHeight="1">
      <c r="A50" s="89"/>
      <c r="B50" s="90"/>
      <c r="C50" s="89"/>
      <c r="D50" s="89"/>
      <c r="E50" s="89"/>
    </row>
    <row r="51" spans="1:5" ht="18" customHeight="1">
      <c r="A51" s="89"/>
      <c r="B51" s="90"/>
      <c r="C51" s="89"/>
      <c r="D51" s="89"/>
      <c r="E51" s="89"/>
    </row>
    <row r="52" spans="1:5" ht="18" customHeight="1">
      <c r="A52" s="89"/>
      <c r="B52" s="90"/>
      <c r="C52" s="89"/>
      <c r="D52" s="89"/>
      <c r="E52" s="89"/>
    </row>
    <row r="53" spans="1:5" ht="18" customHeight="1">
      <c r="A53" s="89"/>
      <c r="B53" s="90"/>
      <c r="C53" s="89"/>
      <c r="D53" s="89"/>
      <c r="E53" s="89"/>
    </row>
    <row r="54" spans="1:5" ht="18" customHeight="1">
      <c r="A54" s="89"/>
      <c r="B54" s="90"/>
      <c r="C54" s="89"/>
      <c r="D54" s="89"/>
      <c r="E54" s="89"/>
    </row>
    <row r="55" spans="1:5" ht="18" customHeight="1">
      <c r="A55" s="89"/>
      <c r="B55" s="90"/>
      <c r="C55" s="89"/>
      <c r="D55" s="89"/>
      <c r="E55" s="89"/>
    </row>
    <row r="56" spans="1:5" ht="18" customHeight="1">
      <c r="A56" s="89"/>
      <c r="B56" s="90"/>
      <c r="C56" s="89"/>
      <c r="D56" s="89"/>
      <c r="E56" s="89"/>
    </row>
    <row r="57" spans="1:5" ht="18" customHeight="1">
      <c r="A57" s="89"/>
      <c r="B57" s="90"/>
      <c r="C57" s="89"/>
      <c r="D57" s="89"/>
      <c r="E57" s="89"/>
    </row>
    <row r="58" spans="1:5" ht="18" customHeight="1">
      <c r="A58" s="89"/>
      <c r="B58" s="90"/>
      <c r="C58" s="89"/>
      <c r="D58" s="89"/>
      <c r="E58" s="89"/>
    </row>
    <row r="59" spans="1:5" ht="18" customHeight="1">
      <c r="A59" s="89"/>
      <c r="B59" s="90"/>
      <c r="C59" s="89"/>
      <c r="D59" s="89"/>
      <c r="E59" s="89"/>
    </row>
    <row r="60" spans="1:5" ht="18" customHeight="1">
      <c r="A60" s="89"/>
      <c r="B60" s="90"/>
      <c r="C60" s="89"/>
      <c r="D60" s="89"/>
      <c r="E60" s="89"/>
    </row>
    <row r="61" spans="1:5" ht="18" customHeight="1">
      <c r="A61" s="89"/>
      <c r="B61" s="90"/>
      <c r="C61" s="89"/>
      <c r="D61" s="89"/>
      <c r="E61" s="89"/>
    </row>
    <row r="62" spans="1:5" ht="18" customHeight="1">
      <c r="A62" s="89"/>
      <c r="B62" s="90"/>
      <c r="C62" s="89"/>
      <c r="D62" s="89"/>
      <c r="E62" s="89"/>
    </row>
    <row r="63" spans="1:5" ht="18" customHeight="1">
      <c r="A63" s="89"/>
      <c r="B63" s="90"/>
      <c r="C63" s="89"/>
      <c r="D63" s="89"/>
      <c r="E63" s="89"/>
    </row>
    <row r="64" spans="1:5" ht="18" customHeight="1">
      <c r="A64" s="89"/>
      <c r="B64" s="90"/>
      <c r="C64" s="89"/>
      <c r="D64" s="89"/>
      <c r="E64" s="89"/>
    </row>
    <row r="65" spans="1:5" ht="18" customHeight="1">
      <c r="A65" s="89"/>
      <c r="B65" s="90"/>
      <c r="C65" s="89"/>
      <c r="D65" s="89"/>
      <c r="E65" s="89"/>
    </row>
    <row r="66" spans="1:5" ht="18" customHeight="1">
      <c r="A66" s="89"/>
      <c r="B66" s="90"/>
      <c r="C66" s="89"/>
      <c r="D66" s="89"/>
      <c r="E66" s="89"/>
    </row>
    <row r="67" spans="1:5" ht="18" customHeight="1">
      <c r="A67" s="89"/>
      <c r="B67" s="90"/>
      <c r="C67" s="89"/>
      <c r="D67" s="89"/>
      <c r="E67" s="89"/>
    </row>
    <row r="68" spans="1:5" ht="18" customHeight="1">
      <c r="A68" s="89"/>
      <c r="B68" s="90"/>
      <c r="C68" s="89"/>
      <c r="D68" s="89"/>
      <c r="E68" s="89"/>
    </row>
    <row r="69" spans="1:5" ht="18" customHeight="1">
      <c r="A69" s="89"/>
      <c r="B69" s="90"/>
      <c r="C69" s="89"/>
      <c r="D69" s="89"/>
      <c r="E69" s="89"/>
    </row>
    <row r="70" spans="1:5" ht="18" customHeight="1">
      <c r="A70" s="91"/>
      <c r="B70" s="92"/>
      <c r="C70" s="91"/>
      <c r="D70" s="91"/>
      <c r="E70" s="91"/>
    </row>
    <row r="71" spans="1:5" ht="18" customHeight="1"/>
    <row r="72" spans="1:5" ht="24" customHeight="1">
      <c r="C72" s="48"/>
    </row>
    <row r="73" spans="1:5" ht="24" customHeight="1">
      <c r="A73" s="46" t="s">
        <v>49</v>
      </c>
      <c r="B73" s="49" t="e">
        <f>B35</f>
        <v>#REF!</v>
      </c>
      <c r="C73" s="48" t="s">
        <v>50</v>
      </c>
      <c r="D73" s="40" t="e">
        <f>D35</f>
        <v>#REF!</v>
      </c>
    </row>
    <row r="74" spans="1:5" ht="24" customHeight="1">
      <c r="A74" s="46" t="s">
        <v>51</v>
      </c>
      <c r="B74" s="49" t="e">
        <f>B36</f>
        <v>#REF!</v>
      </c>
      <c r="C74" s="48" t="s">
        <v>52</v>
      </c>
      <c r="D74" s="40" t="e">
        <f>D36</f>
        <v>#REF!</v>
      </c>
    </row>
    <row r="75" spans="1:5" ht="24" customHeight="1">
      <c r="A75" s="46"/>
      <c r="B75" s="49"/>
      <c r="C75" s="48"/>
      <c r="D75" s="40"/>
    </row>
    <row r="76" spans="1:5" ht="33" customHeight="1">
      <c r="D76" s="48"/>
    </row>
  </sheetData>
  <mergeCells count="31">
    <mergeCell ref="C42:C43"/>
    <mergeCell ref="C22:E22"/>
    <mergeCell ref="C21:E21"/>
    <mergeCell ref="B42:B43"/>
    <mergeCell ref="B12:C12"/>
    <mergeCell ref="A40:E40"/>
    <mergeCell ref="B11:C11"/>
    <mergeCell ref="A8:C8"/>
    <mergeCell ref="C23:E23"/>
    <mergeCell ref="C17:E17"/>
    <mergeCell ref="B28:B29"/>
    <mergeCell ref="A27:E27"/>
    <mergeCell ref="B15:B16"/>
    <mergeCell ref="C20:E20"/>
    <mergeCell ref="C25:E25"/>
    <mergeCell ref="A3:E3"/>
    <mergeCell ref="C19:E19"/>
    <mergeCell ref="A42:A43"/>
    <mergeCell ref="B10:C10"/>
    <mergeCell ref="C18:E18"/>
    <mergeCell ref="D28:E28"/>
    <mergeCell ref="A5:E5"/>
    <mergeCell ref="A14:E14"/>
    <mergeCell ref="B9:C9"/>
    <mergeCell ref="C24:E24"/>
    <mergeCell ref="D42:E42"/>
    <mergeCell ref="D15:E15"/>
    <mergeCell ref="A28:A29"/>
    <mergeCell ref="C28:C29"/>
    <mergeCell ref="A15:A16"/>
    <mergeCell ref="C15:C16"/>
  </mergeCells>
  <conditionalFormatting sqref="A42:E43">
    <cfRule type="expression" dxfId="14" priority="4">
      <formula>"$H$20=FALSE"</formula>
    </cfRule>
  </conditionalFormatting>
  <conditionalFormatting sqref="A76:E76">
    <cfRule type="expression" dxfId="13" priority="2">
      <formula>$H$20="No"</formula>
    </cfRule>
  </conditionalFormatting>
  <conditionalFormatting sqref="A42:IV43">
    <cfRule type="expression" dxfId="12" priority="5">
      <formula>$H$20=FALSE()</formula>
    </cfRule>
  </conditionalFormatting>
  <conditionalFormatting sqref="C38:C41 A38:B42 D38:E42 A44:E75">
    <cfRule type="expression" dxfId="11" priority="3">
      <formula>$H$20=FALSE()</formula>
    </cfRule>
  </conditionalFormatting>
  <pageMargins left="0.75" right="0.45972222222222198" top="0.4" bottom="0.47013888888888899" header="0.511811023622047" footer="0.29027777777777802"/>
  <pageSetup scale="96" orientation="portrait" horizontalDpi="300" verticalDpi="300"/>
  <headerFooter>
    <oddHeader>&amp;C&amp;"Aptos"&amp;12&amp;KFF0000 डेटा वर्गीकरण : प्रतिबंधित/RESTRICTED&amp;1#_x000D_</oddHeader>
    <oddFooter>&amp;R&amp;"Book Antiqua,Bold"&amp;8 Page &amp;P</oddFooter>
  </headerFooter>
  <rowBreaks count="1" manualBreakCount="1">
    <brk id="3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IW38"/>
  <sheetViews>
    <sheetView showGridLines="0" zoomScaleNormal="100" workbookViewId="0">
      <selection activeCell="E12" sqref="E12"/>
    </sheetView>
  </sheetViews>
  <sheetFormatPr defaultColWidth="9.140625" defaultRowHeight="16.5" customHeight="1"/>
  <cols>
    <col min="1" max="1" width="12.140625" style="23" customWidth="1"/>
    <col min="2" max="2" width="20.5703125" style="23" customWidth="1"/>
    <col min="3" max="3" width="11.42578125" style="23" customWidth="1"/>
    <col min="4" max="4" width="21.7109375" style="23" customWidth="1"/>
    <col min="5" max="5" width="39.28515625" style="23" customWidth="1"/>
    <col min="6" max="8" width="9.140625" style="25" customWidth="1"/>
    <col min="9" max="257" width="9.140625" style="2" customWidth="1"/>
  </cols>
  <sheetData>
    <row r="1" spans="1:9" ht="16.5" customHeight="1">
      <c r="A1" s="26" t="str">
        <f>'Attach 3(JV)'!A1</f>
        <v>Specification No. :C/MM/CIVIL/PAINTING/262/2016</v>
      </c>
      <c r="B1" s="27"/>
      <c r="C1" s="27"/>
      <c r="D1" s="27"/>
      <c r="E1" s="28" t="str">
        <f>"Attachment-7 "&amp;'Attach 3(JV)'!AT1</f>
        <v>Attachment-7 0</v>
      </c>
    </row>
    <row r="3" spans="1:9" ht="48" customHeight="1">
      <c r="A3" s="305" t="str">
        <f>'Attach 3(JV)'!A3</f>
        <v>EXTERNAL PAINTING OF MULTI PURPOSE HALL,RESIDENTIAL &amp;  NON-RESIDENTIAL BUILDINGS AT SECTOR 43 &amp; 46 GURGAON</v>
      </c>
      <c r="B3" s="302"/>
      <c r="C3" s="302"/>
      <c r="D3" s="302"/>
      <c r="E3" s="302"/>
      <c r="F3" s="35"/>
      <c r="G3" s="34"/>
      <c r="H3" s="35"/>
    </row>
    <row r="4" spans="1:9" ht="20.100000000000001" customHeight="1">
      <c r="A4" s="36"/>
      <c r="H4" s="23"/>
      <c r="I4" s="23"/>
    </row>
    <row r="5" spans="1:9" ht="20.100000000000001" customHeight="1">
      <c r="A5" s="306" t="s">
        <v>91</v>
      </c>
      <c r="B5" s="302"/>
      <c r="C5" s="302"/>
      <c r="D5" s="302"/>
      <c r="E5" s="302"/>
      <c r="F5" s="51"/>
      <c r="H5" s="23"/>
      <c r="I5" s="23"/>
    </row>
    <row r="6" spans="1:9" ht="20.100000000000001" customHeight="1">
      <c r="A6" s="38"/>
      <c r="H6" s="23"/>
      <c r="I6" s="23"/>
    </row>
    <row r="7" spans="1:9" ht="20.100000000000001" customHeight="1">
      <c r="A7" s="39" t="e">
        <f>'Attach 3(JV)'!A7</f>
        <v>#REF!</v>
      </c>
      <c r="E7" s="40" t="str">
        <f>'Attach 3(JV)'!E7</f>
        <v>To:</v>
      </c>
      <c r="H7" s="23"/>
      <c r="I7" s="23"/>
    </row>
    <row r="8" spans="1:9" ht="36" customHeight="1">
      <c r="A8" s="310" t="e">
        <f>'Attach 3(JV)'!A8</f>
        <v>#REF!</v>
      </c>
      <c r="B8" s="302"/>
      <c r="C8" s="302"/>
      <c r="D8" s="302"/>
      <c r="E8" s="42" t="str">
        <f>'Attach 3(JV)'!E8</f>
        <v>Corporate Materials Management</v>
      </c>
      <c r="H8" s="23"/>
      <c r="I8" s="23"/>
    </row>
    <row r="9" spans="1:9" ht="16.5" customHeight="1">
      <c r="A9" s="39" t="s">
        <v>40</v>
      </c>
      <c r="B9" s="316" t="e">
        <f>'Attach 3(JV)'!B9</f>
        <v>#REF!</v>
      </c>
      <c r="C9" s="302"/>
      <c r="D9" s="302"/>
      <c r="E9" s="42" t="str">
        <f>'Attach 3(JV)'!E9</f>
        <v>Power Grid Corporation of India Ltd.,</v>
      </c>
      <c r="H9" s="23"/>
      <c r="I9" s="23"/>
    </row>
    <row r="10" spans="1:9" ht="16.5" customHeight="1">
      <c r="A10" s="39" t="s">
        <v>42</v>
      </c>
      <c r="B10" s="324" t="e">
        <f>'Attach 3(JV)'!B10</f>
        <v>#REF!</v>
      </c>
      <c r="C10" s="302"/>
      <c r="D10" s="302"/>
      <c r="E10" s="42" t="str">
        <f>'Attach 3(JV)'!E10</f>
        <v>"Saudamini", Plot No. 2, Sector 29</v>
      </c>
      <c r="H10" s="23"/>
      <c r="I10" s="23"/>
    </row>
    <row r="11" spans="1:9" ht="16.5" customHeight="1">
      <c r="B11" s="324" t="e">
        <f>'Attach 3(JV)'!B11</f>
        <v>#REF!</v>
      </c>
      <c r="C11" s="302"/>
      <c r="D11" s="302"/>
      <c r="E11" s="42" t="str">
        <f>'Attach 3(JV)'!E11</f>
        <v>Gurgaon (Haryana) - 122001</v>
      </c>
    </row>
    <row r="12" spans="1:9" ht="16.5" customHeight="1">
      <c r="A12" s="38"/>
      <c r="B12" s="324" t="e">
        <f>'Attach 3(JV)'!B12</f>
        <v>#REF!</v>
      </c>
      <c r="C12" s="302"/>
      <c r="D12" s="302"/>
      <c r="E12" s="42"/>
    </row>
    <row r="13" spans="1:9" ht="20.100000000000001" customHeight="1"/>
    <row r="14" spans="1:9" ht="20.100000000000001" customHeight="1">
      <c r="A14" s="38"/>
    </row>
    <row r="15" spans="1:9" ht="69" customHeight="1">
      <c r="A15" s="323" t="s">
        <v>92</v>
      </c>
      <c r="B15" s="302"/>
      <c r="C15" s="302"/>
      <c r="D15" s="302"/>
      <c r="E15" s="302"/>
      <c r="F15" s="1"/>
      <c r="G15" s="1"/>
      <c r="H15" s="1"/>
    </row>
    <row r="16" spans="1:9" ht="20.100000000000001" customHeight="1">
      <c r="A16" s="38"/>
    </row>
    <row r="17" spans="1:5" ht="20.100000000000001" customHeight="1">
      <c r="A17" s="95"/>
    </row>
    <row r="18" spans="1:5" ht="20.100000000000001" customHeight="1"/>
    <row r="19" spans="1:5" ht="20.100000000000001" customHeight="1">
      <c r="A19" s="95"/>
    </row>
    <row r="20" spans="1:5" ht="20.100000000000001" customHeight="1">
      <c r="A20" s="95"/>
    </row>
    <row r="21" spans="1:5" ht="20.100000000000001" customHeight="1">
      <c r="D21" s="48"/>
    </row>
    <row r="22" spans="1:5" ht="33" customHeight="1">
      <c r="A22" s="46" t="s">
        <v>49</v>
      </c>
      <c r="B22" s="49" t="e">
        <f>'Attach 3(JV)'!B24</f>
        <v>#REF!</v>
      </c>
      <c r="C22" s="39"/>
      <c r="D22" s="48" t="s">
        <v>50</v>
      </c>
      <c r="E22" s="40" t="e">
        <f>'Attach 3(JV)'!E24</f>
        <v>#REF!</v>
      </c>
    </row>
    <row r="23" spans="1:5" ht="33" customHeight="1">
      <c r="A23" s="46" t="s">
        <v>51</v>
      </c>
      <c r="B23" s="40" t="e">
        <f>'Attach 3(JV)'!B25</f>
        <v>#REF!</v>
      </c>
      <c r="C23" s="39"/>
      <c r="D23" s="48" t="s">
        <v>52</v>
      </c>
      <c r="E23" s="40" t="e">
        <f>'Attach 3(JV)'!E25</f>
        <v>#REF!</v>
      </c>
    </row>
    <row r="24" spans="1:5" ht="33" customHeight="1">
      <c r="D24" s="48"/>
    </row>
    <row r="25" spans="1:5" ht="33" customHeight="1">
      <c r="A25" s="39"/>
      <c r="B25" s="39"/>
      <c r="C25" s="39"/>
      <c r="D25" s="48"/>
      <c r="E25" s="39"/>
    </row>
    <row r="26" spans="1:5" ht="20.100000000000001" customHeight="1"/>
    <row r="27" spans="1:5" ht="20.100000000000001" customHeight="1">
      <c r="A27" s="44"/>
    </row>
    <row r="28" spans="1:5" ht="20.100000000000001" customHeight="1"/>
    <row r="29" spans="1:5" ht="20.100000000000001" customHeight="1"/>
    <row r="30" spans="1:5" ht="20.100000000000001" customHeight="1">
      <c r="A30" s="44"/>
    </row>
    <row r="31" spans="1:5" ht="20.100000000000001" customHeight="1"/>
    <row r="32" spans="1:5" ht="20.100000000000001" customHeight="1">
      <c r="A32" s="44"/>
    </row>
    <row r="33" spans="1:1" ht="20.100000000000001" customHeight="1"/>
    <row r="34" spans="1:1" ht="20.100000000000001" customHeight="1">
      <c r="A34" s="44"/>
    </row>
    <row r="35" spans="1:1" ht="20.100000000000001" customHeight="1"/>
    <row r="36" spans="1:1" ht="20.100000000000001" customHeight="1"/>
    <row r="37" spans="1:1" ht="20.100000000000001" customHeight="1"/>
    <row r="38" spans="1:1" ht="20.100000000000001" customHeight="1"/>
  </sheetData>
  <mergeCells count="8">
    <mergeCell ref="A15:E15"/>
    <mergeCell ref="B9:D9"/>
    <mergeCell ref="A5:E5"/>
    <mergeCell ref="B12:D12"/>
    <mergeCell ref="A3:E3"/>
    <mergeCell ref="B10:D10"/>
    <mergeCell ref="B11:D11"/>
    <mergeCell ref="A8:D8"/>
  </mergeCells>
  <pageMargins left="0.74791666666666701" right="0.62986111111111098" top="0.59027777777777801" bottom="0.59027777777777801" header="0.511811023622047" footer="0.35416666666666702"/>
  <pageSetup scale="90"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CCFF"/>
  </sheetPr>
  <dimension ref="A1:IW38"/>
  <sheetViews>
    <sheetView showGridLines="0" zoomScale="60" zoomScaleNormal="60" workbookViewId="0">
      <selection activeCell="H25" sqref="H25"/>
    </sheetView>
  </sheetViews>
  <sheetFormatPr defaultColWidth="9.140625" defaultRowHeight="16.5" customHeight="1"/>
  <cols>
    <col min="1" max="1" width="18.5703125" style="23" customWidth="1"/>
    <col min="2" max="2" width="20.5703125" style="23" customWidth="1"/>
    <col min="3" max="3" width="11.42578125" style="23" customWidth="1"/>
    <col min="4" max="4" width="22.5703125" style="23" customWidth="1"/>
    <col min="5" max="5" width="57" style="23" customWidth="1"/>
    <col min="6" max="6" width="22.140625" style="25" customWidth="1"/>
    <col min="7" max="7" width="26.28515625" style="25" customWidth="1"/>
    <col min="8" max="8" width="19.140625" style="25" customWidth="1"/>
    <col min="9" max="9" width="24.28515625" style="2" hidden="1" customWidth="1"/>
    <col min="10" max="10" width="25.85546875" style="2" hidden="1" customWidth="1"/>
    <col min="11" max="21" width="9" style="2" hidden="1" customWidth="1"/>
    <col min="22" max="257" width="9.140625" style="2" customWidth="1"/>
  </cols>
  <sheetData>
    <row r="1" spans="1:10" ht="16.5" customHeight="1">
      <c r="A1" s="26" t="str">
        <f>'Attach 3(JV)'!A1</f>
        <v>Specification No. :C/MM/CIVIL/PAINTING/262/2016</v>
      </c>
      <c r="B1" s="27"/>
      <c r="C1" s="27"/>
      <c r="D1" s="27"/>
      <c r="E1" s="28" t="str">
        <f>"Attachment-8 "&amp;'Attach 3(JV)'!AT1</f>
        <v>Attachment-8 0</v>
      </c>
    </row>
    <row r="2" spans="1:10" ht="15" customHeight="1"/>
    <row r="3" spans="1:10" ht="48" customHeight="1">
      <c r="A3" s="305" t="str">
        <f>'Attach 3(JV)'!A3</f>
        <v>EXTERNAL PAINTING OF MULTI PURPOSE HALL,RESIDENTIAL &amp;  NON-RESIDENTIAL BUILDINGS AT SECTOR 43 &amp; 46 GURGAON</v>
      </c>
      <c r="B3" s="302"/>
      <c r="C3" s="302"/>
      <c r="D3" s="302"/>
      <c r="E3" s="302"/>
      <c r="F3" s="35"/>
      <c r="G3" s="34"/>
      <c r="H3" s="35"/>
    </row>
    <row r="4" spans="1:10" ht="15" customHeight="1">
      <c r="A4" s="36"/>
      <c r="H4" s="23"/>
      <c r="I4" s="23"/>
    </row>
    <row r="5" spans="1:10" ht="20.100000000000001" customHeight="1">
      <c r="A5" s="306" t="s">
        <v>93</v>
      </c>
      <c r="B5" s="302"/>
      <c r="C5" s="302"/>
      <c r="D5" s="302"/>
      <c r="E5" s="302"/>
      <c r="F5" s="51"/>
      <c r="H5" s="23"/>
      <c r="I5" s="23"/>
    </row>
    <row r="6" spans="1:10" ht="20.100000000000001" customHeight="1">
      <c r="A6" s="38"/>
      <c r="H6" s="23"/>
      <c r="I6" s="23"/>
    </row>
    <row r="7" spans="1:10" ht="20.100000000000001" customHeight="1">
      <c r="A7" s="23" t="str">
        <f>'Attach 3(JV)'!E7</f>
        <v>To:</v>
      </c>
      <c r="E7" s="40"/>
      <c r="H7" s="23"/>
      <c r="I7" s="23"/>
    </row>
    <row r="8" spans="1:10" ht="21" customHeight="1">
      <c r="A8" s="325" t="str">
        <f>'Attach 3(JV)'!E8</f>
        <v>Corporate Materials Management</v>
      </c>
      <c r="B8" s="302"/>
      <c r="C8" s="302"/>
      <c r="D8" s="302"/>
      <c r="E8" s="42"/>
      <c r="H8" s="23"/>
      <c r="I8" s="23"/>
    </row>
    <row r="9" spans="1:10" ht="20.100000000000001" customHeight="1">
      <c r="A9" s="325" t="str">
        <f>'Attach 3(JV)'!E9</f>
        <v>Power Grid Corporation of India Ltd.,</v>
      </c>
      <c r="B9" s="302"/>
      <c r="C9" s="302"/>
      <c r="D9" s="302"/>
      <c r="E9" s="42"/>
      <c r="H9" s="23"/>
      <c r="I9" s="23"/>
    </row>
    <row r="10" spans="1:10" ht="20.100000000000001" customHeight="1">
      <c r="A10" s="325" t="str">
        <f>'Attach 3(JV)'!E10</f>
        <v>"Saudamini", Plot No. 2, Sector 29</v>
      </c>
      <c r="B10" s="302"/>
      <c r="C10" s="302"/>
      <c r="D10" s="302"/>
      <c r="E10" s="42"/>
      <c r="H10" s="23"/>
      <c r="I10" s="23"/>
    </row>
    <row r="11" spans="1:10" ht="20.100000000000001" customHeight="1">
      <c r="A11" s="325" t="str">
        <f>'Attach 3(JV)'!E11</f>
        <v>Gurgaon (Haryana) - 122001</v>
      </c>
      <c r="B11" s="302"/>
      <c r="C11" s="302"/>
      <c r="D11" s="302"/>
      <c r="E11" s="42"/>
      <c r="F11" s="96" t="s">
        <v>94</v>
      </c>
      <c r="G11" s="96" t="s">
        <v>95</v>
      </c>
      <c r="H11" s="96" t="s">
        <v>96</v>
      </c>
      <c r="I11" s="97" t="s">
        <v>97</v>
      </c>
      <c r="J11" s="97" t="s">
        <v>98</v>
      </c>
    </row>
    <row r="12" spans="1:10" ht="20.100000000000001" customHeight="1">
      <c r="A12" s="38"/>
      <c r="B12" s="307"/>
      <c r="C12" s="302"/>
      <c r="D12" s="302"/>
      <c r="E12" s="42"/>
      <c r="F12" s="98" t="s">
        <v>99</v>
      </c>
      <c r="G12" s="98" t="s">
        <v>100</v>
      </c>
      <c r="H12" s="98" t="s">
        <v>101</v>
      </c>
      <c r="I12" s="97" t="e">
        <f>'Attach 3(JV)'!B9</f>
        <v>#REF!</v>
      </c>
      <c r="J12" s="97" t="str">
        <f>'Attach 3(JV)'!A3</f>
        <v>EXTERNAL PAINTING OF MULTI PURPOSE HALL,RESIDENTIAL &amp;  NON-RESIDENTIAL BUILDINGS AT SECTOR 43 &amp; 46 GURGAON</v>
      </c>
    </row>
    <row r="13" spans="1:10" ht="15" customHeight="1">
      <c r="A13" s="38"/>
      <c r="B13" s="45"/>
      <c r="C13" s="45"/>
      <c r="D13" s="45"/>
      <c r="F13" s="99"/>
      <c r="G13" s="99"/>
      <c r="H13" s="98"/>
      <c r="I13" s="97" t="e">
        <f>'Attach 3(JV)'!B10</f>
        <v>#REF!</v>
      </c>
      <c r="J13" s="97"/>
    </row>
    <row r="14" spans="1:10" ht="20.100000000000001" customHeight="1">
      <c r="A14" s="23" t="s">
        <v>46</v>
      </c>
      <c r="F14" s="99"/>
      <c r="G14" s="99"/>
      <c r="H14" s="98"/>
      <c r="I14" s="97" t="e">
        <f>'Attach 3(JV)'!B11</f>
        <v>#REF!</v>
      </c>
      <c r="J14" s="97"/>
    </row>
    <row r="15" spans="1:10" ht="15" customHeight="1">
      <c r="A15" s="38"/>
      <c r="F15" s="99"/>
      <c r="G15" s="99"/>
      <c r="H15" s="98"/>
      <c r="I15" s="97" t="e">
        <f>'Attach 3(JV)'!B12</f>
        <v>#REF!</v>
      </c>
      <c r="J15" s="97"/>
    </row>
    <row r="16" spans="1:10" ht="144.75" customHeight="1">
      <c r="A16" s="326" t="e">
        <f>" "&amp;G17&amp;""&amp;G18&amp;""&amp;G19&amp;""</f>
        <v>#REF!</v>
      </c>
      <c r="B16" s="302"/>
      <c r="C16" s="302"/>
      <c r="D16" s="302"/>
      <c r="E16" s="302"/>
      <c r="F16" s="1"/>
      <c r="G16" s="1"/>
      <c r="H16" s="1"/>
      <c r="I16" s="2">
        <f>'Attach 3(JV)'!B13</f>
        <v>0</v>
      </c>
    </row>
    <row r="17" spans="1:257" ht="9" customHeight="1">
      <c r="A17" s="308"/>
      <c r="B17" s="302"/>
      <c r="C17" s="302"/>
      <c r="D17" s="302"/>
      <c r="E17" s="302"/>
      <c r="F17" s="1"/>
      <c r="G17" s="101" t="str">
        <f>"WE   "&amp;F12&amp;"    who are established and reputable manufacturers of   "&amp;G12&amp;". having production facilities at"</f>
        <v>WE   …(insert name of the Manufacturer) ..    who are established and reputable manufacturers of   …(insert name and/or description of the goods) …. having production facilities at</v>
      </c>
      <c r="H17" s="101" t="s">
        <v>102</v>
      </c>
    </row>
    <row r="18" spans="1:257" ht="144" customHeight="1">
      <c r="A18" s="326" t="e">
        <f>""&amp;H17&amp;" "&amp;H18&amp;" "&amp;H19&amp;" "</f>
        <v>#REF!</v>
      </c>
      <c r="B18" s="302"/>
      <c r="C18" s="302"/>
      <c r="D18" s="302"/>
      <c r="E18" s="302"/>
      <c r="F18" s="1"/>
      <c r="G18" s="101" t="e">
        <f>"    "&amp;H12&amp;", "&amp;H13&amp;", "&amp;H14&amp;", "&amp;H15&amp;" do hereby authorize  "&amp;I12&amp;", "&amp;I13&amp;", "&amp;I14&amp;", "&amp;I15&amp;"(hereinafter, the “Bidder”) "</f>
        <v>#REF!</v>
      </c>
      <c r="H18" s="101" t="e">
        <f>" We also hereby declare that we and "&amp;I12&amp;"  have entered into a formal relationship in which, during the duration of the Contract (including warranty/defects liability)."</f>
        <v>#REF!</v>
      </c>
    </row>
    <row r="19" spans="1:257" ht="26.25" customHeight="1">
      <c r="A19" s="327" t="str">
        <f>"For and on behalf of the "&amp;F12&amp;""</f>
        <v>For and on behalf of the …(insert name of the Manufacturer) ..</v>
      </c>
      <c r="B19" s="302"/>
      <c r="C19" s="302"/>
      <c r="D19" s="302"/>
      <c r="E19" s="302"/>
      <c r="F19" s="3"/>
      <c r="G19" s="102" t="str">
        <f>"to submit a bid, and subsequently negotiate and sign the Contract with you against IFB for  "&amp;J12&amp;"  including the above plant &amp; equipment or other goods produced by us."</f>
        <v>to submit a bid, and subsequently negotiate and sign the Contract with you against IFB for  EXTERNAL PAINTING OF MULTI PURPOSE HALL,RESIDENTIAL &amp;  NON-RESIDENTIAL BUILDINGS AT SECTOR 43 &amp; 46 GURGAON  including the above plant &amp; equipment or other goods produced by us.</v>
      </c>
      <c r="H19" s="102" t="s">
        <v>103</v>
      </c>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c r="FO19" s="103"/>
      <c r="FP19" s="103"/>
      <c r="FQ19" s="103"/>
      <c r="FR19" s="103"/>
      <c r="FS19" s="103"/>
      <c r="FT19" s="103"/>
      <c r="FU19" s="103"/>
      <c r="FV19" s="103"/>
      <c r="FW19" s="103"/>
      <c r="FX19" s="103"/>
      <c r="FY19" s="103"/>
      <c r="FZ19" s="103"/>
      <c r="GA19" s="103"/>
      <c r="GB19" s="103"/>
      <c r="GC19" s="103"/>
      <c r="GD19" s="103"/>
      <c r="GE19" s="103"/>
      <c r="GF19" s="103"/>
      <c r="GG19" s="103"/>
      <c r="GH19" s="103"/>
      <c r="GI19" s="103"/>
      <c r="GJ19" s="103"/>
      <c r="GK19" s="103"/>
      <c r="GL19" s="103"/>
      <c r="GM19" s="103"/>
      <c r="GN19" s="103"/>
      <c r="GO19" s="103"/>
      <c r="GP19" s="103"/>
      <c r="GQ19" s="103"/>
      <c r="GR19" s="103"/>
      <c r="GS19" s="103"/>
      <c r="GT19" s="103"/>
      <c r="GU19" s="103"/>
      <c r="GV19" s="103"/>
      <c r="GW19" s="103"/>
      <c r="GX19" s="103"/>
      <c r="GY19" s="103"/>
      <c r="GZ19" s="103"/>
      <c r="HA19" s="103"/>
      <c r="HB19" s="103"/>
      <c r="HC19" s="103"/>
      <c r="HD19" s="103"/>
      <c r="HE19" s="103"/>
      <c r="HF19" s="103"/>
      <c r="HG19" s="103"/>
      <c r="HH19" s="103"/>
      <c r="HI19" s="103"/>
      <c r="HJ19" s="103"/>
      <c r="HK19" s="103"/>
      <c r="HL19" s="103"/>
      <c r="HM19" s="103"/>
      <c r="HN19" s="103"/>
      <c r="HO19" s="103"/>
      <c r="HP19" s="103"/>
      <c r="HQ19" s="103"/>
      <c r="HR19" s="103"/>
      <c r="HS19" s="103"/>
      <c r="HT19" s="103"/>
      <c r="HU19" s="103"/>
      <c r="HV19" s="103"/>
      <c r="HW19" s="103"/>
      <c r="HX19" s="103"/>
      <c r="HY19" s="103"/>
      <c r="HZ19" s="103"/>
      <c r="IA19" s="103"/>
      <c r="IB19" s="103"/>
      <c r="IC19" s="103"/>
      <c r="ID19" s="103"/>
      <c r="IE19" s="103"/>
      <c r="IF19" s="103"/>
      <c r="IG19" s="103"/>
      <c r="IH19" s="103"/>
      <c r="II19" s="103"/>
      <c r="IJ19" s="103"/>
      <c r="IK19" s="103"/>
      <c r="IL19" s="103"/>
      <c r="IM19" s="103"/>
      <c r="IN19" s="103"/>
      <c r="IO19" s="103"/>
      <c r="IP19" s="103"/>
      <c r="IQ19" s="103"/>
      <c r="IR19" s="103"/>
      <c r="IS19" s="103"/>
      <c r="IT19" s="103"/>
      <c r="IU19" s="103"/>
      <c r="IV19" s="103"/>
      <c r="IW19" s="103"/>
    </row>
    <row r="20" spans="1:257" ht="26.25" customHeight="1">
      <c r="A20" s="95" t="s">
        <v>48</v>
      </c>
      <c r="B20" s="95"/>
      <c r="C20" s="95"/>
      <c r="D20" s="95"/>
      <c r="E20" s="95"/>
      <c r="F20" s="3"/>
      <c r="G20" s="102"/>
      <c r="H20" s="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c r="FO20" s="103"/>
      <c r="FP20" s="103"/>
      <c r="FQ20" s="103"/>
      <c r="FR20" s="103"/>
      <c r="FS20" s="103"/>
      <c r="FT20" s="103"/>
      <c r="FU20" s="103"/>
      <c r="FV20" s="103"/>
      <c r="FW20" s="103"/>
      <c r="FX20" s="103"/>
      <c r="FY20" s="103"/>
      <c r="FZ20" s="103"/>
      <c r="GA20" s="103"/>
      <c r="GB20" s="103"/>
      <c r="GC20" s="103"/>
      <c r="GD20" s="103"/>
      <c r="GE20" s="103"/>
      <c r="GF20" s="103"/>
      <c r="GG20" s="103"/>
      <c r="GH20" s="103"/>
      <c r="GI20" s="103"/>
      <c r="GJ20" s="103"/>
      <c r="GK20" s="103"/>
      <c r="GL20" s="103"/>
      <c r="GM20" s="103"/>
      <c r="GN20" s="103"/>
      <c r="GO20" s="103"/>
      <c r="GP20" s="103"/>
      <c r="GQ20" s="103"/>
      <c r="GR20" s="103"/>
      <c r="GS20" s="103"/>
      <c r="GT20" s="103"/>
      <c r="GU20" s="103"/>
      <c r="GV20" s="103"/>
      <c r="GW20" s="103"/>
      <c r="GX20" s="103"/>
      <c r="GY20" s="103"/>
      <c r="GZ20" s="103"/>
      <c r="HA20" s="103"/>
      <c r="HB20" s="103"/>
      <c r="HC20" s="103"/>
      <c r="HD20" s="103"/>
      <c r="HE20" s="103"/>
      <c r="HF20" s="103"/>
      <c r="HG20" s="103"/>
      <c r="HH20" s="103"/>
      <c r="HI20" s="103"/>
      <c r="HJ20" s="103"/>
      <c r="HK20" s="103"/>
      <c r="HL20" s="103"/>
      <c r="HM20" s="103"/>
      <c r="HN20" s="103"/>
      <c r="HO20" s="103"/>
      <c r="HP20" s="103"/>
      <c r="HQ20" s="103"/>
      <c r="HR20" s="103"/>
      <c r="HS20" s="103"/>
      <c r="HT20" s="103"/>
      <c r="HU20" s="103"/>
      <c r="HV20" s="103"/>
      <c r="HW20" s="103"/>
      <c r="HX20" s="103"/>
      <c r="HY20" s="103"/>
      <c r="HZ20" s="103"/>
      <c r="IA20" s="103"/>
      <c r="IB20" s="103"/>
      <c r="IC20" s="103"/>
      <c r="ID20" s="103"/>
      <c r="IE20" s="103"/>
      <c r="IF20" s="103"/>
      <c r="IG20" s="103"/>
      <c r="IH20" s="103"/>
      <c r="II20" s="103"/>
      <c r="IJ20" s="103"/>
      <c r="IK20" s="103"/>
      <c r="IL20" s="103"/>
      <c r="IM20" s="103"/>
      <c r="IN20" s="103"/>
      <c r="IO20" s="103"/>
      <c r="IP20" s="103"/>
      <c r="IQ20" s="103"/>
      <c r="IR20" s="103"/>
      <c r="IS20" s="103"/>
      <c r="IT20" s="103"/>
      <c r="IU20" s="103"/>
      <c r="IV20" s="103"/>
      <c r="IW20" s="103"/>
    </row>
    <row r="21" spans="1:257" ht="26.25" customHeight="1">
      <c r="A21" s="95" t="s">
        <v>104</v>
      </c>
      <c r="B21" s="49" t="e">
        <f>'Attach 3(JV)'!B24</f>
        <v>#REF!</v>
      </c>
      <c r="C21" s="95"/>
      <c r="D21" s="95"/>
      <c r="E21" s="95"/>
      <c r="F21" s="3"/>
      <c r="G21" s="102"/>
      <c r="H21" s="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c r="FO21" s="103"/>
      <c r="FP21" s="103"/>
      <c r="FQ21" s="103"/>
      <c r="FR21" s="103"/>
      <c r="FS21" s="103"/>
      <c r="FT21" s="103"/>
      <c r="FU21" s="103"/>
      <c r="FV21" s="103"/>
      <c r="FW21" s="103"/>
      <c r="FX21" s="103"/>
      <c r="FY21" s="103"/>
      <c r="FZ21" s="103"/>
      <c r="GA21" s="103"/>
      <c r="GB21" s="103"/>
      <c r="GC21" s="103"/>
      <c r="GD21" s="103"/>
      <c r="GE21" s="103"/>
      <c r="GF21" s="103"/>
      <c r="GG21" s="103"/>
      <c r="GH21" s="103"/>
      <c r="GI21" s="103"/>
      <c r="GJ21" s="103"/>
      <c r="GK21" s="103"/>
      <c r="GL21" s="103"/>
      <c r="GM21" s="103"/>
      <c r="GN21" s="103"/>
      <c r="GO21" s="103"/>
      <c r="GP21" s="103"/>
      <c r="GQ21" s="103"/>
      <c r="GR21" s="103"/>
      <c r="GS21" s="103"/>
      <c r="GT21" s="103"/>
      <c r="GU21" s="103"/>
      <c r="GV21" s="103"/>
      <c r="GW21" s="103"/>
      <c r="GX21" s="103"/>
      <c r="GY21" s="103"/>
      <c r="GZ21" s="103"/>
      <c r="HA21" s="103"/>
      <c r="HB21" s="103"/>
      <c r="HC21" s="103"/>
      <c r="HD21" s="103"/>
      <c r="HE21" s="103"/>
      <c r="HF21" s="103"/>
      <c r="HG21" s="103"/>
      <c r="HH21" s="103"/>
      <c r="HI21" s="103"/>
      <c r="HJ21" s="103"/>
      <c r="HK21" s="103"/>
      <c r="HL21" s="103"/>
      <c r="HM21" s="103"/>
      <c r="HN21" s="103"/>
      <c r="HO21" s="103"/>
      <c r="HP21" s="103"/>
      <c r="HQ21" s="103"/>
      <c r="HR21" s="103"/>
      <c r="HS21" s="103"/>
      <c r="HT21" s="103"/>
      <c r="HU21" s="103"/>
      <c r="HV21" s="103"/>
      <c r="HW21" s="103"/>
      <c r="HX21" s="103"/>
      <c r="HY21" s="103"/>
      <c r="HZ21" s="103"/>
      <c r="IA21" s="103"/>
      <c r="IB21" s="103"/>
      <c r="IC21" s="103"/>
      <c r="ID21" s="103"/>
      <c r="IE21" s="103"/>
      <c r="IF21" s="103"/>
      <c r="IG21" s="103"/>
      <c r="IH21" s="103"/>
      <c r="II21" s="103"/>
      <c r="IJ21" s="103"/>
      <c r="IK21" s="103"/>
      <c r="IL21" s="103"/>
      <c r="IM21" s="103"/>
      <c r="IN21" s="103"/>
      <c r="IO21" s="103"/>
      <c r="IP21" s="103"/>
      <c r="IQ21" s="103"/>
      <c r="IR21" s="103"/>
      <c r="IS21" s="103"/>
      <c r="IT21" s="103"/>
      <c r="IU21" s="103"/>
      <c r="IV21" s="103"/>
      <c r="IW21" s="103"/>
    </row>
    <row r="22" spans="1:257" ht="26.25" customHeight="1">
      <c r="A22" s="104" t="s">
        <v>105</v>
      </c>
      <c r="B22" s="105"/>
      <c r="C22" s="106"/>
      <c r="D22" s="95"/>
      <c r="E22" s="95"/>
      <c r="F22" s="3"/>
      <c r="G22" s="102"/>
      <c r="H22" s="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c r="FO22" s="103"/>
      <c r="FP22" s="103"/>
      <c r="FQ22" s="103"/>
      <c r="FR22" s="103"/>
      <c r="FS22" s="103"/>
      <c r="FT22" s="103"/>
      <c r="FU22" s="103"/>
      <c r="FV22" s="103"/>
      <c r="FW22" s="103"/>
      <c r="FX22" s="103"/>
      <c r="FY22" s="103"/>
      <c r="FZ22" s="103"/>
      <c r="GA22" s="103"/>
      <c r="GB22" s="103"/>
      <c r="GC22" s="103"/>
      <c r="GD22" s="103"/>
      <c r="GE22" s="103"/>
      <c r="GF22" s="103"/>
      <c r="GG22" s="103"/>
      <c r="GH22" s="103"/>
      <c r="GI22" s="103"/>
      <c r="GJ22" s="103"/>
      <c r="GK22" s="103"/>
      <c r="GL22" s="103"/>
      <c r="GM22" s="103"/>
      <c r="GN22" s="103"/>
      <c r="GO22" s="103"/>
      <c r="GP22" s="103"/>
      <c r="GQ22" s="103"/>
      <c r="GR22" s="103"/>
      <c r="GS22" s="103"/>
      <c r="GT22" s="103"/>
      <c r="GU22" s="103"/>
      <c r="GV22" s="103"/>
      <c r="GW22" s="103"/>
      <c r="GX22" s="103"/>
      <c r="GY22" s="103"/>
      <c r="GZ22" s="103"/>
      <c r="HA22" s="103"/>
      <c r="HB22" s="103"/>
      <c r="HC22" s="103"/>
      <c r="HD22" s="103"/>
      <c r="HE22" s="103"/>
      <c r="HF22" s="103"/>
      <c r="HG22" s="103"/>
      <c r="HH22" s="103"/>
      <c r="HI22" s="103"/>
      <c r="HJ22" s="103"/>
      <c r="HK22" s="103"/>
      <c r="HL22" s="103"/>
      <c r="HM22" s="103"/>
      <c r="HN22" s="103"/>
      <c r="HO22" s="103"/>
      <c r="HP22" s="103"/>
      <c r="HQ22" s="103"/>
      <c r="HR22" s="103"/>
      <c r="HS22" s="103"/>
      <c r="HT22" s="103"/>
      <c r="HU22" s="103"/>
      <c r="HV22" s="103"/>
      <c r="HW22" s="103"/>
      <c r="HX22" s="103"/>
      <c r="HY22" s="103"/>
      <c r="HZ22" s="103"/>
      <c r="IA22" s="103"/>
      <c r="IB22" s="103"/>
      <c r="IC22" s="103"/>
      <c r="ID22" s="103"/>
      <c r="IE22" s="103"/>
      <c r="IF22" s="103"/>
      <c r="IG22" s="103"/>
      <c r="IH22" s="103"/>
      <c r="II22" s="103"/>
      <c r="IJ22" s="103"/>
      <c r="IK22" s="103"/>
      <c r="IL22" s="103"/>
      <c r="IM22" s="103"/>
      <c r="IN22" s="103"/>
      <c r="IO22" s="103"/>
      <c r="IP22" s="103"/>
      <c r="IQ22" s="103"/>
      <c r="IR22" s="103"/>
      <c r="IS22" s="103"/>
      <c r="IT22" s="103"/>
      <c r="IU22" s="103"/>
      <c r="IV22" s="103"/>
      <c r="IW22" s="103"/>
    </row>
    <row r="23" spans="1:257" ht="33" customHeight="1">
      <c r="D23" s="48" t="s">
        <v>48</v>
      </c>
    </row>
    <row r="24" spans="1:257" ht="33" customHeight="1">
      <c r="A24" s="46" t="s">
        <v>49</v>
      </c>
      <c r="B24" s="49" t="e">
        <f>'Attach 3(JV)'!B24</f>
        <v>#REF!</v>
      </c>
      <c r="D24" s="48" t="s">
        <v>50</v>
      </c>
      <c r="E24" s="40" t="e">
        <f>'Attach 3(JV)'!E24</f>
        <v>#REF!</v>
      </c>
    </row>
    <row r="25" spans="1:257" ht="33" customHeight="1">
      <c r="A25" s="46" t="s">
        <v>51</v>
      </c>
      <c r="B25" s="40" t="e">
        <f>'Attach 3(JV)'!B25</f>
        <v>#REF!</v>
      </c>
      <c r="D25" s="48" t="s">
        <v>52</v>
      </c>
      <c r="E25" s="40" t="e">
        <f>'Attach 3(JV)'!E25</f>
        <v>#REF!</v>
      </c>
    </row>
    <row r="26" spans="1:257" ht="33" customHeight="1">
      <c r="D26" s="48" t="s">
        <v>53</v>
      </c>
      <c r="E26" s="42"/>
    </row>
    <row r="27" spans="1:257" ht="20.100000000000001" customHeight="1">
      <c r="A27" s="44"/>
    </row>
    <row r="28" spans="1:257" ht="51" customHeight="1">
      <c r="A28" s="107" t="s">
        <v>106</v>
      </c>
      <c r="B28" s="328" t="s">
        <v>107</v>
      </c>
      <c r="C28" s="302"/>
      <c r="D28" s="302"/>
      <c r="E28" s="302"/>
    </row>
    <row r="29" spans="1:257" ht="40.5" customHeight="1">
      <c r="A29" s="107">
        <v>2</v>
      </c>
      <c r="B29" s="328" t="s">
        <v>108</v>
      </c>
      <c r="C29" s="302"/>
      <c r="D29" s="302"/>
      <c r="E29" s="302"/>
    </row>
    <row r="30" spans="1:257" ht="20.100000000000001" hidden="1" customHeight="1">
      <c r="A30" s="44"/>
    </row>
    <row r="31" spans="1:257" ht="20.100000000000001" hidden="1" customHeight="1"/>
    <row r="32" spans="1:257" ht="20.100000000000001" hidden="1" customHeight="1">
      <c r="A32" s="44"/>
    </row>
    <row r="33" spans="1:1" ht="20.100000000000001" hidden="1" customHeight="1"/>
    <row r="34" spans="1:1" ht="20.100000000000001" hidden="1" customHeight="1">
      <c r="A34" s="44"/>
    </row>
    <row r="35" spans="1:1" ht="20.100000000000001" hidden="1" customHeight="1"/>
    <row r="36" spans="1:1" ht="20.100000000000001" customHeight="1"/>
    <row r="37" spans="1:1" ht="20.100000000000001" customHeight="1"/>
    <row r="38" spans="1:1" ht="20.100000000000001" customHeight="1"/>
  </sheetData>
  <mergeCells count="13">
    <mergeCell ref="B29:E29"/>
    <mergeCell ref="B28:E28"/>
    <mergeCell ref="A17:E17"/>
    <mergeCell ref="A18:E18"/>
    <mergeCell ref="A9:D9"/>
    <mergeCell ref="A8:D8"/>
    <mergeCell ref="A16:E16"/>
    <mergeCell ref="A19:E19"/>
    <mergeCell ref="A3:E3"/>
    <mergeCell ref="A5:E5"/>
    <mergeCell ref="A11:D11"/>
    <mergeCell ref="B12:D12"/>
    <mergeCell ref="A10:D10"/>
  </mergeCells>
  <pageMargins left="0.74791666666666701" right="0.62986111111111098" top="0.59027777777777801" bottom="0.59027777777777801" header="0.511811023622047" footer="0.35416666666666702"/>
  <pageSetup scale="7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3300"/>
  </sheetPr>
  <dimension ref="A1:I36"/>
  <sheetViews>
    <sheetView showGridLines="0" zoomScaleNormal="100" workbookViewId="0">
      <selection activeCell="A3" sqref="A3:E3"/>
    </sheetView>
  </sheetViews>
  <sheetFormatPr defaultColWidth="9" defaultRowHeight="16.5" customHeight="1"/>
  <cols>
    <col min="1" max="1" width="12.140625" style="108" customWidth="1"/>
    <col min="2" max="2" width="20.5703125" style="108" customWidth="1"/>
    <col min="3" max="3" width="11.42578125" style="108" customWidth="1"/>
    <col min="4" max="4" width="24.140625" style="108" customWidth="1"/>
    <col min="5" max="5" width="39.28515625" style="108" customWidth="1"/>
    <col min="6" max="8" width="9.140625" style="109" customWidth="1"/>
  </cols>
  <sheetData>
    <row r="1" spans="1:9" ht="16.5" customHeight="1">
      <c r="A1" s="26" t="str">
        <f>'Attach 3(JV)'!A1</f>
        <v>Specification No. :C/MM/CIVIL/PAINTING/262/2016</v>
      </c>
      <c r="B1" s="110"/>
      <c r="C1" s="110"/>
      <c r="D1" s="110"/>
      <c r="E1" s="111" t="str">
        <f>"Attachment-10 "&amp;'Attach 3(JV)'!AT1</f>
        <v>Attachment-10 0</v>
      </c>
    </row>
    <row r="3" spans="1:9" ht="48" customHeight="1">
      <c r="A3" s="332" t="str">
        <f>'Attach 3(JV)'!A3</f>
        <v>EXTERNAL PAINTING OF MULTI PURPOSE HALL,RESIDENTIAL &amp;  NON-RESIDENTIAL BUILDINGS AT SECTOR 43 &amp; 46 GURGAON</v>
      </c>
      <c r="B3" s="330"/>
      <c r="C3" s="330"/>
      <c r="D3" s="330"/>
      <c r="E3" s="330"/>
      <c r="F3" s="112"/>
      <c r="G3" s="113"/>
      <c r="H3" s="112"/>
    </row>
    <row r="4" spans="1:9" ht="20.100000000000001" customHeight="1">
      <c r="A4" s="114"/>
      <c r="H4" s="108"/>
      <c r="I4" s="23"/>
    </row>
    <row r="5" spans="1:9" ht="20.100000000000001" customHeight="1">
      <c r="A5" s="331" t="s">
        <v>109</v>
      </c>
      <c r="B5" s="330"/>
      <c r="C5" s="330"/>
      <c r="D5" s="330"/>
      <c r="E5" s="330"/>
      <c r="F5" s="115"/>
      <c r="H5" s="108"/>
      <c r="I5" s="23"/>
    </row>
    <row r="6" spans="1:9" ht="20.100000000000001" customHeight="1">
      <c r="A6" s="116"/>
      <c r="H6" s="108"/>
      <c r="I6" s="23"/>
    </row>
    <row r="7" spans="1:9" ht="20.100000000000001" customHeight="1">
      <c r="A7" s="117" t="e">
        <f>'Attach 3(JV)'!A7</f>
        <v>#REF!</v>
      </c>
      <c r="E7" s="40" t="str">
        <f>'Attach 3(JV)'!E7</f>
        <v>To:</v>
      </c>
      <c r="H7" s="108"/>
      <c r="I7" s="23"/>
    </row>
    <row r="8" spans="1:9" ht="36" customHeight="1">
      <c r="A8" s="333" t="e">
        <f>'Attach 3(JV)'!A8</f>
        <v>#REF!</v>
      </c>
      <c r="B8" s="330"/>
      <c r="C8" s="330"/>
      <c r="D8" s="330"/>
      <c r="E8" s="42" t="str">
        <f>'Attach 3(JV)'!E8</f>
        <v>Corporate Materials Management</v>
      </c>
      <c r="H8" s="108"/>
      <c r="I8" s="23"/>
    </row>
    <row r="9" spans="1:9" ht="16.5" customHeight="1">
      <c r="A9" s="39" t="s">
        <v>40</v>
      </c>
      <c r="B9" s="316" t="e">
        <f>'Attach 3(JV)'!B9</f>
        <v>#REF!</v>
      </c>
      <c r="C9" s="302"/>
      <c r="D9" s="302"/>
      <c r="E9" s="42" t="str">
        <f>'Attach 3(JV)'!E9</f>
        <v>Power Grid Corporation of India Ltd.,</v>
      </c>
      <c r="H9" s="108"/>
      <c r="I9" s="23"/>
    </row>
    <row r="10" spans="1:9" ht="16.5" customHeight="1">
      <c r="A10" s="39" t="s">
        <v>42</v>
      </c>
      <c r="B10" s="316" t="e">
        <f>'Attach 3(JV)'!B10</f>
        <v>#REF!</v>
      </c>
      <c r="C10" s="302"/>
      <c r="D10" s="302"/>
      <c r="E10" s="42" t="s">
        <v>110</v>
      </c>
      <c r="H10" s="108"/>
      <c r="I10" s="23"/>
    </row>
    <row r="11" spans="1:9" ht="16.5" customHeight="1">
      <c r="B11" s="316" t="e">
        <f>'Attach 3(JV)'!B11</f>
        <v>#REF!</v>
      </c>
      <c r="C11" s="302"/>
      <c r="D11" s="302"/>
      <c r="E11" s="42" t="s">
        <v>111</v>
      </c>
    </row>
    <row r="12" spans="1:9" ht="16.5" customHeight="1">
      <c r="A12" s="116"/>
      <c r="B12" s="316" t="e">
        <f>'Attach 3(JV)'!B12</f>
        <v>#REF!</v>
      </c>
      <c r="C12" s="302"/>
      <c r="D12" s="302"/>
      <c r="E12" s="42" t="s">
        <v>112</v>
      </c>
    </row>
    <row r="13" spans="1:9" ht="20.100000000000001" customHeight="1">
      <c r="A13" s="116"/>
      <c r="B13" s="118"/>
      <c r="C13" s="118"/>
      <c r="D13" s="118"/>
      <c r="G13" s="42"/>
    </row>
    <row r="14" spans="1:9" ht="20.100000000000001" customHeight="1">
      <c r="A14" s="108" t="s">
        <v>46</v>
      </c>
    </row>
    <row r="15" spans="1:9" ht="20.100000000000001" customHeight="1">
      <c r="A15" s="116"/>
    </row>
    <row r="16" spans="1:9" ht="57" customHeight="1">
      <c r="A16" s="329" t="s">
        <v>113</v>
      </c>
      <c r="B16" s="330"/>
      <c r="C16" s="330"/>
      <c r="D16" s="330"/>
      <c r="E16" s="330"/>
      <c r="F16" s="8"/>
      <c r="G16" s="8"/>
      <c r="H16" s="8"/>
    </row>
    <row r="17" spans="1:5" ht="20.100000000000001" customHeight="1">
      <c r="A17" s="119"/>
    </row>
    <row r="18" spans="1:5" ht="20.100000000000001" customHeight="1">
      <c r="A18" s="119"/>
    </row>
    <row r="19" spans="1:5" ht="20.100000000000001" customHeight="1"/>
    <row r="20" spans="1:5" ht="33" customHeight="1">
      <c r="D20" s="120"/>
    </row>
    <row r="21" spans="1:5" ht="33" customHeight="1">
      <c r="A21" s="121" t="s">
        <v>49</v>
      </c>
      <c r="B21" s="122" t="e">
        <f>'Attach 3(JV)'!B24</f>
        <v>#REF!</v>
      </c>
      <c r="C21" s="123"/>
      <c r="D21" s="120" t="s">
        <v>50</v>
      </c>
      <c r="E21" s="124" t="e">
        <f>'Attach 3(JV)'!E24</f>
        <v>#REF!</v>
      </c>
    </row>
    <row r="22" spans="1:5" ht="33" customHeight="1">
      <c r="A22" s="121" t="s">
        <v>51</v>
      </c>
      <c r="B22" s="124" t="e">
        <f>'Attach 3(JV)'!B25</f>
        <v>#REF!</v>
      </c>
      <c r="C22" s="123"/>
      <c r="D22" s="120" t="s">
        <v>52</v>
      </c>
      <c r="E22" s="124" t="e">
        <f>'Attach 3(JV)'!E25</f>
        <v>#REF!</v>
      </c>
    </row>
    <row r="23" spans="1:5" ht="33" customHeight="1">
      <c r="B23" s="123"/>
      <c r="C23" s="123"/>
      <c r="D23" s="120"/>
      <c r="E23" s="123"/>
    </row>
    <row r="24" spans="1:5" ht="20.100000000000001" customHeight="1"/>
    <row r="25" spans="1:5" ht="20.100000000000001" customHeight="1">
      <c r="A25" s="125"/>
    </row>
    <row r="26" spans="1:5" ht="20.100000000000001" customHeight="1"/>
    <row r="27" spans="1:5" ht="20.100000000000001" customHeight="1"/>
    <row r="28" spans="1:5" ht="20.100000000000001" customHeight="1">
      <c r="A28" s="125"/>
    </row>
    <row r="29" spans="1:5" ht="20.100000000000001" customHeight="1"/>
    <row r="30" spans="1:5" ht="20.100000000000001" customHeight="1">
      <c r="A30" s="125"/>
    </row>
    <row r="31" spans="1:5" ht="20.100000000000001" customHeight="1"/>
    <row r="32" spans="1:5" ht="20.100000000000001" customHeight="1">
      <c r="A32" s="125"/>
    </row>
    <row r="33" ht="20.100000000000001" customHeight="1"/>
    <row r="34" ht="20.100000000000001" customHeight="1"/>
    <row r="35" ht="20.100000000000001" customHeight="1"/>
    <row r="36"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4"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FF"/>
  </sheetPr>
  <dimension ref="A1:IW61"/>
  <sheetViews>
    <sheetView showGridLines="0" topLeftCell="A4" zoomScaleNormal="100" workbookViewId="0">
      <selection activeCell="A5" sqref="A5:E5"/>
    </sheetView>
  </sheetViews>
  <sheetFormatPr defaultColWidth="9.140625" defaultRowHeight="16.5" customHeight="1"/>
  <cols>
    <col min="1" max="1" width="12.140625" style="23" customWidth="1"/>
    <col min="2" max="2" width="37.85546875" style="23" customWidth="1"/>
    <col min="3" max="3" width="24.85546875" style="23" customWidth="1"/>
    <col min="4" max="4" width="21.85546875" style="23" customWidth="1"/>
    <col min="5" max="5" width="20" style="23" customWidth="1"/>
    <col min="6" max="8" width="9.140625" style="25" customWidth="1"/>
    <col min="9" max="257" width="9.140625" style="2" customWidth="1"/>
  </cols>
  <sheetData>
    <row r="1" spans="1:26" ht="16.5" customHeight="1">
      <c r="A1" s="26" t="str">
        <f>'Attach 3(JV)'!A1</f>
        <v>Specification No. :C/MM/CIVIL/PAINTING/262/2016</v>
      </c>
      <c r="B1" s="27"/>
      <c r="C1" s="27"/>
      <c r="D1" s="27"/>
      <c r="E1" s="28" t="str">
        <f>"Attachment-11 "&amp;'Attach 3(JV)'!AT1</f>
        <v>Attachment-11 0</v>
      </c>
    </row>
    <row r="2" spans="1:26" ht="19.5" customHeight="1">
      <c r="Z2" s="126" t="e">
        <f>'Attach 3(JV)'!Z2</f>
        <v>#REF!</v>
      </c>
    </row>
    <row r="3" spans="1:26" ht="48" customHeight="1">
      <c r="A3" s="305" t="e">
        <f>#REF!</f>
        <v>#REF!</v>
      </c>
      <c r="B3" s="302"/>
      <c r="C3" s="302"/>
      <c r="D3" s="302"/>
      <c r="E3" s="302"/>
      <c r="F3" s="35"/>
      <c r="G3" s="34"/>
      <c r="H3" s="35"/>
    </row>
    <row r="4" spans="1:26" ht="19.5" customHeight="1">
      <c r="A4" s="36"/>
      <c r="H4" s="23"/>
      <c r="I4" s="23"/>
    </row>
    <row r="5" spans="1:26" ht="19.5" customHeight="1">
      <c r="A5" s="306" t="s">
        <v>114</v>
      </c>
      <c r="B5" s="302"/>
      <c r="C5" s="302"/>
      <c r="D5" s="302"/>
      <c r="E5" s="302"/>
      <c r="F5" s="51"/>
      <c r="H5" s="23"/>
      <c r="I5" s="23"/>
    </row>
    <row r="6" spans="1:26" ht="19.5" customHeight="1">
      <c r="A6" s="38"/>
      <c r="H6" s="23"/>
      <c r="I6" s="23"/>
    </row>
    <row r="7" spans="1:26" ht="19.5" customHeight="1">
      <c r="A7" s="39" t="e">
        <f>'Attach 3(JV)'!A7</f>
        <v>#REF!</v>
      </c>
      <c r="B7" s="38"/>
      <c r="C7" s="38"/>
      <c r="D7" s="40" t="str">
        <f>'Attach 3(JV)'!E7</f>
        <v>To:</v>
      </c>
      <c r="H7" s="23"/>
      <c r="I7" s="23"/>
    </row>
    <row r="8" spans="1:26" ht="36" customHeight="1">
      <c r="A8" s="310" t="e">
        <f>'Attach 3(JV)'!A8</f>
        <v>#REF!</v>
      </c>
      <c r="B8" s="302"/>
      <c r="C8" s="302"/>
      <c r="D8" s="42" t="str">
        <f>'Attach 3(JV)'!E8</f>
        <v>Corporate Materials Management</v>
      </c>
      <c r="H8" s="23"/>
      <c r="I8" s="23"/>
    </row>
    <row r="9" spans="1:26" ht="16.5" customHeight="1">
      <c r="A9" s="39" t="s">
        <v>40</v>
      </c>
      <c r="B9" s="316" t="e">
        <f>'Attach 3(JV)'!B9</f>
        <v>#REF!</v>
      </c>
      <c r="C9" s="302"/>
      <c r="D9" s="42" t="str">
        <f>'Attach 3(JV)'!E9</f>
        <v>Power Grid Corporation of India Ltd.,</v>
      </c>
      <c r="H9" s="23"/>
      <c r="I9" s="23"/>
    </row>
    <row r="10" spans="1:26" ht="16.5" customHeight="1">
      <c r="A10" s="39" t="s">
        <v>42</v>
      </c>
      <c r="B10" s="316" t="e">
        <f>'Attach 3(JV)'!B10</f>
        <v>#REF!</v>
      </c>
      <c r="C10" s="302"/>
      <c r="D10" s="42" t="s">
        <v>110</v>
      </c>
      <c r="H10" s="23"/>
      <c r="I10" s="23"/>
    </row>
    <row r="11" spans="1:26" ht="16.5" customHeight="1">
      <c r="B11" s="316" t="e">
        <f>'Attach 3(JV)'!B11</f>
        <v>#REF!</v>
      </c>
      <c r="C11" s="302"/>
      <c r="D11" s="42" t="s">
        <v>111</v>
      </c>
    </row>
    <row r="12" spans="1:26" ht="16.5" customHeight="1">
      <c r="A12" s="38"/>
      <c r="B12" s="316" t="e">
        <f>'Attach 3(JV)'!B12</f>
        <v>#REF!</v>
      </c>
      <c r="C12" s="302"/>
      <c r="D12" s="42" t="s">
        <v>112</v>
      </c>
    </row>
    <row r="13" spans="1:26" ht="19.5" customHeight="1">
      <c r="A13" s="23" t="s">
        <v>46</v>
      </c>
    </row>
    <row r="14" spans="1:26" ht="9.9499999999999993" customHeight="1">
      <c r="A14" s="38"/>
    </row>
    <row r="15" spans="1:26" ht="33.75" customHeight="1">
      <c r="A15" s="308" t="s">
        <v>115</v>
      </c>
      <c r="B15" s="302"/>
      <c r="C15" s="302"/>
      <c r="D15" s="302"/>
      <c r="E15" s="302"/>
      <c r="F15" s="1"/>
      <c r="G15" s="1"/>
      <c r="H15" s="1"/>
    </row>
    <row r="16" spans="1:26" ht="19.5" customHeight="1">
      <c r="A16" s="38"/>
      <c r="B16" s="38"/>
      <c r="C16" s="38"/>
      <c r="D16" s="38"/>
      <c r="E16" s="38"/>
      <c r="F16" s="1"/>
      <c r="G16" s="1"/>
      <c r="H16" s="1"/>
    </row>
    <row r="17" spans="1:257" ht="72" customHeight="1">
      <c r="A17" s="71" t="s">
        <v>71</v>
      </c>
      <c r="B17" s="317" t="s">
        <v>116</v>
      </c>
      <c r="C17" s="318"/>
      <c r="D17" s="71" t="s">
        <v>117</v>
      </c>
      <c r="E17" s="71" t="s">
        <v>118</v>
      </c>
      <c r="G17" s="1"/>
      <c r="H17" s="1"/>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row>
    <row r="18" spans="1:257" ht="26.1" customHeight="1">
      <c r="A18" s="127">
        <v>1</v>
      </c>
      <c r="B18" s="336"/>
      <c r="C18" s="291"/>
      <c r="D18" s="128"/>
      <c r="E18" s="128"/>
      <c r="F18" s="1"/>
      <c r="G18" s="1"/>
      <c r="H18" s="1"/>
    </row>
    <row r="19" spans="1:257" ht="26.1" customHeight="1">
      <c r="A19" s="127">
        <v>2</v>
      </c>
      <c r="B19" s="336"/>
      <c r="C19" s="291"/>
      <c r="D19" s="128"/>
      <c r="E19" s="128"/>
      <c r="F19" s="1"/>
      <c r="G19" s="1"/>
      <c r="H19" s="1"/>
    </row>
    <row r="20" spans="1:257" ht="26.1" customHeight="1">
      <c r="A20" s="127">
        <v>3</v>
      </c>
      <c r="B20" s="336"/>
      <c r="C20" s="291"/>
      <c r="D20" s="128"/>
      <c r="E20" s="128"/>
      <c r="F20" s="1"/>
      <c r="G20" s="1"/>
      <c r="H20" s="1"/>
    </row>
    <row r="21" spans="1:257" ht="26.1" customHeight="1">
      <c r="A21" s="127">
        <v>4</v>
      </c>
      <c r="B21" s="336"/>
      <c r="C21" s="291"/>
      <c r="D21" s="128"/>
      <c r="E21" s="128"/>
      <c r="F21" s="1"/>
      <c r="G21" s="1"/>
      <c r="H21" s="1"/>
    </row>
    <row r="22" spans="1:257" ht="26.1" customHeight="1">
      <c r="A22" s="127">
        <v>5</v>
      </c>
      <c r="B22" s="336"/>
      <c r="C22" s="291"/>
      <c r="D22" s="128"/>
      <c r="E22" s="128"/>
      <c r="F22" s="1"/>
      <c r="G22" s="1"/>
      <c r="H22" s="1"/>
    </row>
    <row r="23" spans="1:257" ht="26.1" customHeight="1">
      <c r="A23" s="127">
        <v>6</v>
      </c>
      <c r="B23" s="336"/>
      <c r="C23" s="291"/>
      <c r="D23" s="128"/>
      <c r="E23" s="128"/>
      <c r="F23" s="1"/>
      <c r="G23" s="1"/>
      <c r="H23" s="1"/>
    </row>
    <row r="24" spans="1:257" ht="26.1" customHeight="1">
      <c r="A24" s="38"/>
      <c r="B24" s="38"/>
      <c r="C24" s="38"/>
      <c r="D24" s="38"/>
      <c r="E24" s="38"/>
      <c r="F24" s="1"/>
      <c r="G24" s="1"/>
      <c r="H24" s="1"/>
    </row>
    <row r="25" spans="1:257" ht="26.1" customHeight="1">
      <c r="C25" s="48"/>
    </row>
    <row r="26" spans="1:257" ht="26.1" customHeight="1">
      <c r="A26" s="46" t="s">
        <v>49</v>
      </c>
      <c r="B26" s="49" t="e">
        <f>'Attach 3(JV)'!B24</f>
        <v>#REF!</v>
      </c>
      <c r="C26" s="48" t="s">
        <v>50</v>
      </c>
      <c r="D26" s="40" t="e">
        <f>'Attach 3(JV)'!E24</f>
        <v>#REF!</v>
      </c>
    </row>
    <row r="27" spans="1:257" ht="26.1" customHeight="1">
      <c r="A27" s="46" t="s">
        <v>51</v>
      </c>
      <c r="B27" s="40" t="e">
        <f>'Attach 3(JV)'!B25</f>
        <v>#REF!</v>
      </c>
      <c r="C27" s="48" t="s">
        <v>52</v>
      </c>
      <c r="D27" s="40" t="e">
        <f>'Attach 3(JV)'!E25</f>
        <v>#REF!</v>
      </c>
    </row>
    <row r="28" spans="1:257" ht="26.1" customHeight="1">
      <c r="B28" s="42"/>
      <c r="C28" s="48"/>
      <c r="D28" s="48"/>
      <c r="E28" s="42"/>
    </row>
    <row r="29" spans="1:257" ht="26.1" customHeight="1">
      <c r="B29" s="42"/>
      <c r="C29" s="48"/>
      <c r="D29" s="48"/>
      <c r="E29" s="42"/>
    </row>
    <row r="30" spans="1:257" ht="26.1" customHeight="1">
      <c r="B30" s="42"/>
      <c r="C30" s="48"/>
      <c r="D30" s="48"/>
      <c r="E30" s="42"/>
    </row>
    <row r="31" spans="1:257" ht="20.100000000000001" customHeight="1">
      <c r="A31" s="39" t="str">
        <f>A1</f>
        <v>Specification No. :C/MM/CIVIL/PAINTING/262/2016</v>
      </c>
      <c r="E31" s="29" t="str">
        <f>E1</f>
        <v>Attachment-11 0</v>
      </c>
    </row>
    <row r="32" spans="1:257" ht="19.5" customHeight="1"/>
    <row r="33" spans="1:5" ht="48" customHeight="1">
      <c r="A33" s="337" t="e">
        <f>A3</f>
        <v>#REF!</v>
      </c>
      <c r="B33" s="302"/>
      <c r="C33" s="302"/>
      <c r="D33" s="302"/>
      <c r="E33" s="302"/>
    </row>
    <row r="34" spans="1:5" ht="19.5" customHeight="1">
      <c r="A34" s="36"/>
    </row>
    <row r="35" spans="1:5" ht="19.5" customHeight="1">
      <c r="A35" s="306" t="s">
        <v>114</v>
      </c>
      <c r="B35" s="302"/>
      <c r="C35" s="302"/>
      <c r="D35" s="302"/>
      <c r="E35" s="302"/>
    </row>
    <row r="36" spans="1:5" ht="19.5" customHeight="1">
      <c r="A36" s="38"/>
    </row>
    <row r="37" spans="1:5" ht="19.5" customHeight="1">
      <c r="A37" s="39" t="e">
        <f>#REF!</f>
        <v>#REF!</v>
      </c>
      <c r="B37" s="38"/>
      <c r="C37" s="38"/>
      <c r="D37" s="40" t="str">
        <f>D7</f>
        <v>To:</v>
      </c>
    </row>
    <row r="38" spans="1:5" ht="19.5" customHeight="1">
      <c r="A38" s="39"/>
      <c r="B38" s="38"/>
      <c r="C38" s="38"/>
      <c r="D38" s="42" t="str">
        <f>D8</f>
        <v>Corporate Materials Management</v>
      </c>
    </row>
    <row r="39" spans="1:5" ht="19.5" customHeight="1">
      <c r="A39" s="39" t="s">
        <v>40</v>
      </c>
      <c r="B39" s="307" t="e">
        <f>#REF!</f>
        <v>#REF!</v>
      </c>
      <c r="C39" s="302"/>
      <c r="D39" s="42" t="str">
        <f>D9</f>
        <v>Power Grid Corporation of India Ltd.,</v>
      </c>
    </row>
    <row r="40" spans="1:5" ht="19.5" customHeight="1">
      <c r="A40" s="39" t="s">
        <v>42</v>
      </c>
      <c r="B40" s="307" t="e">
        <f>#REF!</f>
        <v>#REF!</v>
      </c>
      <c r="C40" s="302"/>
      <c r="D40" s="42" t="str">
        <f>D10</f>
        <v>Southern Region Transmission System-II</v>
      </c>
    </row>
    <row r="41" spans="1:5" ht="19.5" customHeight="1">
      <c r="B41" s="307" t="e">
        <f>#REF!</f>
        <v>#REF!</v>
      </c>
      <c r="C41" s="302"/>
      <c r="D41" s="42" t="str">
        <f>D11</f>
        <v>No: 62, 3rd Cross, Industrial Suburb</v>
      </c>
    </row>
    <row r="42" spans="1:5" ht="19.5" customHeight="1">
      <c r="A42" s="38"/>
      <c r="B42" s="307" t="e">
        <f>#REF!</f>
        <v>#REF!</v>
      </c>
      <c r="C42" s="302"/>
      <c r="D42" s="42"/>
    </row>
    <row r="43" spans="1:5" ht="19.5" customHeight="1">
      <c r="A43" s="23" t="s">
        <v>46</v>
      </c>
    </row>
    <row r="44" spans="1:5" ht="19.5" customHeight="1">
      <c r="A44" s="38"/>
    </row>
    <row r="45" spans="1:5" ht="43.5" customHeight="1">
      <c r="A45" s="308" t="s">
        <v>115</v>
      </c>
      <c r="B45" s="302"/>
      <c r="C45" s="302"/>
      <c r="D45" s="302"/>
      <c r="E45" s="302"/>
    </row>
    <row r="46" spans="1:5" ht="19.5" customHeight="1">
      <c r="A46" s="38"/>
      <c r="B46" s="38"/>
      <c r="C46" s="38"/>
      <c r="D46" s="38"/>
      <c r="E46" s="38"/>
    </row>
    <row r="47" spans="1:5" ht="72" customHeight="1">
      <c r="A47" s="71" t="s">
        <v>71</v>
      </c>
      <c r="B47" s="317" t="s">
        <v>116</v>
      </c>
      <c r="C47" s="318"/>
      <c r="D47" s="71" t="s">
        <v>117</v>
      </c>
      <c r="E47" s="71" t="s">
        <v>118</v>
      </c>
    </row>
    <row r="48" spans="1:5" ht="25.5" customHeight="1">
      <c r="A48" s="127">
        <v>1</v>
      </c>
      <c r="B48" s="334"/>
      <c r="C48" s="335"/>
      <c r="D48" s="130"/>
      <c r="E48" s="130"/>
    </row>
    <row r="49" spans="1:5" ht="25.5" customHeight="1">
      <c r="A49" s="127">
        <v>2</v>
      </c>
      <c r="B49" s="334"/>
      <c r="C49" s="335"/>
      <c r="D49" s="130"/>
      <c r="E49" s="130"/>
    </row>
    <row r="50" spans="1:5" ht="25.5" customHeight="1">
      <c r="A50" s="127">
        <v>3</v>
      </c>
      <c r="B50" s="334"/>
      <c r="C50" s="335"/>
      <c r="D50" s="130"/>
      <c r="E50" s="130"/>
    </row>
    <row r="51" spans="1:5" ht="25.5" customHeight="1">
      <c r="A51" s="127">
        <v>4</v>
      </c>
      <c r="B51" s="334"/>
      <c r="C51" s="335"/>
      <c r="D51" s="130"/>
      <c r="E51" s="130"/>
    </row>
    <row r="52" spans="1:5" ht="25.5" customHeight="1">
      <c r="A52" s="127">
        <v>5</v>
      </c>
      <c r="B52" s="334"/>
      <c r="C52" s="335"/>
      <c r="D52" s="130"/>
      <c r="E52" s="130"/>
    </row>
    <row r="53" spans="1:5" ht="25.5" customHeight="1">
      <c r="A53" s="127">
        <v>6</v>
      </c>
      <c r="B53" s="334"/>
      <c r="C53" s="335"/>
      <c r="D53" s="130"/>
      <c r="E53" s="130"/>
    </row>
    <row r="54" spans="1:5" ht="27.95" customHeight="1">
      <c r="A54" s="38"/>
      <c r="B54" s="38"/>
      <c r="C54" s="38"/>
      <c r="D54" s="38"/>
      <c r="E54" s="38"/>
    </row>
    <row r="55" spans="1:5" ht="27.95" customHeight="1">
      <c r="A55" s="129"/>
      <c r="B55" s="129"/>
      <c r="C55" s="129"/>
      <c r="D55" s="129"/>
      <c r="E55" s="129"/>
    </row>
    <row r="56" spans="1:5" ht="27.95" customHeight="1">
      <c r="A56" s="129" t="s">
        <v>49</v>
      </c>
      <c r="B56" s="49" t="e">
        <f>'Attach 3(JV)'!B24</f>
        <v>#REF!</v>
      </c>
      <c r="C56" s="129" t="s">
        <v>50</v>
      </c>
      <c r="D56" s="94" t="e">
        <f>D26</f>
        <v>#REF!</v>
      </c>
      <c r="E56" s="129"/>
    </row>
    <row r="57" spans="1:5" ht="27.95" customHeight="1">
      <c r="A57" s="129" t="s">
        <v>51</v>
      </c>
      <c r="B57" s="94" t="e">
        <f>'Attach 3(JV)'!B25</f>
        <v>#REF!</v>
      </c>
      <c r="C57" s="129" t="s">
        <v>52</v>
      </c>
      <c r="D57" s="94" t="e">
        <f>D27</f>
        <v>#REF!</v>
      </c>
      <c r="E57" s="129"/>
    </row>
    <row r="58" spans="1:5" ht="27.95" customHeight="1">
      <c r="A58" s="129"/>
      <c r="B58" s="129"/>
      <c r="C58" s="129"/>
      <c r="D58" s="129"/>
      <c r="E58" s="129"/>
    </row>
    <row r="59" spans="1:5" ht="27.95" customHeight="1">
      <c r="A59" s="129"/>
      <c r="B59" s="129"/>
      <c r="C59" s="129"/>
      <c r="D59" s="129"/>
      <c r="E59" s="129"/>
    </row>
    <row r="60" spans="1:5" ht="27.95" customHeight="1">
      <c r="A60" s="129"/>
      <c r="B60" s="129"/>
      <c r="C60" s="129"/>
      <c r="D60" s="129"/>
      <c r="E60" s="129"/>
    </row>
    <row r="61" spans="1:5" ht="37.5" customHeight="1">
      <c r="A61" s="118"/>
      <c r="B61" s="118"/>
      <c r="C61" s="118"/>
      <c r="D61" s="118"/>
      <c r="E61" s="118"/>
    </row>
  </sheetData>
  <mergeCells count="29">
    <mergeCell ref="A3:E3"/>
    <mergeCell ref="B19:C19"/>
    <mergeCell ref="B10:C10"/>
    <mergeCell ref="A33:E33"/>
    <mergeCell ref="A5:E5"/>
    <mergeCell ref="B9:C9"/>
    <mergeCell ref="B20:C20"/>
    <mergeCell ref="B21:C21"/>
    <mergeCell ref="A15:E15"/>
    <mergeCell ref="B22:C22"/>
    <mergeCell ref="B18:C18"/>
    <mergeCell ref="B23:C23"/>
    <mergeCell ref="B17:C17"/>
    <mergeCell ref="B11:C11"/>
    <mergeCell ref="A8:C8"/>
    <mergeCell ref="B12:C12"/>
    <mergeCell ref="B39:C39"/>
    <mergeCell ref="B53:C53"/>
    <mergeCell ref="B40:C40"/>
    <mergeCell ref="B49:C49"/>
    <mergeCell ref="A35:E35"/>
    <mergeCell ref="B51:C51"/>
    <mergeCell ref="B50:C50"/>
    <mergeCell ref="B41:C41"/>
    <mergeCell ref="B52:C52"/>
    <mergeCell ref="B48:C48"/>
    <mergeCell ref="B47:C47"/>
    <mergeCell ref="A45:E45"/>
    <mergeCell ref="B42:C42"/>
  </mergeCells>
  <conditionalFormatting sqref="A31:E60">
    <cfRule type="expression" dxfId="10" priority="2">
      <formula>$A$37=""</formula>
    </cfRule>
  </conditionalFormatting>
  <pageMargins left="0.75" right="0.62986111111111098" top="0.57986111111111105" bottom="0.6" header="0.511811023622047" footer="0.35"/>
  <pageSetup scale="86" orientation="portrait" horizontalDpi="300" verticalDpi="300"/>
  <headerFooter>
    <oddHeader>&amp;C&amp;"Aptos"&amp;12&amp;KFF0000 डेटा वर्गीकरण : प्रतिबंधित/RESTRICTED&amp;1#_x000D_</oddHeader>
    <oddFooter>&amp;R&amp;"Book Antiqua,Bold"&amp;8 Page &amp;P of &amp;N</oddFooter>
  </headerFooter>
  <rowBreaks count="1" manualBreakCount="1">
    <brk id="3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6600"/>
  </sheetPr>
  <dimension ref="A1:IW35"/>
  <sheetViews>
    <sheetView showGridLines="0" zoomScaleNormal="100" workbookViewId="0">
      <selection activeCell="A3" sqref="A3:E3"/>
    </sheetView>
  </sheetViews>
  <sheetFormatPr defaultColWidth="9.140625" defaultRowHeight="16.5" customHeight="1"/>
  <cols>
    <col min="1" max="1" width="17.5703125" style="23" customWidth="1"/>
    <col min="2" max="2" width="29.85546875" style="23" customWidth="1"/>
    <col min="3" max="3" width="25.7109375" style="23" customWidth="1"/>
    <col min="4" max="4" width="29.140625" style="23" customWidth="1"/>
    <col min="5" max="5" width="23.85546875" style="23" customWidth="1"/>
    <col min="6" max="6" width="9.140625" style="25" customWidth="1"/>
    <col min="7" max="8" width="9" style="2" hidden="1" customWidth="1"/>
    <col min="9" max="257" width="9.140625" style="2" customWidth="1"/>
  </cols>
  <sheetData>
    <row r="1" spans="1:7" ht="16.5" customHeight="1">
      <c r="A1" s="26" t="str">
        <f>'Attach 3(JV)'!A1</f>
        <v>Specification No. :C/MM/CIVIL/PAINTING/262/2016</v>
      </c>
      <c r="B1" s="27"/>
      <c r="C1" s="27"/>
      <c r="D1" s="27"/>
      <c r="E1" s="50" t="str">
        <f>"Attachment-12 "&amp;'Attach 3(JV)'!AT1</f>
        <v>Attachment-12 0</v>
      </c>
    </row>
    <row r="3" spans="1:7" ht="45.75" customHeight="1">
      <c r="A3" s="305" t="str">
        <f>'Attach 3(JV)'!A3</f>
        <v>EXTERNAL PAINTING OF MULTI PURPOSE HALL,RESIDENTIAL &amp;  NON-RESIDENTIAL BUILDINGS AT SECTOR 43 &amp; 46 GURGAON</v>
      </c>
      <c r="B3" s="302"/>
      <c r="C3" s="302"/>
      <c r="D3" s="302"/>
      <c r="E3" s="302"/>
      <c r="F3" s="35"/>
    </row>
    <row r="4" spans="1:7" ht="20.100000000000001" customHeight="1">
      <c r="A4" s="36"/>
      <c r="F4" s="23"/>
      <c r="G4" s="23"/>
    </row>
    <row r="5" spans="1:7" ht="20.100000000000001" customHeight="1">
      <c r="A5" s="306" t="s">
        <v>119</v>
      </c>
      <c r="B5" s="302"/>
      <c r="C5" s="302"/>
      <c r="D5" s="302"/>
      <c r="E5" s="302"/>
      <c r="F5" s="23"/>
      <c r="G5" s="23"/>
    </row>
    <row r="6" spans="1:7" ht="20.100000000000001" customHeight="1">
      <c r="A6" s="38"/>
      <c r="F6" s="23"/>
      <c r="G6" s="23"/>
    </row>
    <row r="7" spans="1:7" ht="20.100000000000001" customHeight="1">
      <c r="A7" s="39" t="e">
        <f>'Attach 3(JV)'!A7</f>
        <v>#REF!</v>
      </c>
      <c r="D7" s="131" t="str">
        <f>'Attach 3(JV)'!E7</f>
        <v>To:</v>
      </c>
      <c r="F7" s="23"/>
      <c r="G7" s="23"/>
    </row>
    <row r="8" spans="1:7" ht="36" customHeight="1">
      <c r="A8" s="310" t="e">
        <f>'Attach 3(JV)'!A8</f>
        <v>#REF!</v>
      </c>
      <c r="B8" s="302"/>
      <c r="C8" s="302"/>
      <c r="D8" s="132" t="str">
        <f>'Attach 3(JV)'!E8</f>
        <v>Corporate Materials Management</v>
      </c>
      <c r="F8" s="23"/>
      <c r="G8" s="23"/>
    </row>
    <row r="9" spans="1:7" ht="16.5" customHeight="1">
      <c r="A9" s="39" t="s">
        <v>40</v>
      </c>
      <c r="B9" s="316" t="e">
        <f>'Attach 3(JV)'!B9</f>
        <v>#REF!</v>
      </c>
      <c r="C9" s="302"/>
      <c r="D9" s="132" t="str">
        <f>'Attach 3(JV)'!E9</f>
        <v>Power Grid Corporation of India Ltd.,</v>
      </c>
      <c r="F9" s="23"/>
      <c r="G9" s="23"/>
    </row>
    <row r="10" spans="1:7" ht="16.5" customHeight="1">
      <c r="A10" s="39" t="s">
        <v>42</v>
      </c>
      <c r="B10" s="316" t="e">
        <f>'Attach 3(JV)'!B10</f>
        <v>#REF!</v>
      </c>
      <c r="C10" s="302"/>
      <c r="D10" s="42" t="s">
        <v>110</v>
      </c>
      <c r="F10" s="23"/>
      <c r="G10" s="23"/>
    </row>
    <row r="11" spans="1:7" ht="16.5" customHeight="1">
      <c r="B11" s="316" t="e">
        <f>'Attach 3(JV)'!B11</f>
        <v>#REF!</v>
      </c>
      <c r="C11" s="302"/>
      <c r="D11" s="42" t="s">
        <v>111</v>
      </c>
    </row>
    <row r="12" spans="1:7" ht="16.5" customHeight="1">
      <c r="A12" s="38"/>
      <c r="B12" s="133" t="e">
        <f>'Attach 3(JV)'!B12</f>
        <v>#REF!</v>
      </c>
      <c r="C12" s="133"/>
      <c r="D12" s="42" t="s">
        <v>112</v>
      </c>
    </row>
    <row r="13" spans="1:7" ht="9.9499999999999993" customHeight="1">
      <c r="A13" s="38"/>
      <c r="B13" s="45"/>
      <c r="C13" s="45"/>
    </row>
    <row r="14" spans="1:7" ht="20.100000000000001" customHeight="1">
      <c r="A14" s="23" t="s">
        <v>46</v>
      </c>
    </row>
    <row r="15" spans="1:7" ht="9.9499999999999993" customHeight="1">
      <c r="A15" s="38"/>
    </row>
    <row r="16" spans="1:7" ht="82.5" hidden="1" customHeight="1">
      <c r="A16" s="308" t="str">
        <f>"We hereby furnish the relevant details pertaining to the price adjustment provisions for equipment as specified in your specifications and documents for the "&amp;'Attach 3(JV)'!A3&amp;"The necessary documentary evidence are enclosed : "</f>
        <v xml:space="preserve">We hereby furnish the relevant details pertaining to the price adjustment provisions for equipment as specified in your specifications and documents for the EXTERNAL PAINTING OF MULTI PURPOSE HALL,RESIDENTIAL &amp;  NON-RESIDENTIAL BUILDINGS AT SECTOR 43 &amp; 46 GURGAONThe necessary documentary evidence are enclosed : </v>
      </c>
      <c r="B16" s="302"/>
      <c r="C16" s="302"/>
      <c r="D16" s="302"/>
      <c r="E16" s="302"/>
      <c r="F16" s="1"/>
    </row>
    <row r="17" spans="1:8" ht="20.100000000000001" customHeight="1">
      <c r="A17" s="340" t="s">
        <v>120</v>
      </c>
      <c r="B17" s="321"/>
      <c r="C17" s="321"/>
      <c r="D17" s="321"/>
      <c r="E17" s="321"/>
    </row>
    <row r="18" spans="1:8" ht="69" hidden="1" customHeight="1">
      <c r="A18" s="134" t="s">
        <v>71</v>
      </c>
      <c r="B18" s="135" t="s">
        <v>121</v>
      </c>
      <c r="C18" s="134" t="s">
        <v>122</v>
      </c>
      <c r="D18" s="134" t="s">
        <v>123</v>
      </c>
      <c r="E18" s="134" t="s">
        <v>124</v>
      </c>
    </row>
    <row r="19" spans="1:8" ht="21" hidden="1" customHeight="1">
      <c r="A19" s="136"/>
      <c r="B19" s="137"/>
      <c r="C19" s="136"/>
      <c r="D19" s="136"/>
      <c r="E19" s="138" t="s">
        <v>125</v>
      </c>
    </row>
    <row r="20" spans="1:8" ht="20.100000000000001" hidden="1" customHeight="1">
      <c r="A20" s="139">
        <v>1</v>
      </c>
      <c r="B20" s="139">
        <v>2</v>
      </c>
      <c r="C20" s="139">
        <v>3</v>
      </c>
      <c r="D20" s="139">
        <v>4</v>
      </c>
      <c r="E20" s="139">
        <v>5</v>
      </c>
    </row>
    <row r="21" spans="1:8" ht="36" hidden="1" customHeight="1">
      <c r="A21" s="71">
        <v>1</v>
      </c>
      <c r="B21" s="140" t="s">
        <v>126</v>
      </c>
      <c r="C21" s="141">
        <v>0.65</v>
      </c>
      <c r="D21" s="142" t="s">
        <v>127</v>
      </c>
      <c r="E21" s="143"/>
    </row>
    <row r="22" spans="1:8" ht="36" hidden="1" customHeight="1">
      <c r="A22" s="71">
        <v>2</v>
      </c>
      <c r="B22" s="144"/>
      <c r="C22" s="145" t="s">
        <v>128</v>
      </c>
      <c r="D22" s="338" t="str">
        <f>IF(C22="OPTION-A","Not Applicable for Domesctic Bidders","")</f>
        <v/>
      </c>
      <c r="E22" s="339"/>
    </row>
    <row r="23" spans="1:8" ht="36" hidden="1" customHeight="1">
      <c r="A23" s="346"/>
      <c r="B23" s="140" t="str">
        <f>IF(C22="OPTION A",G24,H24)</f>
        <v>High Tensile Galvanised Steel wires , co-efficient b =</v>
      </c>
      <c r="C23" s="141">
        <f>IF(C22="OPTION A",0.13,0.15)</f>
        <v>0.15</v>
      </c>
      <c r="D23" s="142" t="str">
        <f>IF(C22="OPTION-B","CACMAI","")</f>
        <v>CACMAI</v>
      </c>
      <c r="E23" s="143"/>
      <c r="G23" s="147" t="b">
        <f>FALSE()</f>
        <v>0</v>
      </c>
      <c r="H23" s="147" t="b">
        <f>FALSE()</f>
        <v>0</v>
      </c>
    </row>
    <row r="24" spans="1:8" ht="36" hidden="1" customHeight="1">
      <c r="A24" s="347"/>
      <c r="B24" s="148" t="str">
        <f>IF(C22="OPTION-A",G25,"")</f>
        <v/>
      </c>
      <c r="C24" s="149" t="str">
        <f>IF(C22="OPTION-A",0.02,"")</f>
        <v/>
      </c>
      <c r="D24" s="150" t="str">
        <f>IF(C22="OPTION A","CACMAI","")</f>
        <v/>
      </c>
      <c r="E24" s="143"/>
      <c r="G24" s="151" t="s">
        <v>129</v>
      </c>
      <c r="H24" s="151" t="s">
        <v>130</v>
      </c>
    </row>
    <row r="25" spans="1:8" ht="8.25" hidden="1" customHeight="1">
      <c r="A25" s="152"/>
      <c r="B25" s="153" t="str">
        <f>IF(H23=TRUE(),H24,"")</f>
        <v/>
      </c>
      <c r="C25" s="154"/>
      <c r="D25" s="155"/>
      <c r="E25" s="156"/>
      <c r="G25" s="151" t="s">
        <v>131</v>
      </c>
    </row>
    <row r="26" spans="1:8" ht="81.75" hidden="1" customHeight="1">
      <c r="A26" s="146">
        <v>3</v>
      </c>
      <c r="B26" s="148" t="s">
        <v>132</v>
      </c>
      <c r="C26" s="157">
        <v>0.05</v>
      </c>
      <c r="D26" s="158" t="s">
        <v>133</v>
      </c>
      <c r="E26" s="143"/>
    </row>
    <row r="27" spans="1:8" ht="20.100000000000001" hidden="1" customHeight="1">
      <c r="A27" s="341"/>
      <c r="B27" s="342"/>
      <c r="C27" s="342"/>
      <c r="D27" s="342"/>
      <c r="E27" s="343"/>
    </row>
    <row r="28" spans="1:8" ht="20.100000000000001" hidden="1" customHeight="1">
      <c r="A28" s="159" t="s">
        <v>134</v>
      </c>
      <c r="B28" s="23" t="s">
        <v>135</v>
      </c>
      <c r="C28" s="160"/>
      <c r="D28" s="161"/>
      <c r="E28" s="106"/>
    </row>
    <row r="29" spans="1:8" ht="20.100000000000001" hidden="1" customHeight="1">
      <c r="A29" s="162"/>
      <c r="B29" s="23" t="s">
        <v>136</v>
      </c>
      <c r="C29" s="160"/>
      <c r="D29" s="161"/>
      <c r="E29" s="106"/>
    </row>
    <row r="30" spans="1:8" ht="62.25" hidden="1" customHeight="1">
      <c r="A30" s="163"/>
      <c r="B30" s="344" t="s">
        <v>137</v>
      </c>
      <c r="C30" s="321"/>
      <c r="D30" s="321"/>
      <c r="E30" s="345"/>
    </row>
    <row r="31" spans="1:8" ht="20.100000000000001" customHeight="1"/>
    <row r="32" spans="1:8" ht="16.5" customHeight="1">
      <c r="C32" s="46"/>
    </row>
    <row r="33" spans="1:5" ht="16.5" customHeight="1">
      <c r="A33" s="46" t="s">
        <v>49</v>
      </c>
      <c r="B33" s="164" t="e">
        <f>'Attach 3(JV)'!B24</f>
        <v>#REF!</v>
      </c>
      <c r="C33" s="46" t="s">
        <v>50</v>
      </c>
      <c r="D33" s="46" t="e">
        <f>'Attach 3(JV)'!E24</f>
        <v>#REF!</v>
      </c>
    </row>
    <row r="34" spans="1:5" ht="16.5" customHeight="1">
      <c r="A34" s="46" t="s">
        <v>51</v>
      </c>
      <c r="B34" s="46" t="e">
        <f>'Attach 3(JV)'!B25</f>
        <v>#REF!</v>
      </c>
      <c r="C34" s="46" t="s">
        <v>138</v>
      </c>
      <c r="D34" s="39" t="e">
        <f>'Attach 3(JV)'!E25</f>
        <v>#REF!</v>
      </c>
    </row>
    <row r="35" spans="1:5" ht="15" customHeight="1">
      <c r="A35" s="39"/>
      <c r="B35" s="39"/>
      <c r="C35" s="46"/>
      <c r="D35" s="48"/>
      <c r="E35" s="39"/>
    </row>
  </sheetData>
  <mergeCells count="12">
    <mergeCell ref="A27:E27"/>
    <mergeCell ref="B11:C11"/>
    <mergeCell ref="A16:E16"/>
    <mergeCell ref="A8:C8"/>
    <mergeCell ref="B30:E30"/>
    <mergeCell ref="B10:C10"/>
    <mergeCell ref="A23:A24"/>
    <mergeCell ref="A3:E3"/>
    <mergeCell ref="A5:E5"/>
    <mergeCell ref="D22:E22"/>
    <mergeCell ref="B9:C9"/>
    <mergeCell ref="A17:E17"/>
  </mergeCells>
  <conditionalFormatting sqref="B23:C24">
    <cfRule type="expression" dxfId="9" priority="4">
      <formula>$C$22="OPTION-A"</formula>
    </cfRule>
  </conditionalFormatting>
  <conditionalFormatting sqref="C26">
    <cfRule type="expression" dxfId="8" priority="2">
      <formula>OR($C$21=0,$C$22=0)</formula>
    </cfRule>
  </conditionalFormatting>
  <conditionalFormatting sqref="C28:C29">
    <cfRule type="expression" dxfId="7" priority="3">
      <formula>OR(#REF!=0,#REF!=0,#REF!=0)</formula>
    </cfRule>
  </conditionalFormatting>
  <dataValidations count="1">
    <dataValidation type="list" allowBlank="1" showErrorMessage="1" sqref="C22" xr:uid="{00000000-0002-0000-0E00-000000000000}">
      <formula1>"OPTION-A,OPTION-B"</formula1>
      <formula2>0</formula2>
    </dataValidation>
  </dataValidations>
  <pageMargins left="1" right="0.25" top="0.359722222222222" bottom="0.47986111111111102" header="0.511811023622047" footer="0.22986111111111099"/>
  <pageSetup scale="73"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FF"/>
  </sheetPr>
  <dimension ref="A1:IW39"/>
  <sheetViews>
    <sheetView showGridLines="0" zoomScaleNormal="100" workbookViewId="0">
      <selection activeCell="A3" sqref="A3:E3"/>
    </sheetView>
  </sheetViews>
  <sheetFormatPr defaultColWidth="9.140625" defaultRowHeight="16.5" customHeight="1"/>
  <cols>
    <col min="1" max="1" width="12.140625" style="23" customWidth="1"/>
    <col min="2" max="2" width="20.5703125" style="23" customWidth="1"/>
    <col min="3" max="3" width="11.42578125" style="23" customWidth="1"/>
    <col min="4" max="4" width="23" style="23" customWidth="1"/>
    <col min="5" max="5" width="39.28515625" style="23" customWidth="1"/>
    <col min="6" max="8" width="9.140625" style="25" customWidth="1"/>
    <col min="9" max="257" width="9.140625" style="2" customWidth="1"/>
  </cols>
  <sheetData>
    <row r="1" spans="1:9" ht="16.5" customHeight="1">
      <c r="A1" s="26" t="str">
        <f>'Attach 3(JV)'!A1</f>
        <v>Specification No. :C/MM/CIVIL/PAINTING/262/2016</v>
      </c>
      <c r="B1" s="27"/>
      <c r="C1" s="27"/>
      <c r="D1" s="27"/>
      <c r="E1" s="28" t="str">
        <f>"Attachment-13 "&amp;'Attach 3(JV)'!AT1</f>
        <v>Attachment-13 0</v>
      </c>
    </row>
    <row r="3" spans="1:9" ht="48" customHeight="1">
      <c r="A3" s="305" t="str">
        <f>'Attach 3(JV)'!A3</f>
        <v>EXTERNAL PAINTING OF MULTI PURPOSE HALL,RESIDENTIAL &amp;  NON-RESIDENTIAL BUILDINGS AT SECTOR 43 &amp; 46 GURGAON</v>
      </c>
      <c r="B3" s="302"/>
      <c r="C3" s="302"/>
      <c r="D3" s="302"/>
      <c r="E3" s="302"/>
      <c r="F3" s="35"/>
      <c r="G3" s="34"/>
      <c r="H3" s="35"/>
    </row>
    <row r="4" spans="1:9" ht="20.100000000000001" customHeight="1">
      <c r="A4" s="36"/>
      <c r="H4" s="23"/>
      <c r="I4" s="23"/>
    </row>
    <row r="5" spans="1:9" ht="20.100000000000001" customHeight="1">
      <c r="A5" s="306" t="s">
        <v>139</v>
      </c>
      <c r="B5" s="302"/>
      <c r="C5" s="302"/>
      <c r="D5" s="302"/>
      <c r="E5" s="302"/>
      <c r="F5" s="51"/>
      <c r="H5" s="23"/>
      <c r="I5" s="23"/>
    </row>
    <row r="6" spans="1:9" ht="20.100000000000001" customHeight="1">
      <c r="A6" s="38"/>
      <c r="H6" s="23"/>
      <c r="I6" s="23"/>
    </row>
    <row r="7" spans="1:9" ht="20.100000000000001" customHeight="1">
      <c r="A7" s="39" t="e">
        <f>'Attach 3(JV)'!A7</f>
        <v>#REF!</v>
      </c>
      <c r="E7" s="40" t="str">
        <f>'Attach 3(JV)'!E7</f>
        <v>To:</v>
      </c>
      <c r="H7" s="23"/>
      <c r="I7" s="23"/>
    </row>
    <row r="8" spans="1:9" ht="36" customHeight="1">
      <c r="A8" s="310" t="e">
        <f>'Attach 3(JV)'!A8</f>
        <v>#REF!</v>
      </c>
      <c r="B8" s="302"/>
      <c r="C8" s="302"/>
      <c r="D8" s="302"/>
      <c r="E8" s="42" t="str">
        <f>'Attach 3(JV)'!E8</f>
        <v>Corporate Materials Management</v>
      </c>
      <c r="H8" s="23"/>
      <c r="I8" s="23"/>
    </row>
    <row r="9" spans="1:9" ht="16.5" customHeight="1">
      <c r="A9" s="39" t="s">
        <v>40</v>
      </c>
      <c r="B9" s="316" t="e">
        <f>'Attach 3(JV)'!B9</f>
        <v>#REF!</v>
      </c>
      <c r="C9" s="302"/>
      <c r="D9" s="302"/>
      <c r="E9" s="42" t="str">
        <f>'Attach 3(JV)'!E9</f>
        <v>Power Grid Corporation of India Ltd.,</v>
      </c>
      <c r="H9" s="23"/>
      <c r="I9" s="23"/>
    </row>
    <row r="10" spans="1:9" ht="16.5" customHeight="1">
      <c r="A10" s="39" t="s">
        <v>42</v>
      </c>
      <c r="B10" s="316" t="e">
        <f>'Attach 3(JV)'!B10</f>
        <v>#REF!</v>
      </c>
      <c r="C10" s="302"/>
      <c r="D10" s="302"/>
      <c r="E10" s="42" t="s">
        <v>110</v>
      </c>
      <c r="H10" s="23"/>
      <c r="I10" s="23"/>
    </row>
    <row r="11" spans="1:9" ht="16.5" customHeight="1">
      <c r="B11" s="316" t="e">
        <f>'Attach 3(JV)'!B11</f>
        <v>#REF!</v>
      </c>
      <c r="C11" s="302"/>
      <c r="D11" s="302"/>
      <c r="E11" s="42" t="s">
        <v>111</v>
      </c>
    </row>
    <row r="12" spans="1:9" ht="16.5" customHeight="1">
      <c r="A12" s="38"/>
      <c r="B12" s="316" t="e">
        <f>'Attach 3(JV)'!B12</f>
        <v>#REF!</v>
      </c>
      <c r="C12" s="302"/>
      <c r="D12" s="302"/>
      <c r="E12" s="42" t="s">
        <v>112</v>
      </c>
    </row>
    <row r="13" spans="1:9" ht="20.100000000000001" customHeight="1">
      <c r="A13" s="38"/>
      <c r="B13" s="45"/>
      <c r="C13" s="45"/>
      <c r="D13" s="45"/>
      <c r="E13" s="2"/>
    </row>
    <row r="14" spans="1:9" ht="20.100000000000001" customHeight="1">
      <c r="A14" s="23" t="s">
        <v>46</v>
      </c>
    </row>
    <row r="15" spans="1:9" ht="20.100000000000001" customHeight="1">
      <c r="A15" s="38"/>
    </row>
    <row r="16" spans="1:9" ht="45" customHeight="1">
      <c r="A16" s="308" t="s">
        <v>140</v>
      </c>
      <c r="B16" s="302"/>
      <c r="C16" s="302"/>
      <c r="D16" s="302"/>
      <c r="E16" s="302"/>
      <c r="F16" s="1"/>
      <c r="G16" s="1"/>
      <c r="H16" s="1"/>
    </row>
    <row r="17" spans="1:5" ht="20.100000000000001" customHeight="1">
      <c r="A17" s="38"/>
    </row>
    <row r="18" spans="1:5" ht="20.100000000000001" customHeight="1">
      <c r="A18" s="95"/>
    </row>
    <row r="19" spans="1:5" ht="20.100000000000001" customHeight="1"/>
    <row r="20" spans="1:5" ht="20.100000000000001" customHeight="1">
      <c r="A20" s="95"/>
    </row>
    <row r="21" spans="1:5" ht="20.100000000000001" customHeight="1">
      <c r="A21" s="95"/>
    </row>
    <row r="22" spans="1:5" ht="20.100000000000001" customHeight="1"/>
    <row r="23" spans="1:5" ht="33" customHeight="1">
      <c r="D23" s="48"/>
    </row>
    <row r="24" spans="1:5" ht="33" customHeight="1">
      <c r="A24" s="46" t="s">
        <v>49</v>
      </c>
      <c r="B24" s="49" t="e">
        <f>'Attach 3(JV)'!B24</f>
        <v>#REF!</v>
      </c>
      <c r="C24" s="42"/>
      <c r="D24" s="48" t="s">
        <v>50</v>
      </c>
      <c r="E24" s="40" t="e">
        <f>'Attach 3(JV)'!E24</f>
        <v>#REF!</v>
      </c>
    </row>
    <row r="25" spans="1:5" ht="33" customHeight="1">
      <c r="A25" s="46" t="s">
        <v>51</v>
      </c>
      <c r="B25" s="40" t="e">
        <f>'Attach 3(JV)'!B25</f>
        <v>#REF!</v>
      </c>
      <c r="C25" s="42"/>
      <c r="D25" s="48" t="s">
        <v>52</v>
      </c>
      <c r="E25" s="40" t="e">
        <f>'Attach 3(JV)'!E25</f>
        <v>#REF!</v>
      </c>
    </row>
    <row r="26" spans="1:5" ht="33" customHeight="1">
      <c r="D26" s="48"/>
    </row>
    <row r="27" spans="1:5" ht="20.100000000000001" customHeight="1"/>
    <row r="28" spans="1:5" ht="20.100000000000001" customHeight="1">
      <c r="A28" s="44"/>
    </row>
    <row r="29" spans="1:5" ht="20.100000000000001" customHeight="1"/>
    <row r="30" spans="1:5" ht="20.100000000000001" customHeight="1"/>
    <row r="31" spans="1:5" ht="20.100000000000001" customHeight="1">
      <c r="A31" s="44"/>
    </row>
    <row r="32" spans="1:5" ht="20.100000000000001" customHeight="1"/>
    <row r="33" spans="1:1" ht="20.100000000000001" customHeight="1">
      <c r="A33" s="44"/>
    </row>
    <row r="34" spans="1:1" ht="20.100000000000001" customHeight="1"/>
    <row r="35" spans="1:1" ht="20.100000000000001" customHeight="1">
      <c r="A35" s="44"/>
    </row>
    <row r="36" spans="1:1" ht="20.100000000000001" customHeight="1"/>
    <row r="37" spans="1:1" ht="20.100000000000001" customHeight="1"/>
    <row r="38" spans="1:1" ht="20.100000000000001" customHeight="1"/>
    <row r="39" spans="1:1"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IW39"/>
  <sheetViews>
    <sheetView showGridLines="0" zoomScaleNormal="100" workbookViewId="0">
      <selection activeCell="A16" sqref="A16:E16"/>
    </sheetView>
  </sheetViews>
  <sheetFormatPr defaultColWidth="9.140625" defaultRowHeight="16.5" customHeight="1"/>
  <cols>
    <col min="1" max="1" width="12.140625" style="23" customWidth="1"/>
    <col min="2" max="2" width="20.5703125" style="23" customWidth="1"/>
    <col min="3" max="3" width="11.42578125" style="23" customWidth="1"/>
    <col min="4" max="4" width="23" style="23" customWidth="1"/>
    <col min="5" max="5" width="39.28515625" style="23" customWidth="1"/>
    <col min="6" max="8" width="9.140625" style="25" customWidth="1"/>
    <col min="9" max="257" width="9.140625" style="2" customWidth="1"/>
  </cols>
  <sheetData>
    <row r="1" spans="1:9" ht="16.5" customHeight="1">
      <c r="A1" s="26" t="str">
        <f>'Attach 3(JV)'!A1</f>
        <v>Specification No. :C/MM/CIVIL/PAINTING/262/2016</v>
      </c>
      <c r="B1" s="27"/>
      <c r="C1" s="27"/>
      <c r="D1" s="27"/>
      <c r="E1" s="28" t="str">
        <f>"Attachment-14 "&amp;'Attach 3(JV)'!AT1</f>
        <v>Attachment-14 0</v>
      </c>
    </row>
    <row r="3" spans="1:9" ht="48" customHeight="1">
      <c r="A3" s="305" t="str">
        <f>'Attach 3(JV)'!A3</f>
        <v>EXTERNAL PAINTING OF MULTI PURPOSE HALL,RESIDENTIAL &amp;  NON-RESIDENTIAL BUILDINGS AT SECTOR 43 &amp; 46 GURGAON</v>
      </c>
      <c r="B3" s="302"/>
      <c r="C3" s="302"/>
      <c r="D3" s="302"/>
      <c r="E3" s="302"/>
      <c r="F3" s="35"/>
      <c r="G3" s="34"/>
      <c r="H3" s="35"/>
    </row>
    <row r="4" spans="1:9" ht="20.100000000000001" customHeight="1">
      <c r="A4" s="36"/>
      <c r="H4" s="23"/>
      <c r="I4" s="23"/>
    </row>
    <row r="5" spans="1:9" ht="20.100000000000001" customHeight="1">
      <c r="A5" s="306" t="s">
        <v>141</v>
      </c>
      <c r="B5" s="302"/>
      <c r="C5" s="302"/>
      <c r="D5" s="302"/>
      <c r="E5" s="302"/>
      <c r="F5" s="51"/>
      <c r="H5" s="23"/>
      <c r="I5" s="23"/>
    </row>
    <row r="6" spans="1:9" ht="20.100000000000001" customHeight="1">
      <c r="A6" s="38"/>
      <c r="H6" s="23"/>
      <c r="I6" s="23"/>
    </row>
    <row r="7" spans="1:9" ht="20.100000000000001" customHeight="1">
      <c r="A7" s="39" t="e">
        <f>'Attach 3(JV)'!A7</f>
        <v>#REF!</v>
      </c>
      <c r="E7" s="40" t="str">
        <f>'Attach 3(JV)'!E7</f>
        <v>To:</v>
      </c>
      <c r="H7" s="23"/>
      <c r="I7" s="23"/>
    </row>
    <row r="8" spans="1:9" ht="36" customHeight="1">
      <c r="A8" s="310" t="e">
        <f>'Attach 3(JV)'!A8</f>
        <v>#REF!</v>
      </c>
      <c r="B8" s="302"/>
      <c r="C8" s="302"/>
      <c r="D8" s="302"/>
      <c r="E8" s="42" t="str">
        <f>'Attach 3(JV)'!E8</f>
        <v>Corporate Materials Management</v>
      </c>
      <c r="H8" s="23"/>
      <c r="I8" s="23"/>
    </row>
    <row r="9" spans="1:9" ht="16.5" customHeight="1">
      <c r="A9" s="39" t="s">
        <v>40</v>
      </c>
      <c r="B9" s="316" t="e">
        <f>'Attach 3(JV)'!B9</f>
        <v>#REF!</v>
      </c>
      <c r="C9" s="302"/>
      <c r="D9" s="302"/>
      <c r="E9" s="42" t="str">
        <f>'Attach 3(JV)'!E9</f>
        <v>Power Grid Corporation of India Ltd.,</v>
      </c>
      <c r="H9" s="23"/>
      <c r="I9" s="23"/>
    </row>
    <row r="10" spans="1:9" ht="16.5" customHeight="1">
      <c r="A10" s="39" t="s">
        <v>42</v>
      </c>
      <c r="B10" s="316" t="e">
        <f>'Attach 3(JV)'!B10</f>
        <v>#REF!</v>
      </c>
      <c r="C10" s="302"/>
      <c r="D10" s="302"/>
      <c r="E10" s="42" t="s">
        <v>110</v>
      </c>
      <c r="H10" s="23"/>
      <c r="I10" s="23"/>
    </row>
    <row r="11" spans="1:9" ht="16.5" customHeight="1">
      <c r="B11" s="316" t="e">
        <f>'Attach 3(JV)'!B11</f>
        <v>#REF!</v>
      </c>
      <c r="C11" s="302"/>
      <c r="D11" s="302"/>
      <c r="E11" s="42" t="s">
        <v>111</v>
      </c>
    </row>
    <row r="12" spans="1:9" ht="16.5" customHeight="1">
      <c r="A12" s="38"/>
      <c r="B12" s="316" t="e">
        <f>'Attach 3(JV)'!B12</f>
        <v>#REF!</v>
      </c>
      <c r="C12" s="302"/>
      <c r="D12" s="302"/>
      <c r="E12" s="42" t="s">
        <v>112</v>
      </c>
    </row>
    <row r="13" spans="1:9" ht="20.100000000000001" customHeight="1">
      <c r="A13" s="38"/>
      <c r="B13" s="45"/>
      <c r="C13" s="45"/>
      <c r="D13" s="45"/>
      <c r="E13" s="2"/>
    </row>
    <row r="14" spans="1:9" ht="20.100000000000001" customHeight="1">
      <c r="A14" s="23" t="s">
        <v>46</v>
      </c>
    </row>
    <row r="15" spans="1:9" ht="20.100000000000001" customHeight="1">
      <c r="A15" s="38"/>
    </row>
    <row r="16" spans="1:9" ht="45" customHeight="1">
      <c r="A16" s="348" t="s">
        <v>120</v>
      </c>
      <c r="B16" s="302"/>
      <c r="C16" s="302"/>
      <c r="D16" s="302"/>
      <c r="E16" s="302"/>
      <c r="F16" s="1"/>
      <c r="G16" s="1"/>
      <c r="H16" s="1"/>
    </row>
    <row r="17" spans="1:5" ht="20.100000000000001" customHeight="1">
      <c r="A17" s="38"/>
    </row>
    <row r="18" spans="1:5" ht="20.100000000000001" customHeight="1">
      <c r="A18" s="95"/>
    </row>
    <row r="19" spans="1:5" ht="20.100000000000001" customHeight="1"/>
    <row r="20" spans="1:5" ht="20.100000000000001" customHeight="1">
      <c r="A20" s="95"/>
    </row>
    <row r="21" spans="1:5" ht="20.100000000000001" customHeight="1">
      <c r="A21" s="95"/>
    </row>
    <row r="22" spans="1:5" ht="20.100000000000001" customHeight="1"/>
    <row r="23" spans="1:5" ht="33" customHeight="1">
      <c r="D23" s="48"/>
    </row>
    <row r="24" spans="1:5" ht="33" customHeight="1">
      <c r="A24" s="46" t="s">
        <v>49</v>
      </c>
      <c r="B24" s="49" t="e">
        <f>'Attach 3(JV)'!B24</f>
        <v>#REF!</v>
      </c>
      <c r="C24" s="42"/>
      <c r="D24" s="48" t="s">
        <v>50</v>
      </c>
      <c r="E24" s="40" t="e">
        <f>'Attach 3(JV)'!E24</f>
        <v>#REF!</v>
      </c>
    </row>
    <row r="25" spans="1:5" ht="33" customHeight="1">
      <c r="A25" s="46" t="s">
        <v>51</v>
      </c>
      <c r="B25" s="40" t="e">
        <f>'Attach 3(JV)'!B25</f>
        <v>#REF!</v>
      </c>
      <c r="C25" s="42"/>
      <c r="D25" s="48" t="s">
        <v>52</v>
      </c>
      <c r="E25" s="40" t="e">
        <f>'Attach 3(JV)'!E25</f>
        <v>#REF!</v>
      </c>
    </row>
    <row r="26" spans="1:5" ht="33" customHeight="1">
      <c r="D26" s="48"/>
    </row>
    <row r="27" spans="1:5" ht="20.100000000000001" customHeight="1"/>
    <row r="28" spans="1:5" ht="20.100000000000001" customHeight="1">
      <c r="A28" s="44"/>
    </row>
    <row r="29" spans="1:5" ht="20.100000000000001" customHeight="1"/>
    <row r="30" spans="1:5" ht="20.100000000000001" customHeight="1"/>
    <row r="31" spans="1:5" ht="20.100000000000001" customHeight="1">
      <c r="A31" s="44"/>
    </row>
    <row r="32" spans="1:5" ht="20.100000000000001" customHeight="1"/>
    <row r="33" spans="1:1" ht="20.100000000000001" customHeight="1">
      <c r="A33" s="44"/>
    </row>
    <row r="34" spans="1:1" ht="20.100000000000001" customHeight="1"/>
    <row r="35" spans="1:1" ht="20.100000000000001" customHeight="1">
      <c r="A35" s="44"/>
    </row>
    <row r="36" spans="1:1" ht="20.100000000000001" customHeight="1"/>
    <row r="37" spans="1:1" ht="20.100000000000001" customHeight="1"/>
    <row r="38" spans="1:1" ht="20.100000000000001" customHeight="1"/>
    <row r="39" spans="1:1"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IW81"/>
  <sheetViews>
    <sheetView showGridLines="0" view="pageBreakPreview" zoomScale="90" zoomScaleNormal="100" zoomScalePageLayoutView="90" workbookViewId="0">
      <selection activeCell="B18" sqref="B18:L18"/>
    </sheetView>
  </sheetViews>
  <sheetFormatPr defaultColWidth="9.140625" defaultRowHeight="16.5" customHeight="1"/>
  <cols>
    <col min="1" max="1" width="12.140625" style="23" customWidth="1"/>
    <col min="2" max="2" width="18.140625" style="23" customWidth="1"/>
    <col min="3" max="3" width="8.5703125" style="23" customWidth="1"/>
    <col min="4" max="4" width="9.140625" style="23" customWidth="1"/>
    <col min="5" max="5" width="11.140625" style="23" customWidth="1"/>
    <col min="6" max="6" width="11.140625" style="25" customWidth="1"/>
    <col min="7" max="7" width="9.85546875" style="25" customWidth="1"/>
    <col min="8" max="8" width="10.42578125" style="25" customWidth="1"/>
    <col min="9" max="9" width="8.42578125" style="2" customWidth="1"/>
    <col min="10" max="10" width="8.7109375" style="2" customWidth="1"/>
    <col min="11" max="11" width="8.28515625" style="2" customWidth="1"/>
    <col min="12" max="12" width="8.42578125" style="2" customWidth="1"/>
    <col min="13" max="257" width="9.140625" style="2" customWidth="1"/>
  </cols>
  <sheetData>
    <row r="1" spans="1:26" ht="16.5" customHeight="1">
      <c r="A1" s="26" t="str">
        <f>'Attach 3(JV)'!A1</f>
        <v>Specification No. :C/MM/CIVIL/PAINTING/262/2016</v>
      </c>
      <c r="B1" s="27"/>
      <c r="C1" s="27"/>
      <c r="D1" s="27"/>
      <c r="E1" s="27"/>
      <c r="F1" s="165"/>
      <c r="G1" s="165"/>
      <c r="H1" s="165"/>
      <c r="I1" s="166"/>
      <c r="J1" s="166"/>
      <c r="K1" s="166"/>
      <c r="L1" s="28" t="str">
        <f>"Attachment-16 "&amp;'Attach 3(JV)'!AT1</f>
        <v>Attachment-16 0</v>
      </c>
    </row>
    <row r="2" spans="1:26" ht="16.5" customHeight="1">
      <c r="Z2" s="30" t="e">
        <f>'Attach 3(JV)'!Z2</f>
        <v>#REF!</v>
      </c>
    </row>
    <row r="3" spans="1:26" ht="48" customHeight="1">
      <c r="A3" s="305" t="str">
        <f>'Attach 3(JV)'!A3</f>
        <v>EXTERNAL PAINTING OF MULTI PURPOSE HALL,RESIDENTIAL &amp;  NON-RESIDENTIAL BUILDINGS AT SECTOR 43 &amp; 46 GURGAON</v>
      </c>
      <c r="B3" s="302"/>
      <c r="C3" s="302"/>
      <c r="D3" s="302"/>
      <c r="E3" s="302"/>
      <c r="F3" s="302"/>
      <c r="G3" s="302"/>
      <c r="H3" s="302"/>
      <c r="I3" s="302"/>
      <c r="J3" s="302"/>
      <c r="K3" s="302"/>
      <c r="L3" s="302"/>
    </row>
    <row r="4" spans="1:26" ht="15.95" customHeight="1">
      <c r="A4" s="36"/>
      <c r="H4" s="23"/>
      <c r="I4" s="23"/>
    </row>
    <row r="5" spans="1:26" ht="20.100000000000001" customHeight="1">
      <c r="A5" s="306" t="s">
        <v>142</v>
      </c>
      <c r="B5" s="302"/>
      <c r="C5" s="302"/>
      <c r="D5" s="302"/>
      <c r="E5" s="302"/>
      <c r="F5" s="302"/>
      <c r="G5" s="302"/>
      <c r="H5" s="302"/>
      <c r="I5" s="302"/>
      <c r="J5" s="302"/>
      <c r="K5" s="302"/>
      <c r="L5" s="302"/>
    </row>
    <row r="6" spans="1:26" ht="15.95" customHeight="1">
      <c r="A6" s="38"/>
      <c r="H6" s="23"/>
      <c r="I6" s="23"/>
    </row>
    <row r="7" spans="1:26" ht="20.100000000000001" customHeight="1">
      <c r="A7" s="39" t="e">
        <f>'Attach 3(JV)'!A7</f>
        <v>#REF!</v>
      </c>
      <c r="G7" s="40" t="str">
        <f>'Attach 3(JV)'!E7</f>
        <v>To:</v>
      </c>
      <c r="I7" s="23"/>
    </row>
    <row r="8" spans="1:26" ht="36" customHeight="1">
      <c r="A8" s="310" t="e">
        <f>'Attach 3(JV)'!A8</f>
        <v>#REF!</v>
      </c>
      <c r="B8" s="302"/>
      <c r="C8" s="302"/>
      <c r="D8" s="302"/>
      <c r="E8" s="302"/>
      <c r="F8" s="302"/>
      <c r="G8" s="42" t="str">
        <f>'Attach 3(JV)'!E8</f>
        <v>Corporate Materials Management</v>
      </c>
      <c r="I8" s="23"/>
    </row>
    <row r="9" spans="1:26" ht="16.5" customHeight="1">
      <c r="A9" s="39" t="s">
        <v>40</v>
      </c>
      <c r="B9" s="316" t="e">
        <f>'Attach 3(JV)'!B9</f>
        <v>#REF!</v>
      </c>
      <c r="C9" s="302"/>
      <c r="D9" s="302"/>
      <c r="E9" s="302"/>
      <c r="F9" s="302"/>
      <c r="G9" s="42" t="str">
        <f>'Attach 3(JV)'!E9</f>
        <v>Power Grid Corporation of India Ltd.,</v>
      </c>
      <c r="I9" s="23"/>
    </row>
    <row r="10" spans="1:26" ht="16.5" customHeight="1">
      <c r="A10" s="39" t="s">
        <v>42</v>
      </c>
      <c r="B10" s="316" t="e">
        <f>'Attach 3(JV)'!B10</f>
        <v>#REF!</v>
      </c>
      <c r="C10" s="302"/>
      <c r="D10" s="302"/>
      <c r="E10" s="302"/>
      <c r="F10" s="302"/>
      <c r="G10" s="42" t="s">
        <v>110</v>
      </c>
      <c r="I10" s="23"/>
    </row>
    <row r="11" spans="1:26" ht="16.5" customHeight="1">
      <c r="B11" s="316" t="e">
        <f>'Attach 3(JV)'!B11</f>
        <v>#REF!</v>
      </c>
      <c r="C11" s="302"/>
      <c r="D11" s="302"/>
      <c r="E11" s="302"/>
      <c r="F11" s="302"/>
      <c r="G11" s="42" t="s">
        <v>111</v>
      </c>
    </row>
    <row r="12" spans="1:26" ht="16.5" customHeight="1">
      <c r="A12" s="38"/>
      <c r="B12" s="316" t="e">
        <f>'Attach 3(JV)'!B12</f>
        <v>#REF!</v>
      </c>
      <c r="C12" s="302"/>
      <c r="D12" s="302"/>
      <c r="E12" s="302"/>
      <c r="F12" s="302"/>
      <c r="G12" s="42" t="s">
        <v>112</v>
      </c>
    </row>
    <row r="13" spans="1:26" ht="15.95" customHeight="1">
      <c r="A13" s="38"/>
      <c r="B13" s="45"/>
      <c r="C13" s="45"/>
      <c r="D13" s="45"/>
      <c r="E13" s="45"/>
      <c r="F13" s="45"/>
    </row>
    <row r="14" spans="1:26" ht="20.100000000000001" customHeight="1">
      <c r="A14" s="23" t="s">
        <v>46</v>
      </c>
    </row>
    <row r="15" spans="1:26" ht="20.100000000000001" customHeight="1">
      <c r="A15" s="38"/>
    </row>
    <row r="16" spans="1:26" ht="57.75" customHeight="1">
      <c r="A16" s="366" t="s">
        <v>143</v>
      </c>
      <c r="B16" s="302"/>
      <c r="C16" s="302"/>
      <c r="D16" s="302"/>
      <c r="E16" s="302"/>
      <c r="F16" s="302"/>
      <c r="G16" s="302"/>
      <c r="H16" s="302"/>
      <c r="I16" s="302"/>
      <c r="J16" s="302"/>
      <c r="K16" s="302"/>
      <c r="L16" s="302"/>
    </row>
    <row r="17" spans="1:12" ht="20.100000000000001" customHeight="1">
      <c r="A17" s="167">
        <v>1</v>
      </c>
      <c r="B17" s="168" t="s">
        <v>144</v>
      </c>
    </row>
    <row r="18" spans="1:12" ht="82.5" customHeight="1">
      <c r="A18" s="169"/>
      <c r="B18" s="360" t="s">
        <v>145</v>
      </c>
      <c r="C18" s="302"/>
      <c r="D18" s="302"/>
      <c r="E18" s="302"/>
      <c r="F18" s="302"/>
      <c r="G18" s="302"/>
      <c r="H18" s="302"/>
      <c r="I18" s="302"/>
      <c r="J18" s="302"/>
      <c r="K18" s="302"/>
      <c r="L18" s="302"/>
    </row>
    <row r="19" spans="1:12" ht="60.75" customHeight="1">
      <c r="A19" s="170">
        <v>1.1000000000000001</v>
      </c>
      <c r="B19" s="361" t="s">
        <v>146</v>
      </c>
      <c r="C19" s="321"/>
      <c r="D19" s="321"/>
      <c r="E19" s="321"/>
      <c r="F19" s="321"/>
      <c r="G19" s="321"/>
      <c r="H19" s="321"/>
      <c r="I19" s="321"/>
      <c r="J19" s="321"/>
      <c r="K19" s="321"/>
      <c r="L19" s="321"/>
    </row>
    <row r="20" spans="1:12" ht="33" customHeight="1">
      <c r="A20" s="169"/>
      <c r="B20" s="359" t="e">
        <f>"Name of the ("&amp;MID(#REF!,9,35)&amp;") :"</f>
        <v>#REF!</v>
      </c>
      <c r="C20" s="358"/>
      <c r="D20" s="358"/>
      <c r="E20" s="358"/>
      <c r="F20" s="358"/>
      <c r="G20" s="318"/>
      <c r="H20" s="367" t="e">
        <f>B9</f>
        <v>#REF!</v>
      </c>
      <c r="I20" s="358"/>
      <c r="J20" s="358"/>
      <c r="K20" s="358"/>
      <c r="L20" s="318"/>
    </row>
    <row r="21" spans="1:12" ht="33" customHeight="1">
      <c r="A21" s="95"/>
      <c r="B21" s="359" t="s">
        <v>147</v>
      </c>
      <c r="C21" s="358"/>
      <c r="D21" s="358"/>
      <c r="E21" s="358"/>
      <c r="F21" s="358"/>
      <c r="G21" s="318"/>
      <c r="H21" s="350"/>
      <c r="I21" s="290"/>
      <c r="J21" s="290"/>
      <c r="K21" s="290"/>
      <c r="L21" s="291"/>
    </row>
    <row r="22" spans="1:12" ht="33" customHeight="1">
      <c r="A22" s="95"/>
      <c r="B22" s="359" t="s">
        <v>148</v>
      </c>
      <c r="C22" s="358"/>
      <c r="D22" s="358"/>
      <c r="E22" s="358"/>
      <c r="F22" s="358"/>
      <c r="G22" s="318"/>
      <c r="H22" s="350"/>
      <c r="I22" s="290"/>
      <c r="J22" s="290"/>
      <c r="K22" s="290"/>
      <c r="L22" s="291"/>
    </row>
    <row r="23" spans="1:12" ht="33" customHeight="1">
      <c r="A23" s="95"/>
      <c r="B23" s="359" t="s">
        <v>149</v>
      </c>
      <c r="C23" s="358"/>
      <c r="D23" s="358"/>
      <c r="E23" s="358"/>
      <c r="F23" s="358"/>
      <c r="G23" s="318"/>
      <c r="H23" s="350"/>
      <c r="I23" s="290"/>
      <c r="J23" s="290"/>
      <c r="K23" s="290"/>
      <c r="L23" s="291"/>
    </row>
    <row r="24" spans="1:12" ht="33" customHeight="1">
      <c r="A24" s="95"/>
      <c r="B24" s="359" t="s">
        <v>150</v>
      </c>
      <c r="C24" s="358"/>
      <c r="D24" s="358"/>
      <c r="E24" s="358"/>
      <c r="F24" s="358"/>
      <c r="G24" s="318"/>
      <c r="H24" s="350"/>
      <c r="I24" s="290"/>
      <c r="J24" s="290"/>
      <c r="K24" s="290"/>
      <c r="L24" s="291"/>
    </row>
    <row r="25" spans="1:12" ht="9.9499999999999993" customHeight="1">
      <c r="A25" s="95"/>
      <c r="B25" s="161"/>
      <c r="C25" s="161"/>
      <c r="D25" s="161"/>
      <c r="E25" s="161"/>
      <c r="F25" s="161"/>
      <c r="G25" s="161"/>
      <c r="H25" s="44"/>
      <c r="I25" s="44"/>
      <c r="J25" s="44"/>
      <c r="K25" s="44"/>
      <c r="L25" s="44"/>
    </row>
    <row r="26" spans="1:12" ht="18.95" customHeight="1">
      <c r="A26" s="170">
        <v>1.2</v>
      </c>
      <c r="B26" s="365" t="s">
        <v>151</v>
      </c>
      <c r="C26" s="302"/>
      <c r="D26" s="302"/>
      <c r="E26" s="302"/>
      <c r="F26" s="302"/>
      <c r="G26" s="302"/>
      <c r="H26" s="302"/>
      <c r="I26" s="302"/>
      <c r="J26" s="302"/>
      <c r="K26" s="302"/>
      <c r="L26" s="302"/>
    </row>
    <row r="27" spans="1:12" ht="18.95" customHeight="1">
      <c r="A27" s="172" t="s">
        <v>152</v>
      </c>
      <c r="B27" s="23" t="s">
        <v>153</v>
      </c>
      <c r="D27" s="173"/>
      <c r="E27" s="173"/>
    </row>
    <row r="28" spans="1:12" ht="18.95" customHeight="1">
      <c r="A28" s="95"/>
      <c r="B28" s="354" t="s">
        <v>154</v>
      </c>
      <c r="C28" s="318"/>
      <c r="D28" s="336"/>
      <c r="E28" s="290"/>
      <c r="F28" s="290"/>
      <c r="G28" s="290"/>
      <c r="H28" s="290"/>
      <c r="I28" s="290"/>
      <c r="J28" s="290"/>
      <c r="K28" s="290"/>
      <c r="L28" s="291"/>
    </row>
    <row r="29" spans="1:12" ht="18.95" customHeight="1">
      <c r="A29" s="95"/>
      <c r="B29" s="363" t="s">
        <v>155</v>
      </c>
      <c r="C29" s="343"/>
      <c r="D29" s="364"/>
      <c r="E29" s="312"/>
      <c r="F29" s="312"/>
      <c r="G29" s="312"/>
      <c r="H29" s="312"/>
      <c r="I29" s="312"/>
      <c r="J29" s="312"/>
      <c r="K29" s="312"/>
      <c r="L29" s="313"/>
    </row>
    <row r="30" spans="1:12" ht="18.95" customHeight="1">
      <c r="A30" s="95"/>
      <c r="B30" s="175"/>
      <c r="C30" s="176"/>
      <c r="D30" s="355"/>
      <c r="E30" s="356"/>
      <c r="F30" s="356"/>
      <c r="G30" s="356"/>
      <c r="H30" s="356"/>
      <c r="I30" s="356"/>
      <c r="J30" s="356"/>
      <c r="K30" s="356"/>
      <c r="L30" s="357"/>
    </row>
    <row r="31" spans="1:12" ht="18.95" customHeight="1">
      <c r="A31" s="95"/>
      <c r="B31" s="175"/>
      <c r="C31" s="176"/>
      <c r="D31" s="355"/>
      <c r="E31" s="356"/>
      <c r="F31" s="356"/>
      <c r="G31" s="356"/>
      <c r="H31" s="356"/>
      <c r="I31" s="356"/>
      <c r="J31" s="356"/>
      <c r="K31" s="356"/>
      <c r="L31" s="357"/>
    </row>
    <row r="32" spans="1:12" ht="18.95" customHeight="1">
      <c r="A32" s="95"/>
      <c r="B32" s="177"/>
      <c r="C32" s="178"/>
      <c r="D32" s="369"/>
      <c r="E32" s="370"/>
      <c r="F32" s="370"/>
      <c r="G32" s="370"/>
      <c r="H32" s="370"/>
      <c r="I32" s="370"/>
      <c r="J32" s="370"/>
      <c r="K32" s="370"/>
      <c r="L32" s="371"/>
    </row>
    <row r="33" spans="1:257" ht="18.95" customHeight="1">
      <c r="A33" s="95"/>
      <c r="B33" s="354" t="s">
        <v>82</v>
      </c>
      <c r="C33" s="318"/>
      <c r="D33" s="336"/>
      <c r="E33" s="290"/>
      <c r="F33" s="290"/>
      <c r="G33" s="290"/>
      <c r="H33" s="290"/>
      <c r="I33" s="290"/>
      <c r="J33" s="290"/>
      <c r="K33" s="290"/>
      <c r="L33" s="291"/>
    </row>
    <row r="34" spans="1:257" ht="18.95" customHeight="1">
      <c r="A34" s="95"/>
      <c r="B34" s="354" t="s">
        <v>156</v>
      </c>
      <c r="C34" s="318"/>
      <c r="D34" s="336"/>
      <c r="E34" s="290"/>
      <c r="F34" s="290"/>
      <c r="G34" s="290"/>
      <c r="H34" s="290"/>
      <c r="I34" s="290"/>
      <c r="J34" s="290"/>
      <c r="K34" s="290"/>
      <c r="L34" s="291"/>
    </row>
    <row r="35" spans="1:257" ht="18.95" customHeight="1">
      <c r="A35" s="95"/>
      <c r="B35" s="354" t="s">
        <v>157</v>
      </c>
      <c r="C35" s="318"/>
      <c r="D35" s="336"/>
      <c r="E35" s="290"/>
      <c r="F35" s="290"/>
      <c r="G35" s="290"/>
      <c r="H35" s="290"/>
      <c r="I35" s="290"/>
      <c r="J35" s="290"/>
      <c r="K35" s="290"/>
      <c r="L35" s="291"/>
    </row>
    <row r="36" spans="1:257" ht="18.95" customHeight="1">
      <c r="A36" s="95"/>
      <c r="B36" s="354" t="s">
        <v>158</v>
      </c>
      <c r="C36" s="318"/>
      <c r="D36" s="336"/>
      <c r="E36" s="290"/>
      <c r="F36" s="290"/>
      <c r="G36" s="290"/>
      <c r="H36" s="290"/>
      <c r="I36" s="290"/>
      <c r="J36" s="290"/>
      <c r="K36" s="290"/>
      <c r="L36" s="291"/>
    </row>
    <row r="37" spans="1:257" ht="8.1" customHeight="1">
      <c r="A37" s="95"/>
      <c r="B37" s="70"/>
      <c r="C37" s="70"/>
      <c r="D37" s="179"/>
      <c r="E37" s="179"/>
      <c r="F37" s="179"/>
      <c r="G37" s="179"/>
      <c r="H37" s="179"/>
      <c r="I37" s="179"/>
      <c r="J37" s="179"/>
      <c r="K37" s="179"/>
      <c r="L37" s="179"/>
    </row>
    <row r="38" spans="1:257" ht="61.5" customHeight="1">
      <c r="A38" s="180" t="s">
        <v>159</v>
      </c>
      <c r="B38" s="360" t="s">
        <v>160</v>
      </c>
      <c r="C38" s="302"/>
      <c r="D38" s="302"/>
      <c r="E38" s="302"/>
      <c r="F38" s="302"/>
      <c r="G38" s="302"/>
      <c r="H38" s="302"/>
      <c r="I38" s="302"/>
      <c r="J38" s="302"/>
      <c r="K38" s="302"/>
      <c r="L38" s="302"/>
    </row>
    <row r="39" spans="1:257" ht="33.75" customHeight="1">
      <c r="A39" s="95"/>
      <c r="B39" s="127" t="s">
        <v>71</v>
      </c>
      <c r="C39" s="352" t="s">
        <v>161</v>
      </c>
      <c r="D39" s="358"/>
      <c r="E39" s="358"/>
      <c r="F39" s="318"/>
      <c r="G39" s="352" t="s">
        <v>162</v>
      </c>
      <c r="H39" s="318"/>
      <c r="I39" s="352" t="s">
        <v>163</v>
      </c>
      <c r="J39" s="358"/>
      <c r="K39" s="358"/>
      <c r="L39" s="318"/>
    </row>
    <row r="40" spans="1:257" ht="45" customHeight="1">
      <c r="B40" s="128"/>
      <c r="C40" s="336"/>
      <c r="D40" s="290"/>
      <c r="E40" s="290"/>
      <c r="F40" s="291"/>
      <c r="G40" s="349"/>
      <c r="H40" s="291"/>
      <c r="I40" s="336"/>
      <c r="J40" s="290"/>
      <c r="K40" s="290"/>
      <c r="L40" s="291"/>
    </row>
    <row r="41" spans="1:257" ht="45" customHeight="1">
      <c r="A41" s="95"/>
      <c r="B41" s="128"/>
      <c r="C41" s="336"/>
      <c r="D41" s="290"/>
      <c r="E41" s="290"/>
      <c r="F41" s="291"/>
      <c r="G41" s="349"/>
      <c r="H41" s="291"/>
      <c r="I41" s="336"/>
      <c r="J41" s="290"/>
      <c r="K41" s="290"/>
      <c r="L41" s="291"/>
    </row>
    <row r="42" spans="1:257" ht="20.100000000000001" customHeight="1">
      <c r="A42" s="167">
        <v>2</v>
      </c>
      <c r="B42" s="181" t="s">
        <v>164</v>
      </c>
    </row>
    <row r="43" spans="1:257" ht="78.75" customHeight="1">
      <c r="B43" s="360" t="s">
        <v>165</v>
      </c>
      <c r="C43" s="302"/>
      <c r="D43" s="302"/>
      <c r="E43" s="302"/>
      <c r="F43" s="302"/>
      <c r="G43" s="302"/>
      <c r="H43" s="302"/>
      <c r="I43" s="302"/>
      <c r="J43" s="302"/>
      <c r="K43" s="302"/>
      <c r="L43" s="302"/>
    </row>
    <row r="44" spans="1:257" ht="34.5" customHeight="1">
      <c r="A44" s="170">
        <v>2.1</v>
      </c>
      <c r="B44" s="360" t="s">
        <v>166</v>
      </c>
      <c r="C44" s="302"/>
      <c r="D44" s="302"/>
      <c r="E44" s="302"/>
      <c r="F44" s="302"/>
      <c r="G44" s="302"/>
      <c r="H44" s="302"/>
      <c r="I44" s="302"/>
      <c r="J44" s="302"/>
      <c r="K44" s="302"/>
      <c r="L44" s="302"/>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row>
    <row r="45" spans="1:257" ht="51.75" customHeight="1">
      <c r="A45" s="95"/>
      <c r="B45" s="127" t="s">
        <v>167</v>
      </c>
      <c r="C45" s="352" t="s">
        <v>168</v>
      </c>
      <c r="D45" s="358"/>
      <c r="E45" s="358"/>
      <c r="F45" s="318"/>
      <c r="G45" s="352" t="s">
        <v>169</v>
      </c>
      <c r="H45" s="318"/>
      <c r="I45" s="352" t="s">
        <v>170</v>
      </c>
      <c r="J45" s="318"/>
      <c r="K45" s="352" t="s">
        <v>171</v>
      </c>
      <c r="L45" s="318"/>
    </row>
    <row r="46" spans="1:257" ht="30" customHeight="1">
      <c r="A46" s="95"/>
      <c r="B46" s="128">
        <v>1</v>
      </c>
      <c r="C46" s="336"/>
      <c r="D46" s="290"/>
      <c r="E46" s="290"/>
      <c r="F46" s="291"/>
      <c r="G46" s="349"/>
      <c r="H46" s="291"/>
      <c r="I46" s="349"/>
      <c r="J46" s="291"/>
      <c r="K46" s="353"/>
      <c r="L46" s="291"/>
    </row>
    <row r="47" spans="1:257" ht="30" customHeight="1">
      <c r="A47" s="95"/>
      <c r="B47" s="128">
        <v>2</v>
      </c>
      <c r="C47" s="336"/>
      <c r="D47" s="290"/>
      <c r="E47" s="290"/>
      <c r="F47" s="291"/>
      <c r="G47" s="349"/>
      <c r="H47" s="291"/>
      <c r="I47" s="349"/>
      <c r="J47" s="291"/>
      <c r="K47" s="353"/>
      <c r="L47" s="291"/>
    </row>
    <row r="48" spans="1:257" ht="30" customHeight="1">
      <c r="A48" s="95"/>
      <c r="B48" s="128">
        <v>3</v>
      </c>
      <c r="C48" s="336"/>
      <c r="D48" s="290"/>
      <c r="E48" s="290"/>
      <c r="F48" s="291"/>
      <c r="G48" s="349"/>
      <c r="H48" s="291"/>
      <c r="I48" s="349"/>
      <c r="J48" s="291"/>
      <c r="K48" s="353"/>
      <c r="L48" s="291"/>
    </row>
    <row r="49" spans="1:257" ht="30" customHeight="1">
      <c r="A49" s="95"/>
      <c r="B49" s="128">
        <v>4</v>
      </c>
      <c r="C49" s="336"/>
      <c r="D49" s="290"/>
      <c r="E49" s="290"/>
      <c r="F49" s="291"/>
      <c r="G49" s="349"/>
      <c r="H49" s="291"/>
      <c r="I49" s="349"/>
      <c r="J49" s="291"/>
      <c r="K49" s="353"/>
      <c r="L49" s="291"/>
    </row>
    <row r="50" spans="1:257" ht="30" customHeight="1">
      <c r="A50" s="95"/>
      <c r="B50" s="128">
        <v>5</v>
      </c>
      <c r="C50" s="336"/>
      <c r="D50" s="290"/>
      <c r="E50" s="290"/>
      <c r="F50" s="291"/>
      <c r="G50" s="349"/>
      <c r="H50" s="291"/>
      <c r="I50" s="349"/>
      <c r="J50" s="291"/>
      <c r="K50" s="353"/>
      <c r="L50" s="291"/>
    </row>
    <row r="51" spans="1:257" ht="27.75" customHeight="1">
      <c r="A51" s="167">
        <v>3</v>
      </c>
      <c r="B51" s="181" t="s">
        <v>172</v>
      </c>
      <c r="D51" s="179"/>
      <c r="E51" s="179"/>
      <c r="F51" s="179"/>
    </row>
    <row r="52" spans="1:257" ht="48" customHeight="1">
      <c r="A52" s="167"/>
      <c r="B52" s="360" t="s">
        <v>173</v>
      </c>
      <c r="C52" s="302"/>
      <c r="D52" s="302"/>
      <c r="E52" s="302"/>
      <c r="F52" s="302"/>
      <c r="G52" s="302"/>
      <c r="H52" s="302"/>
      <c r="I52" s="302"/>
      <c r="J52" s="302"/>
      <c r="K52" s="302"/>
      <c r="L52" s="302"/>
    </row>
    <row r="53" spans="1:257" ht="34.5" customHeight="1">
      <c r="A53" s="167">
        <v>4</v>
      </c>
      <c r="B53" s="181" t="s">
        <v>174</v>
      </c>
      <c r="D53" s="179"/>
      <c r="E53" s="179"/>
      <c r="F53" s="179"/>
    </row>
    <row r="54" spans="1:257" ht="18" customHeight="1">
      <c r="A54" s="182">
        <v>4.0999999999999996</v>
      </c>
      <c r="B54" s="368" t="s">
        <v>175</v>
      </c>
      <c r="C54" s="302"/>
      <c r="D54" s="302"/>
      <c r="E54" s="302"/>
      <c r="F54" s="179"/>
    </row>
    <row r="55" spans="1:257" ht="60.75" customHeight="1">
      <c r="A55" s="95"/>
      <c r="B55" s="360" t="s">
        <v>176</v>
      </c>
      <c r="C55" s="302"/>
      <c r="D55" s="302"/>
      <c r="E55" s="302"/>
      <c r="F55" s="302"/>
      <c r="G55" s="302"/>
      <c r="H55" s="302"/>
      <c r="I55" s="302"/>
      <c r="J55" s="302"/>
      <c r="K55" s="302"/>
      <c r="L55" s="302"/>
    </row>
    <row r="56" spans="1:257" ht="37.5" customHeight="1">
      <c r="A56" s="41"/>
      <c r="B56" s="317" t="s">
        <v>177</v>
      </c>
      <c r="C56" s="342"/>
      <c r="D56" s="343"/>
      <c r="E56" s="317" t="s">
        <v>178</v>
      </c>
      <c r="F56" s="317" t="s">
        <v>179</v>
      </c>
      <c r="G56" s="317" t="s">
        <v>180</v>
      </c>
      <c r="H56" s="343"/>
      <c r="I56" s="317" t="s">
        <v>181</v>
      </c>
      <c r="J56" s="358"/>
      <c r="K56" s="358"/>
      <c r="L56" s="318"/>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c r="IW56" s="183"/>
    </row>
    <row r="57" spans="1:257" ht="32.25" customHeight="1">
      <c r="A57" s="41"/>
      <c r="B57" s="362"/>
      <c r="C57" s="321"/>
      <c r="D57" s="345"/>
      <c r="E57" s="315"/>
      <c r="F57" s="315"/>
      <c r="G57" s="362"/>
      <c r="H57" s="345"/>
      <c r="I57" s="317" t="s">
        <v>182</v>
      </c>
      <c r="J57" s="318"/>
      <c r="K57" s="317" t="s">
        <v>183</v>
      </c>
      <c r="L57" s="318"/>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c r="IU57" s="183"/>
      <c r="IV57" s="183"/>
      <c r="IW57" s="183"/>
    </row>
    <row r="58" spans="1:257" ht="24.95" customHeight="1">
      <c r="A58" s="95"/>
      <c r="B58" s="336"/>
      <c r="C58" s="290"/>
      <c r="D58" s="291"/>
      <c r="E58" s="128"/>
      <c r="F58" s="128"/>
      <c r="G58" s="128"/>
      <c r="H58" s="128"/>
      <c r="I58" s="349"/>
      <c r="J58" s="291"/>
      <c r="K58" s="349"/>
      <c r="L58" s="291"/>
    </row>
    <row r="59" spans="1:257" ht="24.95" customHeight="1">
      <c r="A59" s="95"/>
      <c r="B59" s="336"/>
      <c r="C59" s="290"/>
      <c r="D59" s="291"/>
      <c r="E59" s="128"/>
      <c r="F59" s="128"/>
      <c r="G59" s="128"/>
      <c r="H59" s="128"/>
      <c r="I59" s="349"/>
      <c r="J59" s="291"/>
      <c r="K59" s="349"/>
      <c r="L59" s="291"/>
    </row>
    <row r="60" spans="1:257" ht="24.95" customHeight="1">
      <c r="A60" s="95"/>
      <c r="B60" s="336"/>
      <c r="C60" s="290"/>
      <c r="D60" s="291"/>
      <c r="E60" s="128"/>
      <c r="F60" s="128"/>
      <c r="G60" s="128"/>
      <c r="H60" s="128"/>
      <c r="I60" s="349"/>
      <c r="J60" s="291"/>
      <c r="K60" s="349"/>
      <c r="L60" s="291"/>
    </row>
    <row r="61" spans="1:257" ht="24.95" customHeight="1">
      <c r="A61" s="95"/>
      <c r="B61" s="336"/>
      <c r="C61" s="290"/>
      <c r="D61" s="291"/>
      <c r="E61" s="128"/>
      <c r="F61" s="128"/>
      <c r="G61" s="128"/>
      <c r="H61" s="128"/>
      <c r="I61" s="349"/>
      <c r="J61" s="291"/>
      <c r="K61" s="349"/>
      <c r="L61" s="291"/>
    </row>
    <row r="62" spans="1:257" ht="24.95" customHeight="1">
      <c r="A62" s="95"/>
      <c r="B62" s="336"/>
      <c r="C62" s="290"/>
      <c r="D62" s="291"/>
      <c r="E62" s="128"/>
      <c r="F62" s="128"/>
      <c r="G62" s="128"/>
      <c r="H62" s="128"/>
      <c r="I62" s="349"/>
      <c r="J62" s="291"/>
      <c r="K62" s="349"/>
      <c r="L62" s="291"/>
    </row>
    <row r="63" spans="1:257" ht="24.95" customHeight="1">
      <c r="A63" s="95"/>
      <c r="B63" s="336"/>
      <c r="C63" s="290"/>
      <c r="D63" s="291"/>
      <c r="E63" s="128"/>
      <c r="F63" s="128"/>
      <c r="G63" s="128"/>
      <c r="H63" s="128"/>
      <c r="I63" s="349"/>
      <c r="J63" s="291"/>
      <c r="K63" s="349"/>
      <c r="L63" s="291"/>
    </row>
    <row r="64" spans="1:257" ht="24.95" customHeight="1">
      <c r="A64" s="95"/>
      <c r="B64" s="336"/>
      <c r="C64" s="290"/>
      <c r="D64" s="291"/>
      <c r="E64" s="128"/>
      <c r="F64" s="128"/>
      <c r="G64" s="128"/>
      <c r="H64" s="128"/>
      <c r="I64" s="349"/>
      <c r="J64" s="291"/>
      <c r="K64" s="349"/>
      <c r="L64" s="291"/>
    </row>
    <row r="65" spans="1:257" ht="24.95" customHeight="1">
      <c r="A65" s="95"/>
      <c r="B65" s="336"/>
      <c r="C65" s="290"/>
      <c r="D65" s="291"/>
      <c r="E65" s="128"/>
      <c r="F65" s="128"/>
      <c r="G65" s="128"/>
      <c r="H65" s="128"/>
      <c r="I65" s="349"/>
      <c r="J65" s="291"/>
      <c r="K65" s="349"/>
      <c r="L65" s="291"/>
    </row>
    <row r="66" spans="1:257" ht="20.100000000000001" customHeight="1">
      <c r="A66" s="38">
        <v>4.2</v>
      </c>
      <c r="B66" s="38" t="s">
        <v>184</v>
      </c>
      <c r="C66" s="133"/>
      <c r="D66" s="133"/>
      <c r="E66" s="133"/>
      <c r="F66" s="133"/>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row>
    <row r="67" spans="1:257" ht="20.100000000000001" customHeight="1">
      <c r="A67" s="38"/>
      <c r="B67" s="38"/>
      <c r="C67" s="133"/>
      <c r="D67" s="133"/>
      <c r="E67" s="133"/>
      <c r="F67" s="133"/>
      <c r="I67" s="25"/>
      <c r="J67" s="25"/>
      <c r="K67" s="184" t="s">
        <v>185</v>
      </c>
      <c r="L67" s="18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c r="IU67" s="25"/>
      <c r="IV67" s="25"/>
      <c r="IW67" s="25"/>
    </row>
    <row r="68" spans="1:257" ht="20.100000000000001" customHeight="1">
      <c r="A68" s="38"/>
      <c r="B68" s="140" t="s">
        <v>186</v>
      </c>
      <c r="C68" s="317" t="s">
        <v>187</v>
      </c>
      <c r="D68" s="358"/>
      <c r="E68" s="358"/>
      <c r="F68" s="358"/>
      <c r="G68" s="318"/>
      <c r="H68" s="317" t="s">
        <v>188</v>
      </c>
      <c r="I68" s="358"/>
      <c r="J68" s="358"/>
      <c r="K68" s="358"/>
      <c r="L68" s="318"/>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row>
    <row r="69" spans="1:257" ht="33" customHeight="1">
      <c r="A69" s="44"/>
      <c r="B69" s="174"/>
      <c r="C69" s="171" t="s">
        <v>189</v>
      </c>
      <c r="D69" s="171" t="s">
        <v>190</v>
      </c>
      <c r="E69" s="171" t="s">
        <v>191</v>
      </c>
      <c r="F69" s="171" t="s">
        <v>192</v>
      </c>
      <c r="G69" s="171" t="s">
        <v>193</v>
      </c>
      <c r="H69" s="171" t="s">
        <v>194</v>
      </c>
      <c r="I69" s="171" t="s">
        <v>195</v>
      </c>
      <c r="J69" s="171" t="s">
        <v>196</v>
      </c>
      <c r="K69" s="171" t="s">
        <v>197</v>
      </c>
      <c r="L69" s="171" t="s">
        <v>198</v>
      </c>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D69" s="186"/>
      <c r="BE69" s="186"/>
      <c r="BF69" s="186"/>
      <c r="BG69" s="186"/>
      <c r="BH69" s="186"/>
      <c r="BI69" s="186"/>
      <c r="BJ69" s="186"/>
      <c r="BK69" s="186"/>
      <c r="BL69" s="186"/>
      <c r="BM69" s="186"/>
      <c r="BN69" s="186"/>
      <c r="BO69" s="186"/>
      <c r="BP69" s="186"/>
      <c r="BQ69" s="186"/>
      <c r="BR69" s="186"/>
      <c r="BS69" s="186"/>
      <c r="BT69" s="186"/>
      <c r="BU69" s="186"/>
      <c r="BV69" s="186"/>
      <c r="BW69" s="186"/>
      <c r="BX69" s="186"/>
      <c r="BY69" s="186"/>
      <c r="BZ69" s="186"/>
      <c r="CA69" s="186"/>
      <c r="CB69" s="186"/>
      <c r="CC69" s="186"/>
      <c r="CD69" s="186"/>
      <c r="CE69" s="186"/>
      <c r="CF69" s="186"/>
      <c r="CG69" s="186"/>
      <c r="CH69" s="186"/>
      <c r="CI69" s="186"/>
      <c r="CJ69" s="186"/>
      <c r="CK69" s="186"/>
      <c r="CL69" s="186"/>
      <c r="CM69" s="186"/>
      <c r="CN69" s="186"/>
      <c r="CO69" s="186"/>
      <c r="CP69" s="186"/>
      <c r="CQ69" s="186"/>
      <c r="CR69" s="186"/>
      <c r="CS69" s="186"/>
      <c r="CT69" s="186"/>
      <c r="CU69" s="186"/>
      <c r="CV69" s="186"/>
      <c r="CW69" s="186"/>
      <c r="CX69" s="186"/>
      <c r="CY69" s="186"/>
      <c r="CZ69" s="186"/>
      <c r="DA69" s="186"/>
      <c r="DB69" s="186"/>
      <c r="DC69" s="186"/>
      <c r="DD69" s="186"/>
      <c r="DE69" s="186"/>
      <c r="DF69" s="186"/>
      <c r="DG69" s="186"/>
      <c r="DH69" s="186"/>
      <c r="DI69" s="186"/>
      <c r="DJ69" s="186"/>
      <c r="DK69" s="186"/>
      <c r="DL69" s="186"/>
      <c r="DM69" s="186"/>
      <c r="DN69" s="186"/>
      <c r="DO69" s="186"/>
      <c r="DP69" s="186"/>
      <c r="DQ69" s="186"/>
      <c r="DR69" s="186"/>
      <c r="DS69" s="186"/>
      <c r="DT69" s="186"/>
      <c r="DU69" s="186"/>
      <c r="DV69" s="186"/>
      <c r="DW69" s="186"/>
      <c r="DX69" s="186"/>
      <c r="DY69" s="186"/>
      <c r="DZ69" s="186"/>
      <c r="EA69" s="186"/>
      <c r="EB69" s="186"/>
      <c r="EC69" s="186"/>
      <c r="ED69" s="186"/>
      <c r="EE69" s="186"/>
      <c r="EF69" s="186"/>
      <c r="EG69" s="186"/>
      <c r="EH69" s="186"/>
      <c r="EI69" s="186"/>
      <c r="EJ69" s="186"/>
      <c r="EK69" s="186"/>
      <c r="EL69" s="186"/>
      <c r="EM69" s="186"/>
      <c r="EN69" s="186"/>
      <c r="EO69" s="186"/>
      <c r="EP69" s="186"/>
      <c r="EQ69" s="186"/>
      <c r="ER69" s="186"/>
      <c r="ES69" s="186"/>
      <c r="ET69" s="186"/>
      <c r="EU69" s="186"/>
      <c r="EV69" s="186"/>
      <c r="EW69" s="186"/>
      <c r="EX69" s="186"/>
      <c r="EY69" s="186"/>
      <c r="EZ69" s="186"/>
      <c r="FA69" s="186"/>
      <c r="FB69" s="186"/>
      <c r="FC69" s="186"/>
      <c r="FD69" s="186"/>
      <c r="FE69" s="186"/>
      <c r="FF69" s="186"/>
      <c r="FG69" s="186"/>
      <c r="FH69" s="186"/>
      <c r="FI69" s="186"/>
      <c r="FJ69" s="186"/>
      <c r="FK69" s="186"/>
      <c r="FL69" s="186"/>
      <c r="FM69" s="186"/>
      <c r="FN69" s="186"/>
      <c r="FO69" s="186"/>
      <c r="FP69" s="186"/>
      <c r="FQ69" s="186"/>
      <c r="FR69" s="186"/>
      <c r="FS69" s="186"/>
      <c r="FT69" s="186"/>
      <c r="FU69" s="186"/>
      <c r="FV69" s="186"/>
      <c r="FW69" s="186"/>
      <c r="FX69" s="186"/>
      <c r="FY69" s="186"/>
      <c r="FZ69" s="186"/>
      <c r="GA69" s="186"/>
      <c r="GB69" s="186"/>
      <c r="GC69" s="186"/>
      <c r="GD69" s="186"/>
      <c r="GE69" s="186"/>
      <c r="GF69" s="186"/>
      <c r="GG69" s="186"/>
      <c r="GH69" s="186"/>
      <c r="GI69" s="186"/>
      <c r="GJ69" s="186"/>
      <c r="GK69" s="186"/>
      <c r="GL69" s="186"/>
      <c r="GM69" s="186"/>
      <c r="GN69" s="186"/>
      <c r="GO69" s="186"/>
      <c r="GP69" s="186"/>
      <c r="GQ69" s="186"/>
      <c r="GR69" s="186"/>
      <c r="GS69" s="186"/>
      <c r="GT69" s="186"/>
      <c r="GU69" s="186"/>
      <c r="GV69" s="186"/>
      <c r="GW69" s="186"/>
      <c r="GX69" s="186"/>
      <c r="GY69" s="186"/>
      <c r="GZ69" s="186"/>
      <c r="HA69" s="186"/>
      <c r="HB69" s="186"/>
      <c r="HC69" s="186"/>
      <c r="HD69" s="186"/>
      <c r="HE69" s="186"/>
      <c r="HF69" s="186"/>
      <c r="HG69" s="186"/>
      <c r="HH69" s="186"/>
      <c r="HI69" s="186"/>
      <c r="HJ69" s="186"/>
      <c r="HK69" s="186"/>
      <c r="HL69" s="186"/>
      <c r="HM69" s="186"/>
      <c r="HN69" s="186"/>
      <c r="HO69" s="186"/>
      <c r="HP69" s="186"/>
      <c r="HQ69" s="186"/>
      <c r="HR69" s="186"/>
      <c r="HS69" s="186"/>
      <c r="HT69" s="186"/>
      <c r="HU69" s="186"/>
      <c r="HV69" s="186"/>
      <c r="HW69" s="186"/>
      <c r="HX69" s="186"/>
      <c r="HY69" s="186"/>
      <c r="HZ69" s="186"/>
      <c r="IA69" s="186"/>
      <c r="IB69" s="186"/>
      <c r="IC69" s="186"/>
      <c r="ID69" s="186"/>
      <c r="IE69" s="186"/>
      <c r="IF69" s="186"/>
      <c r="IG69" s="186"/>
      <c r="IH69" s="186"/>
      <c r="II69" s="186"/>
      <c r="IJ69" s="186"/>
      <c r="IK69" s="186"/>
      <c r="IL69" s="186"/>
      <c r="IM69" s="186"/>
      <c r="IN69" s="186"/>
      <c r="IO69" s="186"/>
      <c r="IP69" s="186"/>
      <c r="IQ69" s="186"/>
      <c r="IR69" s="186"/>
      <c r="IS69" s="186"/>
      <c r="IT69" s="186"/>
      <c r="IU69" s="186"/>
      <c r="IV69" s="186"/>
      <c r="IW69" s="186"/>
    </row>
    <row r="70" spans="1:257" ht="33" customHeight="1">
      <c r="A70" s="38"/>
      <c r="B70" s="174" t="s">
        <v>199</v>
      </c>
      <c r="C70" s="187"/>
      <c r="D70" s="187"/>
      <c r="E70" s="187"/>
      <c r="F70" s="187"/>
      <c r="G70" s="187"/>
      <c r="H70" s="187"/>
      <c r="I70" s="187"/>
      <c r="J70" s="187"/>
      <c r="K70" s="187"/>
      <c r="L70" s="187"/>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c r="GH70" s="25"/>
      <c r="GI70" s="25"/>
      <c r="GJ70" s="25"/>
      <c r="GK70" s="25"/>
      <c r="GL70" s="25"/>
      <c r="GM70" s="25"/>
      <c r="GN70" s="25"/>
      <c r="GO70" s="25"/>
      <c r="GP70" s="25"/>
      <c r="GQ70" s="25"/>
      <c r="GR70" s="25"/>
      <c r="GS70" s="25"/>
      <c r="GT70" s="25"/>
      <c r="GU70" s="25"/>
      <c r="GV70" s="25"/>
      <c r="GW70" s="25"/>
      <c r="GX70" s="25"/>
      <c r="GY70" s="25"/>
      <c r="GZ70" s="25"/>
      <c r="HA70" s="25"/>
      <c r="HB70" s="25"/>
      <c r="HC70" s="25"/>
      <c r="HD70" s="25"/>
      <c r="HE70" s="25"/>
      <c r="HF70" s="25"/>
      <c r="HG70" s="25"/>
      <c r="HH70" s="25"/>
      <c r="HI70" s="25"/>
      <c r="HJ70" s="25"/>
      <c r="HK70" s="25"/>
      <c r="HL70" s="25"/>
      <c r="HM70" s="25"/>
      <c r="HN70" s="25"/>
      <c r="HO70" s="25"/>
      <c r="HP70" s="25"/>
      <c r="HQ70" s="25"/>
      <c r="HR70" s="25"/>
      <c r="HS70" s="25"/>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c r="IU70" s="25"/>
      <c r="IV70" s="25"/>
      <c r="IW70" s="25"/>
    </row>
    <row r="71" spans="1:257" ht="33" customHeight="1">
      <c r="A71" s="38"/>
      <c r="B71" s="174" t="s">
        <v>200</v>
      </c>
      <c r="C71" s="187"/>
      <c r="D71" s="187"/>
      <c r="E71" s="187"/>
      <c r="F71" s="187"/>
      <c r="G71" s="187"/>
      <c r="H71" s="187"/>
      <c r="I71" s="187"/>
      <c r="J71" s="187"/>
      <c r="K71" s="187"/>
      <c r="L71" s="187"/>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c r="GH71" s="25"/>
      <c r="GI71" s="25"/>
      <c r="GJ71" s="25"/>
      <c r="GK71" s="25"/>
      <c r="GL71" s="25"/>
      <c r="GM71" s="25"/>
      <c r="GN71" s="25"/>
      <c r="GO71" s="25"/>
      <c r="GP71" s="25"/>
      <c r="GQ71" s="25"/>
      <c r="GR71" s="25"/>
      <c r="GS71" s="25"/>
      <c r="GT71" s="25"/>
      <c r="GU71" s="25"/>
      <c r="GV71" s="25"/>
      <c r="GW71" s="25"/>
      <c r="GX71" s="25"/>
      <c r="GY71" s="25"/>
      <c r="GZ71" s="25"/>
      <c r="HA71" s="25"/>
      <c r="HB71" s="25"/>
      <c r="HC71" s="25"/>
      <c r="HD71" s="25"/>
      <c r="HE71" s="25"/>
      <c r="HF71" s="25"/>
      <c r="HG71" s="25"/>
      <c r="HH71" s="25"/>
      <c r="HI71" s="25"/>
      <c r="HJ71" s="25"/>
      <c r="HK71" s="25"/>
      <c r="HL71" s="25"/>
      <c r="HM71" s="25"/>
      <c r="HN71" s="25"/>
      <c r="HO71" s="25"/>
      <c r="HP71" s="25"/>
      <c r="HQ71" s="25"/>
      <c r="HR71" s="25"/>
      <c r="HS71" s="25"/>
      <c r="HT71" s="25"/>
      <c r="HU71" s="25"/>
      <c r="HV71" s="25"/>
      <c r="HW71" s="25"/>
      <c r="HX71" s="25"/>
      <c r="HY71" s="25"/>
      <c r="HZ71" s="25"/>
      <c r="IA71" s="25"/>
      <c r="IB71" s="25"/>
      <c r="IC71" s="25"/>
      <c r="ID71" s="25"/>
      <c r="IE71" s="25"/>
      <c r="IF71" s="25"/>
      <c r="IG71" s="25"/>
      <c r="IH71" s="25"/>
      <c r="II71" s="25"/>
      <c r="IJ71" s="25"/>
      <c r="IK71" s="25"/>
      <c r="IL71" s="25"/>
      <c r="IM71" s="25"/>
      <c r="IN71" s="25"/>
      <c r="IO71" s="25"/>
      <c r="IP71" s="25"/>
      <c r="IQ71" s="25"/>
      <c r="IR71" s="25"/>
      <c r="IS71" s="25"/>
      <c r="IT71" s="25"/>
      <c r="IU71" s="25"/>
      <c r="IV71" s="25"/>
      <c r="IW71" s="25"/>
    </row>
    <row r="72" spans="1:257" ht="33" customHeight="1">
      <c r="A72" s="38"/>
      <c r="B72" s="174" t="s">
        <v>201</v>
      </c>
      <c r="C72" s="187"/>
      <c r="D72" s="187"/>
      <c r="E72" s="187"/>
      <c r="F72" s="187"/>
      <c r="G72" s="187"/>
      <c r="H72" s="187"/>
      <c r="I72" s="187"/>
      <c r="J72" s="187"/>
      <c r="K72" s="187"/>
      <c r="L72" s="187"/>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c r="IU72" s="25"/>
      <c r="IV72" s="25"/>
      <c r="IW72" s="25"/>
    </row>
    <row r="73" spans="1:257" ht="33" customHeight="1">
      <c r="A73" s="38"/>
      <c r="B73" s="174" t="s">
        <v>202</v>
      </c>
      <c r="C73" s="187"/>
      <c r="D73" s="187"/>
      <c r="E73" s="187"/>
      <c r="F73" s="187"/>
      <c r="G73" s="187"/>
      <c r="H73" s="187"/>
      <c r="I73" s="187"/>
      <c r="J73" s="187"/>
      <c r="K73" s="187"/>
      <c r="L73" s="187"/>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c r="IW73" s="25"/>
    </row>
    <row r="74" spans="1:257" ht="33" customHeight="1">
      <c r="A74" s="38"/>
      <c r="B74" s="174" t="s">
        <v>203</v>
      </c>
      <c r="C74" s="187"/>
      <c r="D74" s="187"/>
      <c r="E74" s="187"/>
      <c r="F74" s="187"/>
      <c r="G74" s="187"/>
      <c r="H74" s="187"/>
      <c r="I74" s="187"/>
      <c r="J74" s="187"/>
      <c r="K74" s="187"/>
      <c r="L74" s="187"/>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c r="IW74" s="25"/>
    </row>
    <row r="75" spans="1:257" ht="33" customHeight="1">
      <c r="A75" s="38"/>
      <c r="B75" s="174" t="s">
        <v>204</v>
      </c>
      <c r="C75" s="187"/>
      <c r="D75" s="187"/>
      <c r="E75" s="187"/>
      <c r="F75" s="187"/>
      <c r="G75" s="187"/>
      <c r="H75" s="187"/>
      <c r="I75" s="187"/>
      <c r="J75" s="187"/>
      <c r="K75" s="187"/>
      <c r="L75" s="187"/>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row>
    <row r="76" spans="1:257" ht="20.100000000000001" customHeight="1">
      <c r="A76" s="188"/>
      <c r="B76" s="188"/>
      <c r="C76" s="189"/>
      <c r="D76" s="189"/>
      <c r="E76" s="189"/>
      <c r="F76" s="189"/>
    </row>
    <row r="77" spans="1:257" ht="20.100000000000001" customHeight="1">
      <c r="A77" s="188"/>
      <c r="B77" s="188"/>
      <c r="C77" s="189"/>
      <c r="D77" s="189"/>
      <c r="E77" s="189"/>
      <c r="F77" s="189"/>
    </row>
    <row r="78" spans="1:257" ht="24" customHeight="1">
      <c r="A78" s="188"/>
      <c r="B78" s="188"/>
      <c r="C78" s="189"/>
      <c r="D78" s="189"/>
      <c r="E78" s="189"/>
      <c r="F78" s="2"/>
      <c r="G78" s="190"/>
    </row>
    <row r="79" spans="1:257" ht="24" customHeight="1">
      <c r="A79" s="46" t="s">
        <v>49</v>
      </c>
      <c r="B79" s="351" t="e">
        <f>'Attach 3(JV)'!B24</f>
        <v>#REF!</v>
      </c>
      <c r="C79" s="302"/>
      <c r="D79" s="302"/>
      <c r="E79" s="2"/>
      <c r="G79" s="190" t="s">
        <v>50</v>
      </c>
      <c r="H79" s="39" t="e">
        <f>'Attach 3(JV)'!E24</f>
        <v>#REF!</v>
      </c>
      <c r="L79" s="39"/>
    </row>
    <row r="80" spans="1:257" ht="24" customHeight="1">
      <c r="A80" s="46" t="s">
        <v>51</v>
      </c>
      <c r="B80" s="309" t="e">
        <f>'Attach 3(JV)'!B25</f>
        <v>#REF!</v>
      </c>
      <c r="C80" s="302"/>
      <c r="D80" s="302"/>
      <c r="E80" s="2"/>
      <c r="G80" s="190" t="s">
        <v>52</v>
      </c>
      <c r="H80" s="39" t="e">
        <f>'Attach 3(JV)'!E25</f>
        <v>#REF!</v>
      </c>
    </row>
    <row r="81" spans="1:8" ht="24" customHeight="1">
      <c r="A81" s="2"/>
      <c r="B81" s="2"/>
      <c r="C81" s="2"/>
      <c r="D81" s="2"/>
      <c r="E81" s="2"/>
      <c r="F81" s="2"/>
      <c r="G81" s="190"/>
      <c r="H81" s="2"/>
    </row>
  </sheetData>
  <mergeCells count="110">
    <mergeCell ref="B11:F11"/>
    <mergeCell ref="K50:L50"/>
    <mergeCell ref="I58:J58"/>
    <mergeCell ref="K58:L58"/>
    <mergeCell ref="D33:L33"/>
    <mergeCell ref="B21:G21"/>
    <mergeCell ref="A16:L16"/>
    <mergeCell ref="H20:L20"/>
    <mergeCell ref="D28:L28"/>
    <mergeCell ref="B54:E54"/>
    <mergeCell ref="C48:F48"/>
    <mergeCell ref="D32:L32"/>
    <mergeCell ref="I49:J49"/>
    <mergeCell ref="B12:F12"/>
    <mergeCell ref="C49:F49"/>
    <mergeCell ref="F56:F57"/>
    <mergeCell ref="B20:G20"/>
    <mergeCell ref="B80:D80"/>
    <mergeCell ref="B38:L38"/>
    <mergeCell ref="B62:D62"/>
    <mergeCell ref="C41:F41"/>
    <mergeCell ref="D35:L35"/>
    <mergeCell ref="C50:F50"/>
    <mergeCell ref="D34:L34"/>
    <mergeCell ref="B33:C33"/>
    <mergeCell ref="B22:G22"/>
    <mergeCell ref="D36:L36"/>
    <mergeCell ref="B35:C35"/>
    <mergeCell ref="I39:L39"/>
    <mergeCell ref="I46:J46"/>
    <mergeCell ref="B23:G23"/>
    <mergeCell ref="I61:J61"/>
    <mergeCell ref="B26:L26"/>
    <mergeCell ref="I45:J45"/>
    <mergeCell ref="K45:L45"/>
    <mergeCell ref="G39:H39"/>
    <mergeCell ref="K60:L60"/>
    <mergeCell ref="B43:L43"/>
    <mergeCell ref="I47:J47"/>
    <mergeCell ref="B52:L52"/>
    <mergeCell ref="K47:L47"/>
    <mergeCell ref="A3:L3"/>
    <mergeCell ref="G40:H40"/>
    <mergeCell ref="G48:H48"/>
    <mergeCell ref="B56:D57"/>
    <mergeCell ref="B18:L18"/>
    <mergeCell ref="K64:L64"/>
    <mergeCell ref="I57:J57"/>
    <mergeCell ref="H21:L21"/>
    <mergeCell ref="A5:L5"/>
    <mergeCell ref="K63:L63"/>
    <mergeCell ref="G49:H49"/>
    <mergeCell ref="G56:H57"/>
    <mergeCell ref="B29:C29"/>
    <mergeCell ref="D29:L29"/>
    <mergeCell ref="B10:F10"/>
    <mergeCell ref="I41:L41"/>
    <mergeCell ref="H22:L22"/>
    <mergeCell ref="B9:F9"/>
    <mergeCell ref="C40:F40"/>
    <mergeCell ref="B59:D59"/>
    <mergeCell ref="I56:L56"/>
    <mergeCell ref="B55:L55"/>
    <mergeCell ref="I59:J59"/>
    <mergeCell ref="I60:J60"/>
    <mergeCell ref="A8:F8"/>
    <mergeCell ref="B65:D65"/>
    <mergeCell ref="K46:L46"/>
    <mergeCell ref="B24:G24"/>
    <mergeCell ref="D30:L30"/>
    <mergeCell ref="C45:F45"/>
    <mergeCell ref="B44:L44"/>
    <mergeCell ref="B63:D63"/>
    <mergeCell ref="I62:J62"/>
    <mergeCell ref="B34:C34"/>
    <mergeCell ref="B28:C28"/>
    <mergeCell ref="B19:L19"/>
    <mergeCell ref="C47:F47"/>
    <mergeCell ref="I64:J64"/>
    <mergeCell ref="E56:E57"/>
    <mergeCell ref="K65:L65"/>
    <mergeCell ref="H24:L24"/>
    <mergeCell ref="G41:H41"/>
    <mergeCell ref="C46:F46"/>
    <mergeCell ref="K57:L57"/>
    <mergeCell ref="G50:H50"/>
    <mergeCell ref="I63:J63"/>
    <mergeCell ref="I50:J50"/>
    <mergeCell ref="I65:J65"/>
    <mergeCell ref="K59:L59"/>
    <mergeCell ref="H23:L23"/>
    <mergeCell ref="B79:D79"/>
    <mergeCell ref="G45:H45"/>
    <mergeCell ref="K61:L61"/>
    <mergeCell ref="I48:J48"/>
    <mergeCell ref="K48:L48"/>
    <mergeCell ref="G47:H47"/>
    <mergeCell ref="B58:D58"/>
    <mergeCell ref="B36:C36"/>
    <mergeCell ref="D31:L31"/>
    <mergeCell ref="G46:H46"/>
    <mergeCell ref="K62:L62"/>
    <mergeCell ref="K49:L49"/>
    <mergeCell ref="C68:G68"/>
    <mergeCell ref="B60:D60"/>
    <mergeCell ref="C39:F39"/>
    <mergeCell ref="H68:L68"/>
    <mergeCell ref="I40:L40"/>
    <mergeCell ref="B61:D61"/>
    <mergeCell ref="B64:D64"/>
  </mergeCells>
  <conditionalFormatting sqref="A82:L82">
    <cfRule type="expression" dxfId="6" priority="2">
      <formula>$Z$2&lt;1</formula>
    </cfRule>
  </conditionalFormatting>
  <dataValidations count="1">
    <dataValidation type="list" allowBlank="1" showErrorMessage="1" error="Enter Yes or No from drop down menu." sqref="H23:L24" xr:uid="{00000000-0002-0000-1100-000000000000}">
      <formula1>"Yes,No"</formula1>
      <formula2>0</formula2>
    </dataValidation>
  </dataValidations>
  <pageMargins left="0.62986111111111098" right="0.42013888888888901" top="0.57986111111111105" bottom="0.6" header="0.511811023622047" footer="0.35"/>
  <pageSetup scale="81" orientation="portrait" horizontalDpi="300" verticalDpi="300" r:id="rId1"/>
  <headerFooter>
    <oddHeader>&amp;C&amp;"Aptos"&amp;12&amp;KFF0000 डेटा वर्गीकरण : प्रतिबंधित/RESTRICTED&amp;1#_x000D_</oddHeader>
    <oddFooter>&amp;R&amp;"Book Antiqua,Bold"&amp;8 Page &amp;P of &amp;N</oddFooter>
  </headerFooter>
  <rowBreaks count="2" manualBreakCount="2">
    <brk id="34" max="16383" man="1"/>
    <brk id="5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FF00"/>
  </sheetPr>
  <dimension ref="A1:IW39"/>
  <sheetViews>
    <sheetView showGridLines="0" zoomScaleNormal="100" workbookViewId="0">
      <selection activeCell="A17" sqref="A17:E17"/>
    </sheetView>
  </sheetViews>
  <sheetFormatPr defaultColWidth="9.140625" defaultRowHeight="16.5" customHeight="1"/>
  <cols>
    <col min="1" max="1" width="12.140625" style="23" customWidth="1"/>
    <col min="2" max="2" width="20.5703125" style="23" customWidth="1"/>
    <col min="3" max="3" width="11.42578125" style="23" customWidth="1"/>
    <col min="4" max="4" width="24.28515625" style="23" customWidth="1"/>
    <col min="5" max="5" width="39.28515625" style="23" customWidth="1"/>
    <col min="6" max="8" width="9.140625" style="23" customWidth="1"/>
    <col min="9" max="257" width="9.140625" style="191" customWidth="1"/>
  </cols>
  <sheetData>
    <row r="1" spans="1:9" ht="16.5" customHeight="1">
      <c r="A1" s="26" t="str">
        <f>'Attach 3(JV)'!A1</f>
        <v>Specification No. :C/MM/CIVIL/PAINTING/262/2016</v>
      </c>
      <c r="B1" s="27"/>
      <c r="C1" s="27"/>
      <c r="D1" s="27"/>
      <c r="E1" s="28" t="str">
        <f>"Attachment-17 "&amp;'Attach 3(JV)'!AT1</f>
        <v>Attachment-17 0</v>
      </c>
    </row>
    <row r="3" spans="1:9" ht="48" customHeight="1">
      <c r="A3" s="305" t="str">
        <f>'Attach 3(JV)'!A3</f>
        <v>EXTERNAL PAINTING OF MULTI PURPOSE HALL,RESIDENTIAL &amp;  NON-RESIDENTIAL BUILDINGS AT SECTOR 43 &amp; 46 GURGAON</v>
      </c>
      <c r="B3" s="302"/>
      <c r="C3" s="302"/>
      <c r="D3" s="302"/>
      <c r="E3" s="302"/>
      <c r="F3" s="192"/>
      <c r="G3" s="192"/>
      <c r="H3" s="192"/>
    </row>
    <row r="4" spans="1:9" ht="20.100000000000001" customHeight="1">
      <c r="A4" s="36"/>
      <c r="I4" s="23"/>
    </row>
    <row r="5" spans="1:9" ht="20.100000000000001" customHeight="1">
      <c r="A5" s="306" t="s">
        <v>205</v>
      </c>
      <c r="B5" s="302"/>
      <c r="C5" s="302"/>
      <c r="D5" s="302"/>
      <c r="E5" s="302"/>
      <c r="F5" s="39"/>
      <c r="I5" s="23"/>
    </row>
    <row r="6" spans="1:9" ht="20.100000000000001" customHeight="1">
      <c r="A6" s="38"/>
      <c r="I6" s="23"/>
    </row>
    <row r="7" spans="1:9" ht="20.100000000000001" customHeight="1">
      <c r="A7" s="39" t="e">
        <f>'Attach 3(JV)'!A7</f>
        <v>#REF!</v>
      </c>
      <c r="E7" s="40" t="str">
        <f>'Attach 3(JV)'!E7</f>
        <v>To:</v>
      </c>
      <c r="I7" s="23"/>
    </row>
    <row r="8" spans="1:9" ht="20.100000000000001" customHeight="1">
      <c r="A8" s="39" t="e">
        <f>'Attach 3(JV)'!A8</f>
        <v>#REF!</v>
      </c>
      <c r="E8" s="42" t="str">
        <f>'Attach 3(JV)'!E8</f>
        <v>Corporate Materials Management</v>
      </c>
      <c r="I8" s="23"/>
    </row>
    <row r="9" spans="1:9" ht="16.5" customHeight="1">
      <c r="A9" s="39" t="s">
        <v>40</v>
      </c>
      <c r="B9" s="323" t="e">
        <f>'Attach 3(JV)'!B9</f>
        <v>#REF!</v>
      </c>
      <c r="C9" s="302"/>
      <c r="D9" s="302"/>
      <c r="E9" s="42" t="str">
        <f>'Attach 3(JV)'!E9</f>
        <v>Power Grid Corporation of India Ltd.,</v>
      </c>
      <c r="I9" s="23"/>
    </row>
    <row r="10" spans="1:9" ht="16.5" customHeight="1">
      <c r="A10" s="39" t="s">
        <v>42</v>
      </c>
      <c r="B10" s="323" t="e">
        <f>'Attach 3(JV)'!B10</f>
        <v>#REF!</v>
      </c>
      <c r="C10" s="302"/>
      <c r="D10" s="302"/>
      <c r="E10" s="42" t="s">
        <v>110</v>
      </c>
      <c r="I10" s="23"/>
    </row>
    <row r="11" spans="1:9" ht="16.5" customHeight="1">
      <c r="B11" s="323" t="e">
        <f>'Attach 3(JV)'!B11</f>
        <v>#REF!</v>
      </c>
      <c r="C11" s="302"/>
      <c r="D11" s="302"/>
      <c r="E11" s="42" t="s">
        <v>111</v>
      </c>
    </row>
    <row r="12" spans="1:9" ht="16.5" customHeight="1">
      <c r="A12" s="38"/>
      <c r="B12" s="323" t="e">
        <f>'Attach 3(JV)'!B12</f>
        <v>#REF!</v>
      </c>
      <c r="C12" s="302"/>
      <c r="D12" s="302"/>
      <c r="E12" s="42" t="s">
        <v>112</v>
      </c>
    </row>
    <row r="13" spans="1:9" ht="20.100000000000001" customHeight="1">
      <c r="A13" s="38"/>
      <c r="B13" s="45"/>
      <c r="C13" s="45"/>
      <c r="D13" s="45"/>
      <c r="E13" s="40"/>
    </row>
    <row r="14" spans="1:9" ht="20.100000000000001" customHeight="1">
      <c r="A14" s="38"/>
      <c r="B14" s="45"/>
      <c r="C14" s="45"/>
      <c r="D14" s="45"/>
      <c r="G14" s="42"/>
    </row>
    <row r="15" spans="1:9" ht="20.100000000000001" customHeight="1">
      <c r="A15" s="23" t="s">
        <v>46</v>
      </c>
    </row>
    <row r="16" spans="1:9" ht="20.100000000000001" customHeight="1">
      <c r="A16" s="38"/>
    </row>
    <row r="17" spans="1:5" ht="57.75" customHeight="1">
      <c r="A17" s="308" t="s">
        <v>206</v>
      </c>
      <c r="B17" s="302"/>
      <c r="C17" s="302"/>
      <c r="D17" s="302"/>
      <c r="E17" s="302"/>
    </row>
    <row r="18" spans="1:5" ht="20.100000000000001" customHeight="1">
      <c r="A18" s="38"/>
    </row>
    <row r="19" spans="1:5" ht="20.100000000000001" customHeight="1">
      <c r="A19" s="95"/>
    </row>
    <row r="20" spans="1:5" ht="20.100000000000001" customHeight="1"/>
    <row r="21" spans="1:5" ht="20.100000000000001" customHeight="1">
      <c r="A21" s="95"/>
    </row>
    <row r="22" spans="1:5" ht="20.100000000000001" customHeight="1"/>
    <row r="23" spans="1:5" ht="33" customHeight="1">
      <c r="D23" s="48"/>
    </row>
    <row r="24" spans="1:5" ht="33" customHeight="1">
      <c r="A24" s="46" t="s">
        <v>49</v>
      </c>
      <c r="B24" s="49" t="e">
        <f>'Attach 3(JV)'!B24</f>
        <v>#REF!</v>
      </c>
      <c r="C24" s="42"/>
      <c r="D24" s="48" t="s">
        <v>50</v>
      </c>
      <c r="E24" s="40" t="e">
        <f>'Attach 3(JV)'!E24</f>
        <v>#REF!</v>
      </c>
    </row>
    <row r="25" spans="1:5" ht="33" customHeight="1">
      <c r="A25" s="46" t="s">
        <v>51</v>
      </c>
      <c r="B25" s="40" t="e">
        <f>'Attach 3(JV)'!B25</f>
        <v>#REF!</v>
      </c>
      <c r="C25" s="42"/>
      <c r="D25" s="48" t="s">
        <v>52</v>
      </c>
      <c r="E25" s="40" t="e">
        <f>'Attach 3(JV)'!E25</f>
        <v>#REF!</v>
      </c>
    </row>
    <row r="26" spans="1:5" ht="33" customHeight="1">
      <c r="B26" s="42"/>
      <c r="C26" s="42"/>
      <c r="D26" s="48"/>
      <c r="E26" s="42"/>
    </row>
    <row r="27" spans="1:5" ht="20.100000000000001" customHeight="1"/>
    <row r="28" spans="1:5" ht="20.100000000000001" customHeight="1">
      <c r="A28" s="44"/>
    </row>
    <row r="29" spans="1:5" ht="20.100000000000001" customHeight="1"/>
    <row r="30" spans="1:5" ht="20.100000000000001" customHeight="1"/>
    <row r="31" spans="1:5" ht="20.100000000000001" customHeight="1">
      <c r="A31" s="44"/>
    </row>
    <row r="32" spans="1:5" ht="20.100000000000001" customHeight="1"/>
    <row r="33" spans="1:1" ht="20.100000000000001" customHeight="1">
      <c r="A33" s="44"/>
    </row>
    <row r="34" spans="1:1" ht="20.100000000000001" customHeight="1"/>
    <row r="35" spans="1:1" ht="20.100000000000001" customHeight="1">
      <c r="A35" s="44"/>
    </row>
    <row r="36" spans="1:1" ht="20.100000000000001" customHeight="1"/>
    <row r="37" spans="1:1" ht="20.100000000000001" customHeight="1"/>
    <row r="38" spans="1:1" ht="20.100000000000001" customHeight="1"/>
    <row r="39" spans="1:1" ht="20.100000000000001" customHeight="1"/>
  </sheetData>
  <mergeCells count="7">
    <mergeCell ref="A17:E17"/>
    <mergeCell ref="A3:E3"/>
    <mergeCell ref="B10:D10"/>
    <mergeCell ref="B11:D11"/>
    <mergeCell ref="B9:D9"/>
    <mergeCell ref="A5:E5"/>
    <mergeCell ref="B12:D12"/>
  </mergeCells>
  <pageMargins left="0.75" right="0.62986111111111098" top="0.57986111111111105" bottom="0.6" header="0.511811023622047" footer="0.35"/>
  <pageSetup scale="94"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IW96"/>
  <sheetViews>
    <sheetView showGridLines="0" view="pageBreakPreview" topLeftCell="A82" zoomScaleNormal="100" workbookViewId="0">
      <selection activeCell="D21" sqref="D21:F21"/>
    </sheetView>
  </sheetViews>
  <sheetFormatPr defaultColWidth="9.140625" defaultRowHeight="16.5" customHeight="1"/>
  <cols>
    <col min="1" max="2" width="10.7109375" style="23" customWidth="1"/>
    <col min="3" max="3" width="17.5703125" style="23" customWidth="1"/>
    <col min="4" max="4" width="20.7109375" style="23" customWidth="1"/>
    <col min="5" max="5" width="12.7109375" style="23" customWidth="1"/>
    <col min="6" max="6" width="30" style="23" customWidth="1"/>
    <col min="7" max="7" width="12.5703125" style="23" customWidth="1"/>
    <col min="8" max="8" width="11.28515625" style="23" customWidth="1"/>
    <col min="9" max="9" width="11.85546875" style="193" customWidth="1"/>
    <col min="10" max="10" width="12" style="25" customWidth="1"/>
    <col min="11" max="25" width="9.140625" style="25" customWidth="1"/>
    <col min="26" max="26" width="10" style="25" customWidth="1"/>
    <col min="27" max="27" width="9.140625" style="25" customWidth="1"/>
    <col min="28" max="28" width="9.140625" style="194" customWidth="1"/>
    <col min="29" max="29" width="22.42578125" style="195" customWidth="1"/>
    <col min="30" max="31" width="9.140625" style="196" customWidth="1"/>
    <col min="32" max="32" width="9.140625" style="2" customWidth="1"/>
    <col min="33" max="33" width="10" style="2" customWidth="1"/>
    <col min="34" max="34" width="14.85546875" style="2" customWidth="1"/>
    <col min="35" max="257" width="9.140625" style="2" customWidth="1"/>
  </cols>
  <sheetData>
    <row r="1" spans="1:52" ht="16.5" customHeight="1">
      <c r="A1" s="26" t="str">
        <f>'Attach 3(JV)'!A1</f>
        <v>Specification No. :C/MM/CIVIL/PAINTING/262/2016</v>
      </c>
      <c r="B1" s="26"/>
      <c r="C1" s="27"/>
      <c r="D1" s="27"/>
      <c r="E1" s="27"/>
      <c r="F1" s="50" t="str">
        <f>"Bid Form 1st Envelope "&amp;'Attach 3(JV)'!AT1</f>
        <v>Bid Form 1st Envelope 0</v>
      </c>
      <c r="G1" s="190"/>
      <c r="H1" s="190"/>
      <c r="Z1" s="24"/>
      <c r="AA1" s="24"/>
      <c r="AB1" s="197"/>
      <c r="AC1" s="198"/>
      <c r="AD1" s="126"/>
      <c r="AE1" s="30">
        <v>1</v>
      </c>
      <c r="AF1" s="31" t="s">
        <v>207</v>
      </c>
      <c r="AG1" s="30">
        <v>1</v>
      </c>
      <c r="AH1" s="30" t="s">
        <v>208</v>
      </c>
      <c r="AI1" s="31"/>
      <c r="AJ1" s="31"/>
      <c r="AK1" s="30">
        <v>1</v>
      </c>
      <c r="AL1" s="31" t="s">
        <v>209</v>
      </c>
      <c r="AM1" s="31"/>
      <c r="AN1" s="31"/>
      <c r="AO1" s="31"/>
      <c r="AP1" s="31"/>
      <c r="AQ1" s="31"/>
      <c r="AR1" s="31"/>
      <c r="AS1" s="31"/>
      <c r="AT1" s="31"/>
      <c r="AU1" s="31"/>
      <c r="AV1" s="31"/>
      <c r="AW1" s="31"/>
      <c r="AX1" s="31"/>
      <c r="AY1" s="31"/>
      <c r="AZ1" s="31"/>
    </row>
    <row r="2" spans="1:52" ht="16.5" customHeight="1">
      <c r="Z2" s="24"/>
      <c r="AA2" s="24"/>
      <c r="AB2" s="197"/>
      <c r="AC2" s="198"/>
      <c r="AD2" s="126"/>
      <c r="AE2" s="30">
        <v>2</v>
      </c>
      <c r="AF2" s="31" t="s">
        <v>210</v>
      </c>
      <c r="AG2" s="30">
        <v>2</v>
      </c>
      <c r="AH2" s="30" t="s">
        <v>211</v>
      </c>
      <c r="AI2" s="31"/>
      <c r="AJ2" s="31"/>
      <c r="AK2" s="30">
        <v>2</v>
      </c>
      <c r="AL2" s="31" t="s">
        <v>212</v>
      </c>
      <c r="AM2" s="31"/>
      <c r="AN2" s="31"/>
      <c r="AO2" s="31"/>
      <c r="AP2" s="31"/>
      <c r="AQ2" s="31"/>
      <c r="AR2" s="31"/>
      <c r="AS2" s="31"/>
      <c r="AT2" s="31"/>
      <c r="AU2" s="31"/>
      <c r="AV2" s="31"/>
      <c r="AW2" s="31"/>
      <c r="AX2" s="31"/>
      <c r="AY2" s="31"/>
      <c r="AZ2" s="31"/>
    </row>
    <row r="3" spans="1:52" ht="20.100000000000001" customHeight="1">
      <c r="A3" s="306" t="s">
        <v>213</v>
      </c>
      <c r="B3" s="302"/>
      <c r="C3" s="302"/>
      <c r="D3" s="302"/>
      <c r="E3" s="302"/>
      <c r="F3" s="302"/>
      <c r="G3" s="36"/>
      <c r="H3" s="36"/>
      <c r="I3" s="104"/>
      <c r="Z3" s="24"/>
      <c r="AA3" s="24"/>
      <c r="AB3" s="197"/>
      <c r="AC3" s="197"/>
      <c r="AD3" s="126"/>
      <c r="AE3" s="30">
        <v>3</v>
      </c>
      <c r="AF3" s="31" t="s">
        <v>214</v>
      </c>
      <c r="AG3" s="30">
        <v>3</v>
      </c>
      <c r="AH3" s="30" t="s">
        <v>215</v>
      </c>
      <c r="AI3" s="31"/>
      <c r="AJ3" s="31"/>
      <c r="AK3" s="30">
        <v>3</v>
      </c>
      <c r="AL3" s="31" t="s">
        <v>216</v>
      </c>
      <c r="AM3" s="31"/>
      <c r="AN3" s="31"/>
      <c r="AO3" s="31"/>
      <c r="AP3" s="31"/>
      <c r="AQ3" s="31"/>
      <c r="AR3" s="31"/>
      <c r="AS3" s="31"/>
      <c r="AT3" s="31"/>
      <c r="AU3" s="31"/>
      <c r="AV3" s="31"/>
      <c r="AW3" s="31"/>
      <c r="AX3" s="31"/>
      <c r="AY3" s="31"/>
      <c r="AZ3" s="31"/>
    </row>
    <row r="4" spans="1:52" ht="12" customHeight="1">
      <c r="A4" s="36"/>
      <c r="B4" s="36"/>
      <c r="C4" s="36"/>
      <c r="D4" s="36"/>
      <c r="E4" s="36"/>
      <c r="F4" s="36"/>
      <c r="G4" s="36"/>
      <c r="H4" s="36"/>
      <c r="I4" s="104"/>
      <c r="Z4" s="24"/>
      <c r="AA4" s="24"/>
      <c r="AB4" s="197"/>
      <c r="AC4" s="197"/>
      <c r="AD4" s="126"/>
      <c r="AE4" s="30">
        <v>4</v>
      </c>
      <c r="AF4" s="31" t="s">
        <v>217</v>
      </c>
      <c r="AG4" s="30">
        <v>4</v>
      </c>
      <c r="AH4" s="30" t="s">
        <v>218</v>
      </c>
      <c r="AI4" s="31"/>
      <c r="AJ4" s="31"/>
      <c r="AK4" s="30">
        <v>4</v>
      </c>
      <c r="AL4" s="31" t="s">
        <v>219</v>
      </c>
      <c r="AM4" s="31"/>
      <c r="AN4" s="31"/>
      <c r="AO4" s="31"/>
      <c r="AP4" s="31"/>
      <c r="AQ4" s="31"/>
      <c r="AR4" s="31"/>
      <c r="AS4" s="31"/>
      <c r="AT4" s="31"/>
      <c r="AU4" s="31"/>
      <c r="AV4" s="31"/>
      <c r="AW4" s="31"/>
      <c r="AX4" s="31"/>
      <c r="AY4" s="31"/>
      <c r="AZ4" s="31"/>
    </row>
    <row r="5" spans="1:52" ht="20.100000000000001" customHeight="1">
      <c r="A5" s="44" t="s">
        <v>220</v>
      </c>
      <c r="B5" s="44"/>
      <c r="C5" s="388"/>
      <c r="D5" s="389"/>
      <c r="E5" s="389"/>
      <c r="F5" s="389"/>
      <c r="G5" s="44"/>
      <c r="H5" s="44"/>
      <c r="Z5" s="24"/>
      <c r="AA5" s="24"/>
      <c r="AB5" s="197"/>
      <c r="AC5" s="197"/>
      <c r="AD5" s="126"/>
      <c r="AE5" s="30">
        <v>5</v>
      </c>
      <c r="AF5" s="31" t="s">
        <v>221</v>
      </c>
      <c r="AG5" s="30">
        <v>5</v>
      </c>
      <c r="AH5" s="30" t="s">
        <v>218</v>
      </c>
      <c r="AI5" s="31"/>
      <c r="AJ5" s="31"/>
      <c r="AK5" s="30">
        <v>5</v>
      </c>
      <c r="AL5" s="31" t="s">
        <v>222</v>
      </c>
      <c r="AM5" s="31"/>
      <c r="AN5" s="31"/>
      <c r="AO5" s="31"/>
      <c r="AP5" s="31"/>
      <c r="AQ5" s="31"/>
      <c r="AR5" s="31"/>
      <c r="AS5" s="31"/>
      <c r="AT5" s="31"/>
      <c r="AU5" s="31"/>
      <c r="AV5" s="31"/>
      <c r="AW5" s="31"/>
      <c r="AX5" s="31"/>
      <c r="AY5" s="31"/>
      <c r="AZ5" s="31"/>
    </row>
    <row r="6" spans="1:52" ht="20.100000000000001" customHeight="1">
      <c r="A6" s="44" t="s">
        <v>49</v>
      </c>
      <c r="B6" s="372" t="e">
        <f>'Attach 3(JV)'!B24</f>
        <v>#REF!</v>
      </c>
      <c r="C6" s="302"/>
      <c r="Z6" s="24"/>
      <c r="AA6" s="24"/>
      <c r="AB6" s="197"/>
      <c r="AC6" s="197"/>
      <c r="AD6" s="126"/>
      <c r="AE6" s="30">
        <v>6</v>
      </c>
      <c r="AF6" s="31" t="s">
        <v>223</v>
      </c>
      <c r="AG6" s="30">
        <v>6</v>
      </c>
      <c r="AH6" s="30" t="s">
        <v>218</v>
      </c>
      <c r="AI6" s="126" t="e">
        <f>DAY(B6)</f>
        <v>#REF!</v>
      </c>
      <c r="AJ6" s="31"/>
      <c r="AK6" s="30">
        <v>6</v>
      </c>
      <c r="AL6" s="31" t="s">
        <v>224</v>
      </c>
      <c r="AM6" s="31"/>
      <c r="AN6" s="31"/>
      <c r="AO6" s="31"/>
      <c r="AP6" s="31"/>
      <c r="AQ6" s="31"/>
      <c r="AR6" s="31"/>
      <c r="AS6" s="31"/>
      <c r="AT6" s="31"/>
      <c r="AU6" s="31"/>
      <c r="AV6" s="31"/>
      <c r="AW6" s="31"/>
      <c r="AX6" s="31"/>
      <c r="AY6" s="31"/>
      <c r="AZ6" s="31"/>
    </row>
    <row r="7" spans="1:52" ht="20.100000000000001" customHeight="1">
      <c r="A7" s="44"/>
      <c r="B7" s="199"/>
      <c r="C7" s="199"/>
      <c r="Z7" s="24"/>
      <c r="AA7" s="24"/>
      <c r="AB7" s="197"/>
      <c r="AC7" s="197"/>
      <c r="AD7" s="126"/>
      <c r="AE7" s="30">
        <v>7</v>
      </c>
      <c r="AF7" s="31" t="s">
        <v>225</v>
      </c>
      <c r="AG7" s="30">
        <v>7</v>
      </c>
      <c r="AH7" s="30" t="s">
        <v>218</v>
      </c>
      <c r="AI7" s="126" t="e">
        <f>MONTH(B6)</f>
        <v>#REF!</v>
      </c>
      <c r="AJ7" s="31"/>
      <c r="AK7" s="30">
        <v>7</v>
      </c>
      <c r="AL7" s="31" t="s">
        <v>226</v>
      </c>
      <c r="AM7" s="31"/>
      <c r="AN7" s="31"/>
      <c r="AO7" s="31"/>
      <c r="AP7" s="31"/>
      <c r="AQ7" s="31"/>
      <c r="AR7" s="31"/>
      <c r="AS7" s="31"/>
      <c r="AT7" s="31"/>
      <c r="AU7" s="31"/>
      <c r="AV7" s="31"/>
      <c r="AW7" s="31"/>
      <c r="AX7" s="31"/>
      <c r="AY7" s="31"/>
      <c r="AZ7" s="31"/>
    </row>
    <row r="8" spans="1:52" ht="20.100000000000001" customHeight="1">
      <c r="A8" s="44" t="str">
        <f>'Attach 3(JV)'!E7</f>
        <v>To:</v>
      </c>
      <c r="B8" s="46"/>
      <c r="F8" s="38"/>
      <c r="G8" s="38"/>
      <c r="H8" s="38"/>
      <c r="Z8" s="24"/>
      <c r="AA8" s="24"/>
      <c r="AB8" s="197"/>
      <c r="AC8" s="197"/>
      <c r="AD8" s="126"/>
      <c r="AE8" s="30">
        <v>8</v>
      </c>
      <c r="AF8" s="31" t="s">
        <v>227</v>
      </c>
      <c r="AG8" s="30">
        <v>8</v>
      </c>
      <c r="AH8" s="30" t="s">
        <v>218</v>
      </c>
      <c r="AI8" s="126" t="e">
        <f>LOOKUP(AI7,AK1:AK12,AL1:AL12)</f>
        <v>#REF!</v>
      </c>
      <c r="AJ8" s="31"/>
      <c r="AK8" s="30">
        <v>8</v>
      </c>
      <c r="AL8" s="31" t="s">
        <v>228</v>
      </c>
      <c r="AM8" s="31"/>
      <c r="AN8" s="31"/>
      <c r="AO8" s="31"/>
      <c r="AP8" s="31"/>
      <c r="AQ8" s="31"/>
      <c r="AR8" s="31"/>
      <c r="AS8" s="31"/>
      <c r="AT8" s="31"/>
      <c r="AU8" s="31"/>
      <c r="AV8" s="31"/>
      <c r="AW8" s="31"/>
      <c r="AX8" s="31"/>
      <c r="AY8" s="31"/>
      <c r="AZ8" s="31"/>
    </row>
    <row r="9" spans="1:52" ht="20.100000000000001" customHeight="1">
      <c r="A9" s="44" t="str">
        <f>'Attach 3(JV)'!E8</f>
        <v>Corporate Materials Management</v>
      </c>
      <c r="B9" s="44"/>
      <c r="F9" s="38"/>
      <c r="G9" s="38"/>
      <c r="H9" s="38"/>
      <c r="Z9" s="24"/>
      <c r="AA9" s="24"/>
      <c r="AB9" s="197"/>
      <c r="AC9" s="197"/>
      <c r="AD9" s="126"/>
      <c r="AE9" s="30">
        <v>9</v>
      </c>
      <c r="AF9" s="31" t="s">
        <v>229</v>
      </c>
      <c r="AG9" s="30">
        <v>9</v>
      </c>
      <c r="AH9" s="30" t="s">
        <v>218</v>
      </c>
      <c r="AI9" s="126" t="e">
        <f>YEAR(B6)</f>
        <v>#REF!</v>
      </c>
      <c r="AJ9" s="31"/>
      <c r="AK9" s="30">
        <v>9</v>
      </c>
      <c r="AL9" s="31" t="s">
        <v>230</v>
      </c>
      <c r="AM9" s="31"/>
      <c r="AN9" s="31"/>
      <c r="AO9" s="31"/>
      <c r="AP9" s="31"/>
      <c r="AQ9" s="31"/>
      <c r="AR9" s="31"/>
      <c r="AS9" s="31"/>
      <c r="AT9" s="31"/>
      <c r="AU9" s="31"/>
      <c r="AV9" s="31"/>
      <c r="AW9" s="31"/>
      <c r="AX9" s="31"/>
      <c r="AY9" s="31"/>
      <c r="AZ9" s="31"/>
    </row>
    <row r="10" spans="1:52" ht="20.100000000000001" customHeight="1">
      <c r="A10" s="44" t="str">
        <f>'Attach 3(JV)'!E9</f>
        <v>Power Grid Corporation of India Ltd.,</v>
      </c>
      <c r="B10" s="44"/>
      <c r="F10" s="38"/>
      <c r="G10" s="38"/>
      <c r="H10" s="38"/>
      <c r="Z10" s="24"/>
      <c r="AA10" s="24"/>
      <c r="AB10" s="197"/>
      <c r="AC10" s="197"/>
      <c r="AD10" s="126"/>
      <c r="AE10" s="30">
        <v>10</v>
      </c>
      <c r="AF10" s="31" t="s">
        <v>231</v>
      </c>
      <c r="AG10" s="30">
        <v>10</v>
      </c>
      <c r="AH10" s="30" t="s">
        <v>218</v>
      </c>
      <c r="AI10" s="31"/>
      <c r="AJ10" s="31"/>
      <c r="AK10" s="30">
        <v>10</v>
      </c>
      <c r="AL10" s="31" t="s">
        <v>232</v>
      </c>
      <c r="AM10" s="31"/>
      <c r="AN10" s="31"/>
      <c r="AO10" s="31"/>
      <c r="AP10" s="31"/>
      <c r="AQ10" s="31"/>
      <c r="AR10" s="31"/>
      <c r="AS10" s="31"/>
      <c r="AT10" s="31"/>
      <c r="AU10" s="31"/>
      <c r="AV10" s="31"/>
      <c r="AW10" s="31"/>
      <c r="AX10" s="31"/>
      <c r="AY10" s="31"/>
      <c r="AZ10" s="31"/>
    </row>
    <row r="11" spans="1:52" ht="20.100000000000001" customHeight="1">
      <c r="A11" s="42" t="s">
        <v>110</v>
      </c>
      <c r="B11" s="44"/>
      <c r="F11" s="38"/>
      <c r="G11" s="38"/>
      <c r="H11" s="38"/>
      <c r="Z11" s="24"/>
      <c r="AA11" s="24"/>
      <c r="AB11" s="197"/>
      <c r="AC11" s="197"/>
      <c r="AD11" s="126"/>
      <c r="AE11" s="30">
        <v>11</v>
      </c>
      <c r="AF11" s="31" t="s">
        <v>233</v>
      </c>
      <c r="AG11" s="30">
        <v>11</v>
      </c>
      <c r="AH11" s="30" t="s">
        <v>218</v>
      </c>
      <c r="AI11" s="31"/>
      <c r="AJ11" s="31"/>
      <c r="AK11" s="30">
        <v>11</v>
      </c>
      <c r="AL11" s="31" t="s">
        <v>234</v>
      </c>
      <c r="AM11" s="31"/>
      <c r="AN11" s="31"/>
      <c r="AO11" s="31"/>
      <c r="AP11" s="31"/>
      <c r="AQ11" s="31"/>
      <c r="AR11" s="31"/>
      <c r="AS11" s="31"/>
      <c r="AT11" s="31"/>
      <c r="AU11" s="31"/>
      <c r="AV11" s="31"/>
      <c r="AW11" s="31"/>
      <c r="AX11" s="31"/>
      <c r="AY11" s="31"/>
      <c r="AZ11" s="31"/>
    </row>
    <row r="12" spans="1:52" ht="20.100000000000001" customHeight="1">
      <c r="A12" s="42" t="s">
        <v>111</v>
      </c>
      <c r="B12" s="44"/>
      <c r="F12" s="38"/>
      <c r="G12" s="38"/>
      <c r="H12" s="38"/>
      <c r="Z12" s="24"/>
      <c r="AA12" s="24"/>
      <c r="AB12" s="197"/>
      <c r="AC12" s="197"/>
      <c r="AD12" s="126"/>
      <c r="AE12" s="30">
        <v>12</v>
      </c>
      <c r="AF12" s="31" t="s">
        <v>235</v>
      </c>
      <c r="AG12" s="30">
        <v>12</v>
      </c>
      <c r="AH12" s="30" t="s">
        <v>218</v>
      </c>
      <c r="AI12" s="31"/>
      <c r="AJ12" s="31"/>
      <c r="AK12" s="30">
        <v>12</v>
      </c>
      <c r="AL12" s="31" t="s">
        <v>236</v>
      </c>
      <c r="AM12" s="31"/>
      <c r="AN12" s="31"/>
      <c r="AO12" s="31"/>
      <c r="AP12" s="31"/>
      <c r="AQ12" s="31"/>
      <c r="AR12" s="31"/>
      <c r="AS12" s="31"/>
      <c r="AT12" s="31"/>
      <c r="AU12" s="31"/>
      <c r="AV12" s="31"/>
      <c r="AW12" s="31"/>
      <c r="AX12" s="31"/>
      <c r="AY12" s="31"/>
      <c r="AZ12" s="31"/>
    </row>
    <row r="13" spans="1:52" ht="20.100000000000001" customHeight="1">
      <c r="A13" s="42" t="s">
        <v>112</v>
      </c>
      <c r="B13" s="44"/>
      <c r="F13" s="38"/>
      <c r="G13" s="38"/>
      <c r="H13" s="38"/>
      <c r="Z13" s="24"/>
      <c r="AA13" s="24"/>
      <c r="AB13" s="197"/>
      <c r="AC13" s="197"/>
      <c r="AD13" s="126"/>
      <c r="AE13" s="30">
        <v>13</v>
      </c>
      <c r="AF13" s="31" t="s">
        <v>237</v>
      </c>
      <c r="AG13" s="30">
        <v>13</v>
      </c>
      <c r="AH13" s="30" t="s">
        <v>218</v>
      </c>
      <c r="AI13" s="31"/>
      <c r="AJ13" s="31"/>
      <c r="AK13" s="31"/>
      <c r="AL13" s="31"/>
      <c r="AM13" s="31"/>
      <c r="AN13" s="31"/>
      <c r="AO13" s="31"/>
      <c r="AP13" s="31"/>
      <c r="AQ13" s="31"/>
      <c r="AR13" s="31"/>
      <c r="AS13" s="31"/>
      <c r="AT13" s="31"/>
      <c r="AU13" s="31"/>
      <c r="AV13" s="31"/>
      <c r="AW13" s="31"/>
      <c r="AX13" s="31"/>
      <c r="AY13" s="31"/>
      <c r="AZ13" s="31"/>
    </row>
    <row r="14" spans="1:52" ht="12" customHeight="1">
      <c r="A14" s="44"/>
      <c r="B14" s="44"/>
      <c r="F14" s="38"/>
      <c r="G14" s="38"/>
      <c r="H14" s="38"/>
      <c r="Z14" s="24"/>
      <c r="AA14" s="24"/>
      <c r="AB14" s="197"/>
      <c r="AC14" s="197"/>
      <c r="AD14" s="126"/>
      <c r="AE14" s="30">
        <v>14</v>
      </c>
      <c r="AF14" s="31" t="s">
        <v>238</v>
      </c>
      <c r="AG14" s="30">
        <v>14</v>
      </c>
      <c r="AH14" s="30" t="s">
        <v>218</v>
      </c>
      <c r="AI14" s="31"/>
      <c r="AJ14" s="31"/>
      <c r="AK14" s="31"/>
      <c r="AL14" s="31"/>
      <c r="AM14" s="31"/>
      <c r="AN14" s="31"/>
      <c r="AO14" s="31"/>
      <c r="AP14" s="31"/>
      <c r="AQ14" s="31"/>
      <c r="AR14" s="31"/>
      <c r="AS14" s="31"/>
      <c r="AT14" s="31"/>
      <c r="AU14" s="31"/>
      <c r="AV14" s="31"/>
      <c r="AW14" s="31"/>
      <c r="AX14" s="31"/>
      <c r="AY14" s="31"/>
      <c r="AZ14" s="31"/>
    </row>
    <row r="15" spans="1:52" ht="62.25" customHeight="1">
      <c r="A15" s="118" t="s">
        <v>239</v>
      </c>
      <c r="B15" s="118"/>
      <c r="C15" s="326" t="str">
        <f>'Attach 3(JV)'!A3</f>
        <v>EXTERNAL PAINTING OF MULTI PURPOSE HALL,RESIDENTIAL &amp;  NON-RESIDENTIAL BUILDINGS AT SECTOR 43 &amp; 46 GURGAON</v>
      </c>
      <c r="D15" s="302"/>
      <c r="E15" s="302"/>
      <c r="F15" s="302"/>
      <c r="G15" s="38"/>
      <c r="H15" s="38"/>
      <c r="Z15" s="24"/>
      <c r="AA15" s="24"/>
      <c r="AB15" s="197"/>
      <c r="AC15" s="197"/>
      <c r="AD15" s="126"/>
      <c r="AE15" s="30">
        <v>15</v>
      </c>
      <c r="AF15" s="31" t="s">
        <v>240</v>
      </c>
      <c r="AG15" s="30">
        <v>15</v>
      </c>
      <c r="AH15" s="30" t="s">
        <v>218</v>
      </c>
      <c r="AI15" s="31"/>
      <c r="AJ15" s="31"/>
      <c r="AK15" s="31"/>
      <c r="AL15" s="31"/>
      <c r="AM15" s="31"/>
      <c r="AN15" s="31"/>
      <c r="AO15" s="31"/>
      <c r="AP15" s="31"/>
      <c r="AQ15" s="31"/>
      <c r="AR15" s="31"/>
      <c r="AS15" s="31"/>
      <c r="AT15" s="31"/>
      <c r="AU15" s="31"/>
      <c r="AV15" s="31"/>
      <c r="AW15" s="31"/>
      <c r="AX15" s="31"/>
      <c r="AY15" s="31"/>
      <c r="AZ15" s="31"/>
    </row>
    <row r="16" spans="1:52" ht="21" customHeight="1">
      <c r="A16" s="23" t="s">
        <v>241</v>
      </c>
      <c r="C16" s="38"/>
      <c r="D16" s="38"/>
      <c r="E16" s="38"/>
      <c r="F16" s="38"/>
      <c r="G16" s="376" t="s">
        <v>242</v>
      </c>
      <c r="H16" s="318"/>
      <c r="Z16" s="24"/>
      <c r="AA16" s="24"/>
      <c r="AB16" s="197"/>
      <c r="AC16" s="197"/>
      <c r="AD16" s="126"/>
      <c r="AE16" s="30">
        <v>16</v>
      </c>
      <c r="AF16" s="31" t="s">
        <v>243</v>
      </c>
      <c r="AG16" s="30">
        <v>16</v>
      </c>
      <c r="AH16" s="30" t="s">
        <v>218</v>
      </c>
      <c r="AI16" s="31"/>
      <c r="AJ16" s="31"/>
      <c r="AK16" s="31"/>
      <c r="AL16" s="31"/>
      <c r="AM16" s="31"/>
      <c r="AN16" s="31"/>
      <c r="AO16" s="31"/>
      <c r="AP16" s="31"/>
      <c r="AQ16" s="31"/>
      <c r="AR16" s="31"/>
      <c r="AS16" s="31"/>
      <c r="AT16" s="31"/>
      <c r="AU16" s="31"/>
      <c r="AV16" s="31"/>
      <c r="AW16" s="31"/>
      <c r="AX16" s="31"/>
      <c r="AY16" s="31"/>
      <c r="AZ16" s="31"/>
    </row>
    <row r="17" spans="1:257" ht="166.5" customHeight="1">
      <c r="A17" s="200">
        <v>1</v>
      </c>
      <c r="B17" s="377" t="str">
        <f>"Having examined the Bidding Documents, including Amendment Nos. "&amp;G17&amp;" dated "&amp;TEXT(H17,"dd/mm/yyyy")&amp;AB17</f>
        <v xml:space="preserve">Having examined the Bidding Documents, including Amendment Nos. .. [Enter Amendment No.].. .. dated ...[Enter Amendment Date]… the receipt of which is hereby acknowledged, we the undersigned, offer to design, manufacture, test, deliver, install and commission (including carrying out Trial operation, Performance &amp; Guarantee Test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v>
      </c>
      <c r="C17" s="302"/>
      <c r="D17" s="302"/>
      <c r="E17" s="302"/>
      <c r="F17" s="302"/>
      <c r="G17" s="145" t="s">
        <v>244</v>
      </c>
      <c r="H17" s="202" t="s">
        <v>245</v>
      </c>
      <c r="I17" s="203"/>
      <c r="Z17" s="204"/>
      <c r="AA17" s="204"/>
      <c r="AB17" s="205" t="s">
        <v>246</v>
      </c>
      <c r="AC17" s="197"/>
      <c r="AD17" s="206"/>
      <c r="AE17" s="30">
        <v>17</v>
      </c>
      <c r="AF17" s="24" t="s">
        <v>247</v>
      </c>
      <c r="AG17" s="30">
        <v>17</v>
      </c>
      <c r="AH17" s="30" t="s">
        <v>218</v>
      </c>
      <c r="AI17" s="31"/>
      <c r="AJ17" s="31"/>
      <c r="AK17" s="31"/>
      <c r="AL17" s="31"/>
      <c r="AM17" s="24"/>
      <c r="AN17" s="24"/>
      <c r="AO17" s="24"/>
      <c r="AP17" s="24"/>
      <c r="AQ17" s="24"/>
      <c r="AR17" s="24"/>
      <c r="AS17" s="24"/>
      <c r="AT17" s="24"/>
      <c r="AU17" s="24"/>
      <c r="AV17" s="24"/>
      <c r="AW17" s="24"/>
      <c r="AX17" s="24"/>
      <c r="AY17" s="24"/>
      <c r="AZ17" s="24"/>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row>
    <row r="18" spans="1:257" ht="21" customHeight="1">
      <c r="A18" s="200">
        <v>2</v>
      </c>
      <c r="B18" s="207" t="s">
        <v>248</v>
      </c>
      <c r="C18" s="38"/>
      <c r="D18" s="38"/>
      <c r="E18" s="38"/>
      <c r="F18" s="38"/>
      <c r="G18" s="38"/>
      <c r="H18" s="38"/>
      <c r="Z18" s="24"/>
      <c r="AA18" s="24"/>
      <c r="AB18" s="197"/>
      <c r="AC18" s="197" t="s">
        <v>249</v>
      </c>
      <c r="AD18" s="126"/>
      <c r="AE18" s="30">
        <v>18</v>
      </c>
      <c r="AF18" s="31" t="s">
        <v>250</v>
      </c>
      <c r="AG18" s="30">
        <v>18</v>
      </c>
      <c r="AH18" s="30" t="s">
        <v>218</v>
      </c>
      <c r="AI18" s="31"/>
      <c r="AJ18" s="31"/>
      <c r="AK18" s="31"/>
      <c r="AL18" s="31"/>
      <c r="AM18" s="31"/>
      <c r="AN18" s="31"/>
      <c r="AO18" s="31"/>
      <c r="AP18" s="31"/>
      <c r="AQ18" s="31"/>
      <c r="AR18" s="31"/>
      <c r="AS18" s="31"/>
      <c r="AT18" s="31"/>
      <c r="AU18" s="31"/>
      <c r="AV18" s="31"/>
      <c r="AW18" s="31"/>
      <c r="AX18" s="31"/>
      <c r="AY18" s="31"/>
      <c r="AZ18" s="31"/>
    </row>
    <row r="19" spans="1:257" ht="37.5" customHeight="1">
      <c r="B19" s="308" t="s">
        <v>251</v>
      </c>
      <c r="C19" s="302"/>
      <c r="D19" s="302"/>
      <c r="E19" s="302"/>
      <c r="F19" s="302"/>
      <c r="G19" s="317" t="s">
        <v>242</v>
      </c>
      <c r="H19" s="358"/>
      <c r="I19" s="358"/>
      <c r="J19" s="318"/>
      <c r="Z19" s="24"/>
      <c r="AA19" s="24"/>
      <c r="AB19" s="197"/>
      <c r="AC19" s="197" t="s">
        <v>252</v>
      </c>
      <c r="AD19" s="30"/>
      <c r="AE19" s="30">
        <v>19</v>
      </c>
      <c r="AF19" s="24" t="s">
        <v>253</v>
      </c>
      <c r="AG19" s="30">
        <v>19</v>
      </c>
      <c r="AH19" s="30" t="s">
        <v>218</v>
      </c>
      <c r="AI19" s="24"/>
      <c r="AJ19" s="24"/>
      <c r="AK19" s="24"/>
      <c r="AL19" s="24"/>
      <c r="AM19" s="24"/>
      <c r="AN19" s="24"/>
      <c r="AO19" s="24"/>
      <c r="AP19" s="24"/>
      <c r="AQ19" s="24"/>
      <c r="AR19" s="24"/>
      <c r="AS19" s="24"/>
      <c r="AT19" s="24"/>
      <c r="AU19" s="24"/>
      <c r="AV19" s="24"/>
      <c r="AW19" s="24"/>
      <c r="AX19" s="24"/>
      <c r="AY19" s="24"/>
      <c r="AZ19" s="24"/>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row>
    <row r="20" spans="1:257" ht="72.75" customHeight="1">
      <c r="B20" s="118" t="str">
        <f>"(a) Attachment 1("&amp;Basic!$B$2&amp;") :"</f>
        <v>(a) Attachment 1() :</v>
      </c>
      <c r="C20" s="38"/>
      <c r="D20" s="387" t="str">
        <f>"Bid Security, in a separate envelope, in the form of "&amp;G20&amp;" for a sum of "&amp;H20&amp;" "&amp;I20&amp;" ("&amp;'N to W'!A4&amp;") "&amp;" initially valid for a period of "&amp;AD20&amp;" "&amp;AD21&amp;" months from the date set for opening of bids."</f>
        <v>Bid Security, in a separate envelope, in the form of Bank Guarantee for a sum of …(Name of Currency)..  (Rs. Zero Only )  initially valid for a period of Zero (0) months from the date set for opening of bids.</v>
      </c>
      <c r="E20" s="302"/>
      <c r="F20" s="302"/>
      <c r="G20" s="208" t="s">
        <v>254</v>
      </c>
      <c r="H20" s="145" t="s">
        <v>255</v>
      </c>
      <c r="I20" s="209"/>
      <c r="J20" s="209"/>
      <c r="K20" s="210"/>
      <c r="L20" s="210"/>
      <c r="M20" s="210"/>
      <c r="N20" s="210"/>
      <c r="O20" s="210"/>
      <c r="P20" s="210"/>
      <c r="Q20" s="210"/>
      <c r="R20" s="210"/>
      <c r="S20" s="210"/>
      <c r="T20" s="210"/>
      <c r="U20" s="210"/>
      <c r="V20" s="210"/>
      <c r="W20" s="210"/>
      <c r="X20" s="210"/>
      <c r="Y20" s="210"/>
      <c r="Z20" s="24"/>
      <c r="AA20" s="24"/>
      <c r="AB20" s="197"/>
      <c r="AC20" s="197" t="s">
        <v>256</v>
      </c>
      <c r="AD20" s="30" t="str">
        <f>IF(ISERROR(LOOKUP(J20,AE1:AE20,AF1:AF20)),"Zero",LOOKUP(J20,AE1:AE20,AF1:AF20))</f>
        <v>Zero</v>
      </c>
      <c r="AE20" s="30">
        <v>20</v>
      </c>
      <c r="AF20" s="24" t="s">
        <v>257</v>
      </c>
      <c r="AG20" s="30">
        <v>20</v>
      </c>
      <c r="AH20" s="30" t="s">
        <v>218</v>
      </c>
      <c r="AI20" s="31"/>
      <c r="AJ20" s="31"/>
      <c r="AK20" s="31"/>
      <c r="AL20" s="31"/>
      <c r="AM20" s="24"/>
      <c r="AN20" s="24"/>
      <c r="AO20" s="24"/>
      <c r="AP20" s="24"/>
      <c r="AQ20" s="24"/>
      <c r="AR20" s="24"/>
      <c r="AS20" s="24"/>
      <c r="AT20" s="24"/>
      <c r="AU20" s="24"/>
      <c r="AV20" s="24"/>
      <c r="AW20" s="24"/>
      <c r="AX20" s="24"/>
      <c r="AY20" s="24"/>
      <c r="AZ20" s="24"/>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row>
    <row r="21" spans="1:257" ht="77.25" customHeight="1">
      <c r="B21" s="118" t="str">
        <f>"(b) Attachment 2("&amp;Basic!$B$2&amp;") :"</f>
        <v>(b) Attachment 2() :</v>
      </c>
      <c r="C21" s="38"/>
      <c r="D21" s="326" t="s">
        <v>258</v>
      </c>
      <c r="E21" s="302"/>
      <c r="F21" s="302"/>
      <c r="G21" s="380" t="str">
        <f>IF(J20&lt;7,"Please note that if bid validity is less than 07 (seven) months, your bid may be rejected","")</f>
        <v>Please note that if bid validity is less than 07 (seven) months, your bid may be rejected</v>
      </c>
      <c r="H21" s="342"/>
      <c r="I21" s="342"/>
      <c r="J21" s="342"/>
      <c r="Z21" s="24"/>
      <c r="AA21" s="24"/>
      <c r="AB21" s="197"/>
      <c r="AC21" s="197" t="s">
        <v>254</v>
      </c>
      <c r="AD21" s="30" t="str">
        <f>IF(J20&gt;9,"("&amp;J20&amp;")","(0"&amp;J20&amp;")")</f>
        <v>(0)</v>
      </c>
      <c r="AE21" s="30"/>
      <c r="AF21" s="24"/>
      <c r="AG21" s="30">
        <v>21</v>
      </c>
      <c r="AH21" s="30" t="s">
        <v>208</v>
      </c>
      <c r="AI21" s="31"/>
      <c r="AJ21" s="31"/>
      <c r="AK21" s="31"/>
      <c r="AL21" s="31"/>
      <c r="AM21" s="24"/>
      <c r="AN21" s="24"/>
      <c r="AO21" s="24"/>
      <c r="AP21" s="24"/>
      <c r="AQ21" s="24"/>
      <c r="AR21" s="24"/>
      <c r="AS21" s="24"/>
      <c r="AT21" s="24"/>
      <c r="AU21" s="24"/>
      <c r="AV21" s="24"/>
      <c r="AW21" s="24"/>
      <c r="AX21" s="24"/>
      <c r="AY21" s="24"/>
      <c r="AZ21" s="24"/>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row>
    <row r="22" spans="1:257" ht="84.75" customHeight="1">
      <c r="B22" s="118" t="str">
        <f>"(c) Attachment 3("&amp;Basic!$B$2&amp;") :"</f>
        <v>(c) Attachment 3() :</v>
      </c>
      <c r="C22" s="38"/>
      <c r="D22" s="326" t="s">
        <v>259</v>
      </c>
      <c r="E22" s="302"/>
      <c r="F22" s="302"/>
      <c r="G22" s="100"/>
      <c r="H22" s="100"/>
      <c r="Z22" s="24"/>
      <c r="AA22" s="47"/>
      <c r="AB22" s="197"/>
      <c r="AC22" s="197"/>
      <c r="AD22" s="30"/>
      <c r="AE22" s="30"/>
      <c r="AF22" s="24"/>
      <c r="AG22" s="30">
        <v>22</v>
      </c>
      <c r="AH22" s="30" t="s">
        <v>218</v>
      </c>
      <c r="AI22" s="31"/>
      <c r="AJ22" s="31"/>
      <c r="AK22" s="31"/>
      <c r="AL22" s="31"/>
      <c r="AM22" s="24"/>
      <c r="AN22" s="24"/>
      <c r="AO22" s="24"/>
      <c r="AP22" s="24"/>
      <c r="AQ22" s="24"/>
      <c r="AR22" s="24"/>
      <c r="AS22" s="24"/>
      <c r="AT22" s="24"/>
      <c r="AU22" s="24"/>
      <c r="AV22" s="24"/>
      <c r="AW22" s="24"/>
      <c r="AX22" s="24"/>
      <c r="AY22" s="24"/>
      <c r="AZ22" s="24"/>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row>
    <row r="23" spans="1:257" ht="12.75" hidden="1" customHeight="1">
      <c r="D23" s="326"/>
      <c r="E23" s="302"/>
      <c r="F23" s="302"/>
      <c r="G23" s="211"/>
      <c r="H23" s="212" t="e">
        <f>#REF!</f>
        <v>#REF!</v>
      </c>
      <c r="I23" s="25"/>
      <c r="J23" s="213"/>
      <c r="K23" s="213"/>
      <c r="L23" s="213"/>
      <c r="M23" s="213"/>
      <c r="N23" s="213"/>
      <c r="O23" s="213"/>
      <c r="P23" s="213"/>
      <c r="Q23" s="213"/>
      <c r="R23" s="213"/>
      <c r="S23" s="213"/>
      <c r="T23" s="213"/>
      <c r="U23" s="213"/>
      <c r="V23" s="213"/>
      <c r="W23" s="213"/>
      <c r="X23" s="213"/>
      <c r="Y23" s="213"/>
      <c r="Z23" s="24"/>
      <c r="AA23" s="24"/>
      <c r="AB23" s="197"/>
      <c r="AC23" s="197" t="s">
        <v>260</v>
      </c>
      <c r="AD23" s="30"/>
      <c r="AE23" s="30"/>
      <c r="AF23" s="24"/>
      <c r="AG23" s="30">
        <v>23</v>
      </c>
      <c r="AH23" s="30" t="s">
        <v>218</v>
      </c>
      <c r="AI23" s="31"/>
      <c r="AJ23" s="31"/>
      <c r="AK23" s="31"/>
      <c r="AL23" s="31"/>
      <c r="AM23" s="24"/>
      <c r="AN23" s="24"/>
      <c r="AO23" s="24"/>
      <c r="AP23" s="24"/>
      <c r="AQ23" s="24"/>
      <c r="AR23" s="24"/>
      <c r="AS23" s="24"/>
      <c r="AT23" s="24"/>
      <c r="AU23" s="24"/>
      <c r="AV23" s="24"/>
      <c r="AW23" s="24"/>
      <c r="AX23" s="24"/>
      <c r="AY23" s="24"/>
      <c r="AZ23" s="24"/>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row>
    <row r="24" spans="1:257" ht="9.75" hidden="1" customHeight="1">
      <c r="D24" s="326"/>
      <c r="E24" s="302"/>
      <c r="F24" s="302"/>
      <c r="G24" s="214" t="e">
        <f>#REF!</f>
        <v>#REF!</v>
      </c>
      <c r="H24" s="215"/>
      <c r="I24" s="25"/>
      <c r="J24" s="216"/>
      <c r="K24" s="216"/>
      <c r="L24" s="216"/>
      <c r="M24" s="216"/>
      <c r="N24" s="216"/>
      <c r="O24" s="216"/>
      <c r="P24" s="216"/>
      <c r="Q24" s="216"/>
      <c r="R24" s="216"/>
      <c r="S24" s="216"/>
      <c r="T24" s="216"/>
      <c r="U24" s="216"/>
      <c r="V24" s="216"/>
      <c r="W24" s="216"/>
      <c r="X24" s="216"/>
      <c r="Y24" s="216"/>
      <c r="Z24" s="217"/>
      <c r="AA24" s="217"/>
      <c r="AB24" s="197"/>
      <c r="AC24" s="197" t="s">
        <v>261</v>
      </c>
      <c r="AD24" s="30"/>
      <c r="AE24" s="30"/>
      <c r="AF24" s="24"/>
      <c r="AG24" s="30">
        <v>24</v>
      </c>
      <c r="AH24" s="30" t="s">
        <v>218</v>
      </c>
      <c r="AI24" s="31"/>
      <c r="AJ24" s="31"/>
      <c r="AK24" s="31"/>
      <c r="AL24" s="31"/>
      <c r="AM24" s="24"/>
      <c r="AN24" s="24"/>
      <c r="AO24" s="24"/>
      <c r="AP24" s="24"/>
      <c r="AQ24" s="24"/>
      <c r="AR24" s="24"/>
      <c r="AS24" s="24"/>
      <c r="AT24" s="24"/>
      <c r="AU24" s="24"/>
      <c r="AV24" s="24"/>
      <c r="AW24" s="24"/>
      <c r="AX24" s="24"/>
      <c r="AY24" s="24"/>
      <c r="AZ24" s="24"/>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row>
    <row r="25" spans="1:257" ht="75" customHeight="1">
      <c r="B25" s="118" t="str">
        <f>"(d) Attachment 4("&amp;Basic!$B$2&amp;") :"</f>
        <v>(d) Attachment 4() :</v>
      </c>
      <c r="C25" s="218"/>
      <c r="D25" s="326" t="s">
        <v>262</v>
      </c>
      <c r="E25" s="302"/>
      <c r="F25" s="302"/>
      <c r="G25" s="180"/>
      <c r="H25" s="100"/>
      <c r="Z25" s="24"/>
      <c r="AA25" s="24"/>
      <c r="AB25" s="197"/>
      <c r="AC25" s="197"/>
      <c r="AD25" s="126"/>
      <c r="AE25" s="126"/>
      <c r="AF25" s="31"/>
      <c r="AG25" s="30">
        <v>25</v>
      </c>
      <c r="AH25" s="30" t="s">
        <v>218</v>
      </c>
      <c r="AI25" s="31"/>
      <c r="AJ25" s="31"/>
      <c r="AK25" s="31"/>
      <c r="AL25" s="31"/>
      <c r="AM25" s="31"/>
      <c r="AN25" s="31"/>
      <c r="AO25" s="31"/>
      <c r="AP25" s="31"/>
      <c r="AQ25" s="31"/>
      <c r="AR25" s="31"/>
      <c r="AS25" s="31"/>
      <c r="AT25" s="31"/>
      <c r="AU25" s="31"/>
      <c r="AV25" s="31"/>
      <c r="AW25" s="31"/>
      <c r="AX25" s="31"/>
      <c r="AY25" s="31"/>
      <c r="AZ25" s="31"/>
    </row>
    <row r="26" spans="1:257" ht="69" customHeight="1">
      <c r="B26" s="118" t="str">
        <f>"(e) Attachment 5("&amp;Basic!$B$2&amp;") :"</f>
        <v>(e) Attachment 5() :</v>
      </c>
      <c r="C26" s="218"/>
      <c r="D26" s="326" t="s">
        <v>263</v>
      </c>
      <c r="E26" s="302"/>
      <c r="F26" s="302"/>
      <c r="G26" s="100"/>
      <c r="H26" s="100"/>
      <c r="Z26" s="24"/>
      <c r="AA26" s="24"/>
      <c r="AB26" s="197"/>
      <c r="AC26" s="197"/>
      <c r="AD26" s="126"/>
      <c r="AE26" s="126"/>
      <c r="AF26" s="31"/>
      <c r="AG26" s="30">
        <v>26</v>
      </c>
      <c r="AH26" s="30" t="s">
        <v>218</v>
      </c>
      <c r="AI26" s="31"/>
      <c r="AJ26" s="31"/>
      <c r="AK26" s="31"/>
      <c r="AL26" s="31"/>
      <c r="AM26" s="31"/>
      <c r="AN26" s="31"/>
      <c r="AO26" s="31"/>
      <c r="AP26" s="31"/>
      <c r="AQ26" s="31"/>
      <c r="AR26" s="31"/>
      <c r="AS26" s="31"/>
      <c r="AT26" s="31"/>
      <c r="AU26" s="31"/>
      <c r="AV26" s="31"/>
      <c r="AW26" s="31"/>
      <c r="AX26" s="31"/>
      <c r="AY26" s="31"/>
      <c r="AZ26" s="31"/>
    </row>
    <row r="27" spans="1:257" ht="97.5" customHeight="1">
      <c r="B27" s="118" t="str">
        <f>"(f) Attachment 6("&amp;Basic!$B$2&amp;") :"</f>
        <v>(f) Attachment 6() :</v>
      </c>
      <c r="C27" s="218"/>
      <c r="D27" s="326" t="s">
        <v>264</v>
      </c>
      <c r="E27" s="302"/>
      <c r="F27" s="302"/>
      <c r="G27" s="100"/>
      <c r="H27" s="100"/>
      <c r="Z27" s="24"/>
      <c r="AA27" s="24"/>
      <c r="AB27" s="197"/>
      <c r="AC27" s="197"/>
      <c r="AD27" s="30"/>
      <c r="AE27" s="30"/>
      <c r="AF27" s="24"/>
      <c r="AG27" s="30">
        <v>27</v>
      </c>
      <c r="AH27" s="30" t="s">
        <v>218</v>
      </c>
      <c r="AI27" s="31"/>
      <c r="AJ27" s="31"/>
      <c r="AK27" s="31"/>
      <c r="AL27" s="31"/>
      <c r="AM27" s="24"/>
      <c r="AN27" s="24"/>
      <c r="AO27" s="24"/>
      <c r="AP27" s="24"/>
      <c r="AQ27" s="24"/>
      <c r="AR27" s="24"/>
      <c r="AS27" s="24"/>
      <c r="AT27" s="24"/>
      <c r="AU27" s="24"/>
      <c r="AV27" s="24"/>
      <c r="AW27" s="24"/>
      <c r="AX27" s="24"/>
      <c r="AY27" s="24"/>
      <c r="AZ27" s="24"/>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row>
    <row r="28" spans="1:257" ht="57" customHeight="1">
      <c r="B28" s="118" t="str">
        <f>"(g) Attachment 7("&amp;Basic!$B$2&amp;") :"</f>
        <v>(g) Attachment 7() :</v>
      </c>
      <c r="C28" s="218"/>
      <c r="D28" s="326" t="s">
        <v>265</v>
      </c>
      <c r="E28" s="302"/>
      <c r="F28" s="302"/>
      <c r="G28" s="219"/>
      <c r="H28" s="219"/>
      <c r="Z28" s="24"/>
      <c r="AA28" s="24"/>
      <c r="AB28" s="197"/>
      <c r="AC28" s="197"/>
      <c r="AD28" s="30"/>
      <c r="AE28" s="30"/>
      <c r="AF28" s="24"/>
      <c r="AG28" s="30">
        <v>28</v>
      </c>
      <c r="AH28" s="30" t="s">
        <v>218</v>
      </c>
      <c r="AI28" s="31"/>
      <c r="AJ28" s="31"/>
      <c r="AK28" s="31"/>
      <c r="AL28" s="31"/>
      <c r="AM28" s="24"/>
      <c r="AN28" s="24"/>
      <c r="AO28" s="24"/>
      <c r="AP28" s="24"/>
      <c r="AQ28" s="24"/>
      <c r="AR28" s="24"/>
      <c r="AS28" s="24"/>
      <c r="AT28" s="24"/>
      <c r="AU28" s="24"/>
      <c r="AV28" s="24"/>
      <c r="AW28" s="24"/>
      <c r="AX28" s="24"/>
      <c r="AY28" s="24"/>
      <c r="AZ28" s="24"/>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row>
    <row r="29" spans="1:257" ht="33" customHeight="1">
      <c r="B29" s="118" t="str">
        <f>"(h) Attachment 8("&amp;Basic!$B$2&amp;") :"</f>
        <v>(h) Attachment 8() :</v>
      </c>
      <c r="C29" s="218"/>
      <c r="D29" s="326" t="s">
        <v>266</v>
      </c>
      <c r="E29" s="302"/>
      <c r="F29" s="302"/>
      <c r="G29" s="100"/>
      <c r="H29" s="100"/>
      <c r="Z29" s="24"/>
      <c r="AA29" s="24"/>
      <c r="AB29" s="197"/>
      <c r="AC29" s="197"/>
      <c r="AD29" s="30"/>
      <c r="AE29" s="30"/>
      <c r="AF29" s="24"/>
      <c r="AG29" s="30">
        <v>29</v>
      </c>
      <c r="AH29" s="30" t="s">
        <v>218</v>
      </c>
      <c r="AI29" s="31"/>
      <c r="AJ29" s="31"/>
      <c r="AK29" s="31"/>
      <c r="AL29" s="31"/>
      <c r="AM29" s="24"/>
      <c r="AN29" s="24"/>
      <c r="AO29" s="24"/>
      <c r="AP29" s="24"/>
      <c r="AQ29" s="24"/>
      <c r="AR29" s="24"/>
      <c r="AS29" s="24"/>
      <c r="AT29" s="24"/>
      <c r="AU29" s="24"/>
      <c r="AV29" s="24"/>
      <c r="AW29" s="24"/>
      <c r="AX29" s="24"/>
      <c r="AY29" s="24"/>
      <c r="AZ29" s="24"/>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row>
    <row r="30" spans="1:257" ht="33" customHeight="1">
      <c r="B30" s="118" t="str">
        <f>"(i) Attachment 9("&amp;Basic!$B$2&amp;")  :"</f>
        <v>(i) Attachment 9()  :</v>
      </c>
      <c r="C30" s="218"/>
      <c r="D30" s="326" t="s">
        <v>267</v>
      </c>
      <c r="E30" s="302"/>
      <c r="F30" s="302"/>
      <c r="G30" s="100"/>
      <c r="H30" s="100"/>
      <c r="Z30" s="24"/>
      <c r="AA30" s="24"/>
      <c r="AB30" s="197"/>
      <c r="AC30" s="197"/>
      <c r="AD30" s="30"/>
      <c r="AE30" s="30"/>
      <c r="AF30" s="24"/>
      <c r="AG30" s="30">
        <v>30</v>
      </c>
      <c r="AH30" s="30" t="s">
        <v>218</v>
      </c>
      <c r="AI30" s="31"/>
      <c r="AJ30" s="31"/>
      <c r="AK30" s="31"/>
      <c r="AL30" s="31"/>
      <c r="AM30" s="24"/>
      <c r="AN30" s="24"/>
      <c r="AO30" s="24"/>
      <c r="AP30" s="24"/>
      <c r="AQ30" s="24"/>
      <c r="AR30" s="24"/>
      <c r="AS30" s="24"/>
      <c r="AT30" s="24"/>
      <c r="AU30" s="24"/>
      <c r="AV30" s="24"/>
      <c r="AW30" s="24"/>
      <c r="AX30" s="24"/>
      <c r="AY30" s="24"/>
      <c r="AZ30" s="24"/>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row>
    <row r="31" spans="1:257" ht="33" customHeight="1">
      <c r="B31" s="118" t="str">
        <f>"(j) Attachment 10("&amp;Basic!$B$2&amp;"):"</f>
        <v>(j) Attachment 10():</v>
      </c>
      <c r="C31" s="218"/>
      <c r="D31" s="326" t="s">
        <v>268</v>
      </c>
      <c r="E31" s="302"/>
      <c r="F31" s="302"/>
      <c r="G31" s="100"/>
      <c r="H31" s="100"/>
      <c r="Z31" s="24"/>
      <c r="AA31" s="24"/>
      <c r="AB31" s="197"/>
      <c r="AC31" s="197"/>
      <c r="AD31" s="30"/>
      <c r="AE31" s="30"/>
      <c r="AF31" s="24"/>
      <c r="AG31" s="30">
        <v>31</v>
      </c>
      <c r="AH31" s="30" t="s">
        <v>208</v>
      </c>
      <c r="AI31" s="31"/>
      <c r="AJ31" s="31"/>
      <c r="AK31" s="31"/>
      <c r="AL31" s="31"/>
      <c r="AM31" s="24"/>
      <c r="AN31" s="24"/>
      <c r="AO31" s="24"/>
      <c r="AP31" s="24"/>
      <c r="AQ31" s="24"/>
      <c r="AR31" s="24"/>
      <c r="AS31" s="24"/>
      <c r="AT31" s="24"/>
      <c r="AU31" s="24"/>
      <c r="AV31" s="24"/>
      <c r="AW31" s="24"/>
      <c r="AX31" s="24"/>
      <c r="AY31" s="24"/>
      <c r="AZ31" s="24"/>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row>
    <row r="32" spans="1:257" ht="33" customHeight="1">
      <c r="B32" s="118" t="str">
        <f>"(k) Attachment 11("&amp;Basic!$B$2&amp;"):"</f>
        <v>(k) Attachment 11():</v>
      </c>
      <c r="C32" s="218"/>
      <c r="D32" s="326" t="s">
        <v>269</v>
      </c>
      <c r="E32" s="302"/>
      <c r="F32" s="302"/>
      <c r="G32" s="100"/>
      <c r="H32" s="100"/>
      <c r="Z32" s="24"/>
      <c r="AA32" s="24"/>
      <c r="AB32" s="197"/>
      <c r="AC32" s="197"/>
      <c r="AD32" s="30"/>
      <c r="AE32" s="30"/>
      <c r="AF32" s="24"/>
      <c r="AG32" s="24"/>
      <c r="AH32" s="24"/>
      <c r="AI32" s="24"/>
      <c r="AJ32" s="24"/>
      <c r="AK32" s="24"/>
      <c r="AL32" s="24"/>
      <c r="AM32" s="24"/>
      <c r="AN32" s="24"/>
      <c r="AO32" s="24"/>
      <c r="AP32" s="24"/>
      <c r="AQ32" s="24"/>
      <c r="AR32" s="24"/>
      <c r="AS32" s="24"/>
      <c r="AT32" s="24"/>
      <c r="AU32" s="24"/>
      <c r="AV32" s="24"/>
      <c r="AW32" s="24"/>
      <c r="AX32" s="24"/>
      <c r="AY32" s="24"/>
      <c r="AZ32" s="24"/>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row>
    <row r="33" spans="1:257" ht="32.25" customHeight="1">
      <c r="B33" s="118" t="str">
        <f>"(l) Attachment 12("&amp;Basic!$B$2&amp;"):"</f>
        <v>(l) Attachment 12():</v>
      </c>
      <c r="C33" s="218"/>
      <c r="D33" s="326" t="s">
        <v>270</v>
      </c>
      <c r="E33" s="302"/>
      <c r="F33" s="302"/>
      <c r="G33" s="100"/>
      <c r="H33" s="100"/>
      <c r="Z33" s="24"/>
      <c r="AA33" s="24"/>
      <c r="AB33" s="197"/>
      <c r="AC33" s="197"/>
      <c r="AD33" s="30"/>
      <c r="AE33" s="30"/>
      <c r="AF33" s="24"/>
      <c r="AG33" s="24"/>
      <c r="AH33" s="24"/>
      <c r="AI33" s="24"/>
      <c r="AJ33" s="24"/>
      <c r="AK33" s="24"/>
      <c r="AL33" s="24"/>
      <c r="AM33" s="24"/>
      <c r="AN33" s="24"/>
      <c r="AO33" s="24"/>
      <c r="AP33" s="24"/>
      <c r="AQ33" s="24"/>
      <c r="AR33" s="24"/>
      <c r="AS33" s="24"/>
      <c r="AT33" s="24"/>
      <c r="AU33" s="24"/>
      <c r="AV33" s="24"/>
      <c r="AW33" s="24"/>
      <c r="AX33" s="24"/>
      <c r="AY33" s="24"/>
      <c r="AZ33" s="24"/>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c r="IW33" s="25"/>
    </row>
    <row r="34" spans="1:257" ht="33" customHeight="1">
      <c r="B34" s="118" t="str">
        <f>"(m) Attachment 13("&amp;Basic!$B$2&amp;"):"</f>
        <v>(m) Attachment 13():</v>
      </c>
      <c r="C34" s="218"/>
      <c r="D34" s="326" t="s">
        <v>271</v>
      </c>
      <c r="E34" s="302"/>
      <c r="F34" s="302"/>
      <c r="G34" s="100"/>
      <c r="H34" s="100"/>
      <c r="Z34" s="24"/>
      <c r="AA34" s="24"/>
      <c r="AB34" s="197"/>
      <c r="AC34" s="197"/>
      <c r="AD34" s="30"/>
      <c r="AE34" s="30"/>
      <c r="AF34" s="24"/>
      <c r="AG34" s="24"/>
      <c r="AH34" s="24"/>
      <c r="AI34" s="24"/>
      <c r="AJ34" s="24"/>
      <c r="AK34" s="24"/>
      <c r="AL34" s="24"/>
      <c r="AM34" s="24"/>
      <c r="AN34" s="24"/>
      <c r="AO34" s="24"/>
      <c r="AP34" s="24"/>
      <c r="AQ34" s="24"/>
      <c r="AR34" s="24"/>
      <c r="AS34" s="24"/>
      <c r="AT34" s="24"/>
      <c r="AU34" s="24"/>
      <c r="AV34" s="24"/>
      <c r="AW34" s="24"/>
      <c r="AX34" s="24"/>
      <c r="AY34" s="24"/>
      <c r="AZ34" s="24"/>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row>
    <row r="35" spans="1:257" ht="35.25" customHeight="1">
      <c r="B35" s="118" t="str">
        <f>"(n) Attachment 14("&amp;Basic!$B$2&amp;"):"</f>
        <v>(n) Attachment 14():</v>
      </c>
      <c r="C35" s="218"/>
      <c r="D35" s="326" t="s">
        <v>272</v>
      </c>
      <c r="E35" s="302"/>
      <c r="F35" s="302"/>
      <c r="G35" s="100"/>
      <c r="H35" s="100"/>
      <c r="Z35" s="24"/>
      <c r="AA35" s="24"/>
      <c r="AB35" s="197"/>
      <c r="AC35" s="197"/>
      <c r="AD35" s="30"/>
      <c r="AE35" s="30"/>
      <c r="AF35" s="24"/>
      <c r="AG35" s="24"/>
      <c r="AH35" s="24"/>
      <c r="AI35" s="24"/>
      <c r="AJ35" s="24"/>
      <c r="AK35" s="24"/>
      <c r="AL35" s="24"/>
      <c r="AM35" s="24"/>
      <c r="AN35" s="24"/>
      <c r="AO35" s="24"/>
      <c r="AP35" s="24"/>
      <c r="AQ35" s="24"/>
      <c r="AR35" s="24"/>
      <c r="AS35" s="24"/>
      <c r="AT35" s="24"/>
      <c r="AU35" s="24"/>
      <c r="AV35" s="24"/>
      <c r="AW35" s="24"/>
      <c r="AX35" s="24"/>
      <c r="AY35" s="24"/>
      <c r="AZ35" s="24"/>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c r="IW35" s="25"/>
    </row>
    <row r="36" spans="1:257" ht="35.25" customHeight="1">
      <c r="B36" s="118" t="str">
        <f>"(o) Attachment 15("&amp;Basic!$B$2&amp;"):"</f>
        <v>(o) Attachment 15():</v>
      </c>
      <c r="C36" s="218"/>
      <c r="D36" s="326" t="s">
        <v>273</v>
      </c>
      <c r="E36" s="302"/>
      <c r="F36" s="302"/>
      <c r="G36" s="100"/>
      <c r="H36" s="100"/>
      <c r="Z36" s="24"/>
      <c r="AA36" s="24"/>
      <c r="AB36" s="197"/>
      <c r="AC36" s="197"/>
      <c r="AD36" s="30"/>
      <c r="AE36" s="30"/>
      <c r="AF36" s="24"/>
      <c r="AG36" s="24"/>
      <c r="AH36" s="24"/>
      <c r="AI36" s="24"/>
      <c r="AJ36" s="24"/>
      <c r="AK36" s="24"/>
      <c r="AL36" s="24"/>
      <c r="AM36" s="24"/>
      <c r="AN36" s="24"/>
      <c r="AO36" s="24"/>
      <c r="AP36" s="24"/>
      <c r="AQ36" s="24"/>
      <c r="AR36" s="24"/>
      <c r="AS36" s="24"/>
      <c r="AT36" s="24"/>
      <c r="AU36" s="24"/>
      <c r="AV36" s="24"/>
      <c r="AW36" s="24"/>
      <c r="AX36" s="24"/>
      <c r="AY36" s="24"/>
      <c r="AZ36" s="24"/>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c r="IW36" s="25"/>
    </row>
    <row r="37" spans="1:257" ht="33" customHeight="1">
      <c r="B37" s="118" t="str">
        <f>"(p) Attachment 16("&amp;Basic!$B$2&amp;"):"</f>
        <v>(p) Attachment 16():</v>
      </c>
      <c r="C37" s="218"/>
      <c r="D37" s="326" t="s">
        <v>274</v>
      </c>
      <c r="E37" s="302"/>
      <c r="F37" s="302"/>
      <c r="G37" s="100"/>
      <c r="H37" s="100"/>
      <c r="Z37" s="24"/>
      <c r="AA37" s="24"/>
      <c r="AB37" s="197"/>
      <c r="AC37" s="197"/>
      <c r="AD37" s="30"/>
      <c r="AE37" s="30"/>
      <c r="AF37" s="24"/>
      <c r="AG37" s="24"/>
      <c r="AH37" s="24"/>
      <c r="AI37" s="24"/>
      <c r="AJ37" s="24"/>
      <c r="AK37" s="24"/>
      <c r="AL37" s="24"/>
      <c r="AM37" s="24"/>
      <c r="AN37" s="24"/>
      <c r="AO37" s="24"/>
      <c r="AP37" s="24"/>
      <c r="AQ37" s="24"/>
      <c r="AR37" s="24"/>
      <c r="AS37" s="24"/>
      <c r="AT37" s="24"/>
      <c r="AU37" s="24"/>
      <c r="AV37" s="24"/>
      <c r="AW37" s="24"/>
      <c r="AX37" s="24"/>
      <c r="AY37" s="24"/>
      <c r="AZ37" s="24"/>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c r="IR37" s="25"/>
      <c r="IS37" s="25"/>
      <c r="IT37" s="25"/>
      <c r="IU37" s="25"/>
      <c r="IV37" s="25"/>
      <c r="IW37" s="25"/>
    </row>
    <row r="38" spans="1:257" ht="33" customHeight="1">
      <c r="B38" s="118" t="str">
        <f>"(q) Attachment 17("&amp;Basic!$B$2&amp;"):"</f>
        <v>(q) Attachment 17():</v>
      </c>
      <c r="C38" s="218"/>
      <c r="D38" s="326" t="s">
        <v>275</v>
      </c>
      <c r="E38" s="302"/>
      <c r="F38" s="302"/>
      <c r="G38" s="100"/>
      <c r="H38" s="100"/>
      <c r="Z38" s="24"/>
      <c r="AA38" s="24"/>
      <c r="AB38" s="197"/>
      <c r="AC38" s="197"/>
      <c r="AD38" s="126"/>
      <c r="AE38" s="126"/>
      <c r="AF38" s="31"/>
      <c r="AG38" s="31"/>
      <c r="AH38" s="31"/>
      <c r="AI38" s="31"/>
      <c r="AJ38" s="31"/>
      <c r="AK38" s="31"/>
      <c r="AL38" s="31"/>
      <c r="AM38" s="31"/>
      <c r="AN38" s="31"/>
      <c r="AO38" s="31"/>
      <c r="AP38" s="31"/>
      <c r="AQ38" s="31"/>
      <c r="AR38" s="31"/>
      <c r="AS38" s="31"/>
      <c r="AT38" s="31"/>
      <c r="AU38" s="31"/>
      <c r="AV38" s="31"/>
      <c r="AW38" s="31"/>
      <c r="AX38" s="31"/>
      <c r="AY38" s="31"/>
      <c r="AZ38" s="31"/>
    </row>
    <row r="39" spans="1:257" ht="66" customHeight="1">
      <c r="A39" s="200">
        <v>3</v>
      </c>
      <c r="B39" s="377" t="s">
        <v>276</v>
      </c>
      <c r="C39" s="302"/>
      <c r="D39" s="302"/>
      <c r="E39" s="302"/>
      <c r="F39" s="302"/>
      <c r="G39" s="201"/>
      <c r="H39" s="201"/>
      <c r="Z39" s="24"/>
      <c r="AA39" s="24"/>
      <c r="AB39" s="197"/>
      <c r="AC39" s="197"/>
      <c r="AD39" s="126"/>
      <c r="AE39" s="126"/>
      <c r="AF39" s="31"/>
      <c r="AG39" s="31"/>
      <c r="AH39" s="31"/>
      <c r="AI39" s="31"/>
      <c r="AJ39" s="31"/>
      <c r="AK39" s="31"/>
      <c r="AL39" s="31"/>
      <c r="AM39" s="31"/>
      <c r="AN39" s="31"/>
      <c r="AO39" s="31"/>
      <c r="AP39" s="31"/>
      <c r="AQ39" s="31"/>
      <c r="AR39" s="31"/>
      <c r="AS39" s="31"/>
      <c r="AT39" s="31"/>
      <c r="AU39" s="31"/>
      <c r="AV39" s="31"/>
      <c r="AW39" s="31"/>
      <c r="AX39" s="31"/>
      <c r="AY39" s="31"/>
      <c r="AZ39" s="31"/>
    </row>
    <row r="40" spans="1:257" ht="83.25" customHeight="1">
      <c r="A40" s="200">
        <v>3.1</v>
      </c>
      <c r="B40" s="377" t="s">
        <v>277</v>
      </c>
      <c r="C40" s="302"/>
      <c r="D40" s="302"/>
      <c r="E40" s="302"/>
      <c r="F40" s="302"/>
      <c r="G40" s="201"/>
      <c r="H40" s="201"/>
      <c r="Z40" s="24"/>
      <c r="AA40" s="24"/>
      <c r="AB40" s="197"/>
      <c r="AC40" s="197"/>
      <c r="AD40" s="126"/>
      <c r="AE40" s="126"/>
      <c r="AF40" s="31"/>
      <c r="AG40" s="31"/>
      <c r="AH40" s="31"/>
      <c r="AI40" s="31"/>
      <c r="AJ40" s="31"/>
      <c r="AK40" s="31"/>
      <c r="AL40" s="31"/>
      <c r="AM40" s="31"/>
      <c r="AN40" s="31"/>
      <c r="AO40" s="31"/>
      <c r="AP40" s="31"/>
      <c r="AQ40" s="31"/>
      <c r="AR40" s="31"/>
      <c r="AS40" s="31"/>
      <c r="AT40" s="31"/>
      <c r="AU40" s="31"/>
      <c r="AV40" s="31"/>
      <c r="AW40" s="31"/>
      <c r="AX40" s="31"/>
      <c r="AY40" s="31"/>
      <c r="AZ40" s="31"/>
    </row>
    <row r="41" spans="1:257" ht="69" customHeight="1">
      <c r="A41" s="200">
        <v>3.2</v>
      </c>
      <c r="B41" s="377" t="s">
        <v>278</v>
      </c>
      <c r="C41" s="302"/>
      <c r="D41" s="302"/>
      <c r="E41" s="302"/>
      <c r="F41" s="302"/>
      <c r="G41" s="201"/>
      <c r="H41" s="201"/>
      <c r="Z41" s="24"/>
      <c r="AA41" s="24"/>
      <c r="AB41" s="197"/>
      <c r="AC41" s="197"/>
      <c r="AD41" s="126"/>
      <c r="AE41" s="126"/>
      <c r="AF41" s="31"/>
      <c r="AG41" s="31"/>
      <c r="AH41" s="31"/>
      <c r="AI41" s="31"/>
      <c r="AJ41" s="31"/>
      <c r="AK41" s="31"/>
      <c r="AL41" s="31"/>
      <c r="AM41" s="31"/>
      <c r="AN41" s="31"/>
      <c r="AO41" s="31"/>
      <c r="AP41" s="31"/>
      <c r="AQ41" s="31"/>
      <c r="AR41" s="31"/>
      <c r="AS41" s="31"/>
      <c r="AT41" s="31"/>
      <c r="AU41" s="31"/>
      <c r="AV41" s="31"/>
      <c r="AW41" s="31"/>
      <c r="AX41" s="31"/>
      <c r="AY41" s="31"/>
      <c r="AZ41" s="31"/>
    </row>
    <row r="42" spans="1:257" ht="82.5" customHeight="1">
      <c r="A42" s="200">
        <v>4</v>
      </c>
      <c r="B42" s="377" t="s">
        <v>279</v>
      </c>
      <c r="C42" s="302"/>
      <c r="D42" s="302"/>
      <c r="E42" s="302"/>
      <c r="F42" s="302"/>
      <c r="G42" s="201"/>
      <c r="H42" s="201"/>
      <c r="Z42" s="24"/>
      <c r="AA42" s="24"/>
      <c r="AB42" s="197"/>
      <c r="AC42" s="197"/>
      <c r="AD42" s="30"/>
      <c r="AE42" s="30"/>
      <c r="AF42" s="24"/>
      <c r="AG42" s="24"/>
      <c r="AH42" s="24"/>
      <c r="AI42" s="24"/>
      <c r="AJ42" s="24"/>
      <c r="AK42" s="24"/>
      <c r="AL42" s="24"/>
      <c r="AM42" s="24"/>
      <c r="AN42" s="24"/>
      <c r="AO42" s="24"/>
      <c r="AP42" s="24"/>
      <c r="AQ42" s="24"/>
      <c r="AR42" s="24"/>
      <c r="AS42" s="24"/>
      <c r="AT42" s="24"/>
      <c r="AU42" s="24"/>
      <c r="AV42" s="24"/>
      <c r="AW42" s="24"/>
      <c r="AX42" s="24"/>
      <c r="AY42" s="24"/>
      <c r="AZ42" s="24"/>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c r="IW42" s="25"/>
    </row>
    <row r="43" spans="1:257" ht="68.25" customHeight="1">
      <c r="A43" s="200">
        <v>4.0999999999999996</v>
      </c>
      <c r="B43" s="377" t="s">
        <v>280</v>
      </c>
      <c r="C43" s="302"/>
      <c r="D43" s="302"/>
      <c r="E43" s="302"/>
      <c r="F43" s="302"/>
      <c r="G43" s="201"/>
      <c r="H43" s="201"/>
      <c r="Z43" s="24"/>
      <c r="AA43" s="24"/>
      <c r="AB43" s="197"/>
      <c r="AC43" s="197"/>
      <c r="AD43" s="126"/>
      <c r="AE43" s="126"/>
      <c r="AF43" s="31"/>
      <c r="AG43" s="31"/>
      <c r="AH43" s="31"/>
      <c r="AI43" s="31"/>
      <c r="AJ43" s="31"/>
      <c r="AK43" s="31"/>
      <c r="AL43" s="31"/>
      <c r="AM43" s="31"/>
      <c r="AN43" s="31"/>
      <c r="AO43" s="31"/>
      <c r="AP43" s="31"/>
      <c r="AQ43" s="31"/>
      <c r="AR43" s="31"/>
      <c r="AS43" s="31"/>
      <c r="AT43" s="31"/>
      <c r="AU43" s="31"/>
      <c r="AV43" s="31"/>
      <c r="AW43" s="31"/>
      <c r="AX43" s="31"/>
      <c r="AY43" s="31"/>
      <c r="AZ43" s="31"/>
    </row>
    <row r="44" spans="1:257" ht="102" customHeight="1">
      <c r="A44" s="200">
        <v>4.2</v>
      </c>
      <c r="B44" s="377" t="s">
        <v>281</v>
      </c>
      <c r="C44" s="302"/>
      <c r="D44" s="302"/>
      <c r="E44" s="302"/>
      <c r="F44" s="302"/>
      <c r="G44" s="201"/>
      <c r="H44" s="201"/>
      <c r="Z44" s="24"/>
      <c r="AA44" s="24"/>
      <c r="AB44" s="197"/>
      <c r="AC44" s="197"/>
      <c r="AD44" s="126"/>
      <c r="AE44" s="126"/>
      <c r="AF44" s="31"/>
      <c r="AG44" s="31"/>
      <c r="AH44" s="31"/>
      <c r="AI44" s="31"/>
      <c r="AJ44" s="31"/>
      <c r="AK44" s="31"/>
      <c r="AL44" s="31"/>
      <c r="AM44" s="31"/>
      <c r="AN44" s="31"/>
      <c r="AO44" s="31"/>
      <c r="AP44" s="31"/>
      <c r="AQ44" s="31"/>
      <c r="AR44" s="31"/>
      <c r="AS44" s="31"/>
      <c r="AT44" s="31"/>
      <c r="AU44" s="31"/>
      <c r="AV44" s="31"/>
      <c r="AW44" s="31"/>
      <c r="AX44" s="31"/>
      <c r="AY44" s="31"/>
      <c r="AZ44" s="31"/>
    </row>
    <row r="45" spans="1:257" ht="64.5" customHeight="1">
      <c r="A45" s="200">
        <v>4.3</v>
      </c>
      <c r="B45" s="377" t="s">
        <v>282</v>
      </c>
      <c r="C45" s="302"/>
      <c r="D45" s="302"/>
      <c r="E45" s="302"/>
      <c r="F45" s="302"/>
      <c r="G45" s="201"/>
      <c r="H45" s="201"/>
      <c r="Z45" s="24"/>
      <c r="AA45" s="24"/>
      <c r="AB45" s="197"/>
      <c r="AC45" s="197"/>
      <c r="AD45" s="126"/>
      <c r="AE45" s="126"/>
      <c r="AF45" s="31"/>
      <c r="AG45" s="31"/>
      <c r="AH45" s="31"/>
      <c r="AI45" s="31"/>
      <c r="AJ45" s="31"/>
      <c r="AK45" s="31"/>
      <c r="AL45" s="31"/>
      <c r="AM45" s="31"/>
      <c r="AN45" s="31"/>
      <c r="AO45" s="31"/>
      <c r="AP45" s="31"/>
      <c r="AQ45" s="31"/>
      <c r="AR45" s="31"/>
      <c r="AS45" s="31"/>
      <c r="AT45" s="31"/>
      <c r="AU45" s="31"/>
      <c r="AV45" s="31"/>
      <c r="AW45" s="31"/>
      <c r="AX45" s="31"/>
      <c r="AY45" s="31"/>
      <c r="AZ45" s="31"/>
    </row>
    <row r="46" spans="1:257" ht="41.25" customHeight="1">
      <c r="A46" s="200">
        <v>4.4000000000000004</v>
      </c>
      <c r="B46" s="377" t="s">
        <v>283</v>
      </c>
      <c r="C46" s="302"/>
      <c r="D46" s="302"/>
      <c r="E46" s="302"/>
      <c r="F46" s="302"/>
      <c r="G46" s="201"/>
      <c r="H46" s="201"/>
      <c r="Z46" s="24"/>
      <c r="AA46" s="24"/>
      <c r="AB46" s="197"/>
      <c r="AC46" s="197"/>
      <c r="AD46" s="126"/>
      <c r="AE46" s="126"/>
      <c r="AF46" s="31"/>
      <c r="AG46" s="31"/>
      <c r="AH46" s="31"/>
      <c r="AI46" s="31"/>
      <c r="AJ46" s="31"/>
      <c r="AK46" s="31"/>
      <c r="AL46" s="31"/>
      <c r="AM46" s="31"/>
      <c r="AN46" s="31"/>
      <c r="AO46" s="31"/>
      <c r="AP46" s="31"/>
      <c r="AQ46" s="31"/>
      <c r="AR46" s="31"/>
      <c r="AS46" s="31"/>
      <c r="AT46" s="31"/>
      <c r="AU46" s="31"/>
      <c r="AV46" s="31"/>
      <c r="AW46" s="31"/>
      <c r="AX46" s="31"/>
      <c r="AY46" s="31"/>
      <c r="AZ46" s="31"/>
    </row>
    <row r="47" spans="1:257" ht="21" customHeight="1">
      <c r="A47" s="220">
        <v>5</v>
      </c>
      <c r="B47" s="309" t="s">
        <v>284</v>
      </c>
      <c r="C47" s="302"/>
      <c r="D47" s="302"/>
      <c r="E47" s="302"/>
      <c r="F47" s="302"/>
      <c r="G47" s="46"/>
      <c r="H47" s="46"/>
      <c r="Z47" s="24"/>
      <c r="AA47" s="24"/>
      <c r="AB47" s="197"/>
      <c r="AC47" s="197"/>
      <c r="AD47" s="126"/>
      <c r="AE47" s="126"/>
      <c r="AF47" s="31"/>
      <c r="AG47" s="31"/>
      <c r="AH47" s="31"/>
      <c r="AI47" s="31"/>
      <c r="AJ47" s="31"/>
      <c r="AK47" s="31"/>
      <c r="AL47" s="31"/>
      <c r="AM47" s="31"/>
      <c r="AN47" s="31"/>
      <c r="AO47" s="31"/>
      <c r="AP47" s="31"/>
      <c r="AQ47" s="31"/>
      <c r="AR47" s="31"/>
      <c r="AS47" s="31"/>
      <c r="AT47" s="31"/>
      <c r="AU47" s="31"/>
      <c r="AV47" s="31"/>
      <c r="AW47" s="31"/>
      <c r="AX47" s="31"/>
      <c r="AY47" s="31"/>
      <c r="AZ47" s="31"/>
    </row>
    <row r="48" spans="1:257" ht="60.75" customHeight="1">
      <c r="A48" s="200">
        <v>5.0999999999999996</v>
      </c>
      <c r="B48" s="377" t="s">
        <v>285</v>
      </c>
      <c r="C48" s="302"/>
      <c r="D48" s="302"/>
      <c r="E48" s="302"/>
      <c r="F48" s="302"/>
      <c r="G48" s="201"/>
      <c r="H48" s="201"/>
      <c r="Z48" s="24"/>
      <c r="AA48" s="24"/>
      <c r="AB48" s="197"/>
      <c r="AC48" s="197"/>
      <c r="AD48" s="30"/>
      <c r="AE48" s="30"/>
      <c r="AF48" s="24"/>
      <c r="AG48" s="24"/>
      <c r="AH48" s="24"/>
      <c r="AI48" s="24"/>
      <c r="AJ48" s="24"/>
      <c r="AK48" s="24"/>
      <c r="AL48" s="24"/>
      <c r="AM48" s="24"/>
      <c r="AN48" s="24"/>
      <c r="AO48" s="24"/>
      <c r="AP48" s="24"/>
      <c r="AQ48" s="24"/>
      <c r="AR48" s="24"/>
      <c r="AS48" s="24"/>
      <c r="AT48" s="24"/>
      <c r="AU48" s="24"/>
      <c r="AV48" s="24"/>
      <c r="AW48" s="24"/>
      <c r="AX48" s="24"/>
      <c r="AY48" s="24"/>
      <c r="AZ48" s="24"/>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row>
    <row r="49" spans="1:257" ht="33" customHeight="1">
      <c r="A49" s="200">
        <v>6</v>
      </c>
      <c r="B49" s="377" t="s">
        <v>286</v>
      </c>
      <c r="C49" s="302"/>
      <c r="D49" s="302"/>
      <c r="E49" s="302"/>
      <c r="F49" s="302"/>
      <c r="G49" s="201"/>
      <c r="H49" s="201"/>
      <c r="Z49" s="24"/>
      <c r="AA49" s="24"/>
      <c r="AB49" s="197"/>
      <c r="AC49" s="197"/>
      <c r="AD49" s="30"/>
      <c r="AE49" s="30"/>
      <c r="AF49" s="24"/>
      <c r="AG49" s="24"/>
      <c r="AH49" s="24"/>
      <c r="AI49" s="24"/>
      <c r="AJ49" s="24"/>
      <c r="AK49" s="24"/>
      <c r="AL49" s="24"/>
      <c r="AM49" s="24"/>
      <c r="AN49" s="24"/>
      <c r="AO49" s="24"/>
      <c r="AP49" s="24"/>
      <c r="AQ49" s="24"/>
      <c r="AR49" s="24"/>
      <c r="AS49" s="24"/>
      <c r="AT49" s="24"/>
      <c r="AU49" s="24"/>
      <c r="AV49" s="24"/>
      <c r="AW49" s="24"/>
      <c r="AX49" s="24"/>
      <c r="AY49" s="24"/>
      <c r="AZ49" s="24"/>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row>
    <row r="50" spans="1:257" ht="26.1" customHeight="1">
      <c r="A50" s="220"/>
      <c r="B50" s="169" t="s">
        <v>56</v>
      </c>
      <c r="C50" s="44" t="s">
        <v>287</v>
      </c>
      <c r="E50" s="221" t="s">
        <v>288</v>
      </c>
      <c r="F50" s="25"/>
      <c r="G50" s="25"/>
      <c r="H50" s="25"/>
      <c r="J50" s="2"/>
      <c r="K50" s="2"/>
      <c r="L50" s="2"/>
      <c r="M50" s="2"/>
      <c r="N50" s="2"/>
      <c r="O50" s="2"/>
      <c r="P50" s="2"/>
      <c r="Q50" s="2"/>
      <c r="R50" s="2"/>
      <c r="S50" s="2"/>
      <c r="T50" s="2"/>
      <c r="U50" s="2"/>
      <c r="V50" s="2"/>
      <c r="W50" s="2"/>
      <c r="X50" s="2"/>
      <c r="Y50" s="2"/>
      <c r="Z50" s="31"/>
      <c r="AA50" s="31"/>
      <c r="AB50" s="198"/>
      <c r="AC50" s="197"/>
      <c r="AD50" s="30"/>
      <c r="AE50" s="30"/>
      <c r="AF50" s="24"/>
      <c r="AG50" s="24"/>
      <c r="AH50" s="24"/>
      <c r="AI50" s="24"/>
      <c r="AJ50" s="24"/>
      <c r="AK50" s="24"/>
      <c r="AL50" s="24"/>
      <c r="AM50" s="24"/>
      <c r="AN50" s="24"/>
      <c r="AO50" s="24"/>
      <c r="AP50" s="24"/>
      <c r="AQ50" s="24"/>
      <c r="AR50" s="24"/>
      <c r="AS50" s="24"/>
      <c r="AT50" s="24"/>
      <c r="AU50" s="24"/>
      <c r="AV50" s="24"/>
      <c r="AW50" s="24"/>
      <c r="AX50" s="24"/>
      <c r="AY50" s="24"/>
      <c r="AZ50" s="24"/>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row>
    <row r="51" spans="1:257" ht="38.1" customHeight="1">
      <c r="A51" s="220"/>
      <c r="B51" s="169" t="s">
        <v>57</v>
      </c>
      <c r="C51" s="38" t="s">
        <v>289</v>
      </c>
      <c r="E51" s="221" t="s">
        <v>290</v>
      </c>
      <c r="F51" s="25"/>
      <c r="G51" s="25"/>
      <c r="H51" s="25"/>
      <c r="J51" s="2"/>
      <c r="K51" s="2"/>
      <c r="L51" s="2"/>
      <c r="M51" s="2"/>
      <c r="N51" s="2"/>
      <c r="O51" s="2"/>
      <c r="P51" s="2"/>
      <c r="Q51" s="2"/>
      <c r="R51" s="2"/>
      <c r="S51" s="2"/>
      <c r="T51" s="2"/>
      <c r="U51" s="2"/>
      <c r="V51" s="2"/>
      <c r="W51" s="2"/>
      <c r="X51" s="2"/>
      <c r="Y51" s="2"/>
      <c r="Z51" s="31"/>
      <c r="AA51" s="31"/>
      <c r="AB51" s="198"/>
      <c r="AC51" s="197"/>
      <c r="AD51" s="30"/>
      <c r="AE51" s="30"/>
      <c r="AF51" s="24"/>
      <c r="AG51" s="24"/>
      <c r="AH51" s="24"/>
      <c r="AI51" s="24"/>
      <c r="AJ51" s="24"/>
      <c r="AK51" s="24"/>
      <c r="AL51" s="24"/>
      <c r="AM51" s="24"/>
      <c r="AN51" s="24"/>
      <c r="AO51" s="24"/>
      <c r="AP51" s="24"/>
      <c r="AQ51" s="24"/>
      <c r="AR51" s="24"/>
      <c r="AS51" s="24"/>
      <c r="AT51" s="24"/>
      <c r="AU51" s="24"/>
      <c r="AV51" s="24"/>
      <c r="AW51" s="24"/>
      <c r="AX51" s="24"/>
      <c r="AY51" s="24"/>
      <c r="AZ51" s="24"/>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row>
    <row r="52" spans="1:257" ht="38.1" customHeight="1">
      <c r="A52" s="220"/>
      <c r="B52" s="169" t="s">
        <v>58</v>
      </c>
      <c r="C52" s="38" t="s">
        <v>291</v>
      </c>
      <c r="E52" s="221" t="s">
        <v>292</v>
      </c>
      <c r="F52" s="25"/>
      <c r="G52" s="25"/>
      <c r="H52" s="25"/>
      <c r="Z52" s="24"/>
      <c r="AA52" s="24"/>
      <c r="AB52" s="197"/>
      <c r="AC52" s="197"/>
      <c r="AD52" s="30"/>
      <c r="AE52" s="30"/>
      <c r="AF52" s="24"/>
      <c r="AG52" s="24"/>
      <c r="AH52" s="24"/>
      <c r="AI52" s="24"/>
      <c r="AJ52" s="24"/>
      <c r="AK52" s="24"/>
      <c r="AL52" s="24"/>
      <c r="AM52" s="24"/>
      <c r="AN52" s="24"/>
      <c r="AO52" s="24"/>
      <c r="AP52" s="24"/>
      <c r="AQ52" s="24"/>
      <c r="AR52" s="24"/>
      <c r="AS52" s="24"/>
      <c r="AT52" s="24"/>
      <c r="AU52" s="24"/>
      <c r="AV52" s="24"/>
      <c r="AW52" s="24"/>
      <c r="AX52" s="24"/>
      <c r="AY52" s="24"/>
      <c r="AZ52" s="24"/>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row>
    <row r="53" spans="1:257" ht="38.1" customHeight="1">
      <c r="A53" s="220"/>
      <c r="B53" s="169" t="s">
        <v>293</v>
      </c>
      <c r="C53" s="38" t="s">
        <v>294</v>
      </c>
      <c r="E53" s="221" t="s">
        <v>295</v>
      </c>
      <c r="F53" s="25"/>
      <c r="G53" s="25"/>
      <c r="H53" s="25"/>
      <c r="Z53" s="24"/>
      <c r="AA53" s="24"/>
      <c r="AB53" s="198"/>
      <c r="AC53" s="197"/>
      <c r="AD53" s="30"/>
      <c r="AE53" s="30"/>
      <c r="AF53" s="24"/>
      <c r="AG53" s="24"/>
      <c r="AH53" s="24"/>
      <c r="AI53" s="24"/>
      <c r="AJ53" s="24"/>
      <c r="AK53" s="24"/>
      <c r="AL53" s="24"/>
      <c r="AM53" s="24"/>
      <c r="AN53" s="24"/>
      <c r="AO53" s="24"/>
      <c r="AP53" s="24"/>
      <c r="AQ53" s="24"/>
      <c r="AR53" s="24"/>
      <c r="AS53" s="24"/>
      <c r="AT53" s="24"/>
      <c r="AU53" s="24"/>
      <c r="AV53" s="24"/>
      <c r="AW53" s="24"/>
      <c r="AX53" s="24"/>
      <c r="AY53" s="24"/>
      <c r="AZ53" s="24"/>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row>
    <row r="54" spans="1:257" ht="38.1" customHeight="1">
      <c r="A54" s="220"/>
      <c r="B54" s="169" t="s">
        <v>60</v>
      </c>
      <c r="C54" s="38" t="s">
        <v>296</v>
      </c>
      <c r="E54" s="221" t="s">
        <v>297</v>
      </c>
      <c r="F54" s="25"/>
      <c r="G54" s="25"/>
      <c r="H54" s="25"/>
      <c r="J54" s="2"/>
      <c r="K54" s="2"/>
      <c r="L54" s="2"/>
      <c r="M54" s="2"/>
      <c r="N54" s="2"/>
      <c r="O54" s="2"/>
      <c r="P54" s="2"/>
      <c r="Q54" s="2"/>
      <c r="R54" s="2"/>
      <c r="S54" s="2"/>
      <c r="T54" s="2"/>
      <c r="U54" s="2"/>
      <c r="V54" s="2"/>
      <c r="W54" s="2"/>
      <c r="X54" s="2"/>
      <c r="Y54" s="2"/>
      <c r="Z54" s="31"/>
      <c r="AA54" s="31"/>
      <c r="AB54" s="198"/>
      <c r="AC54" s="197"/>
      <c r="AD54" s="30"/>
      <c r="AE54" s="30"/>
      <c r="AF54" s="24"/>
      <c r="AG54" s="24"/>
      <c r="AH54" s="24"/>
      <c r="AI54" s="24"/>
      <c r="AJ54" s="24"/>
      <c r="AK54" s="24"/>
      <c r="AL54" s="24"/>
      <c r="AM54" s="24"/>
      <c r="AN54" s="24"/>
      <c r="AO54" s="24"/>
      <c r="AP54" s="24"/>
      <c r="AQ54" s="24"/>
      <c r="AR54" s="24"/>
      <c r="AS54" s="24"/>
      <c r="AT54" s="24"/>
      <c r="AU54" s="24"/>
      <c r="AV54" s="24"/>
      <c r="AW54" s="24"/>
      <c r="AX54" s="24"/>
      <c r="AY54" s="24"/>
      <c r="AZ54" s="24"/>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row>
    <row r="55" spans="1:257" ht="38.1" customHeight="1">
      <c r="A55" s="220"/>
      <c r="B55" s="169" t="s">
        <v>68</v>
      </c>
      <c r="C55" s="38" t="s">
        <v>298</v>
      </c>
      <c r="E55" s="221" t="s">
        <v>299</v>
      </c>
      <c r="F55" s="25"/>
      <c r="G55" s="25"/>
      <c r="H55" s="25"/>
      <c r="Z55" s="24"/>
      <c r="AA55" s="24"/>
      <c r="AB55" s="198"/>
      <c r="AC55" s="197"/>
      <c r="AD55" s="30"/>
      <c r="AE55" s="30"/>
      <c r="AF55" s="24"/>
      <c r="AG55" s="24"/>
      <c r="AH55" s="24"/>
      <c r="AI55" s="24"/>
      <c r="AJ55" s="24"/>
      <c r="AK55" s="24"/>
      <c r="AL55" s="24"/>
      <c r="AM55" s="24"/>
      <c r="AN55" s="24"/>
      <c r="AO55" s="24"/>
      <c r="AP55" s="24"/>
      <c r="AQ55" s="24"/>
      <c r="AR55" s="24"/>
      <c r="AS55" s="24"/>
      <c r="AT55" s="24"/>
      <c r="AU55" s="24"/>
      <c r="AV55" s="24"/>
      <c r="AW55" s="24"/>
      <c r="AX55" s="24"/>
      <c r="AY55" s="24"/>
      <c r="AZ55" s="24"/>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c r="IW55" s="25"/>
    </row>
    <row r="56" spans="1:257" ht="38.1" customHeight="1">
      <c r="A56" s="220"/>
      <c r="B56" s="169" t="s">
        <v>300</v>
      </c>
      <c r="C56" s="38" t="s">
        <v>301</v>
      </c>
      <c r="E56" s="221" t="s">
        <v>302</v>
      </c>
      <c r="F56" s="25"/>
      <c r="G56" s="25"/>
      <c r="H56" s="25"/>
      <c r="Z56" s="24"/>
      <c r="AA56" s="24"/>
      <c r="AB56" s="198"/>
      <c r="AC56" s="197"/>
      <c r="AD56" s="30"/>
      <c r="AE56" s="30"/>
      <c r="AF56" s="24"/>
      <c r="AG56" s="24"/>
      <c r="AH56" s="24"/>
      <c r="AI56" s="24"/>
      <c r="AJ56" s="24"/>
      <c r="AK56" s="24"/>
      <c r="AL56" s="24"/>
      <c r="AM56" s="24"/>
      <c r="AN56" s="24"/>
      <c r="AO56" s="24"/>
      <c r="AP56" s="24"/>
      <c r="AQ56" s="24"/>
      <c r="AR56" s="24"/>
      <c r="AS56" s="24"/>
      <c r="AT56" s="24"/>
      <c r="AU56" s="24"/>
      <c r="AV56" s="24"/>
      <c r="AW56" s="24"/>
      <c r="AX56" s="24"/>
      <c r="AY56" s="24"/>
      <c r="AZ56" s="24"/>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c r="IW56" s="25"/>
    </row>
    <row r="57" spans="1:257" ht="38.1" customHeight="1">
      <c r="A57" s="169"/>
      <c r="B57" s="169" t="s">
        <v>303</v>
      </c>
      <c r="C57" s="38" t="s">
        <v>304</v>
      </c>
      <c r="E57" s="221" t="s">
        <v>305</v>
      </c>
      <c r="F57" s="2"/>
      <c r="G57" s="2"/>
      <c r="H57" s="2"/>
      <c r="J57" s="2"/>
      <c r="K57" s="2"/>
      <c r="L57" s="2"/>
      <c r="M57" s="2"/>
      <c r="N57" s="2"/>
      <c r="O57" s="2"/>
      <c r="P57" s="2"/>
      <c r="Q57" s="2"/>
      <c r="R57" s="2"/>
      <c r="S57" s="2"/>
      <c r="T57" s="2"/>
      <c r="U57" s="2"/>
      <c r="V57" s="2"/>
      <c r="W57" s="2"/>
      <c r="X57" s="2"/>
      <c r="Y57" s="2"/>
      <c r="Z57" s="31"/>
      <c r="AA57" s="31"/>
      <c r="AB57" s="198"/>
      <c r="AC57" s="197"/>
      <c r="AD57" s="126"/>
      <c r="AE57" s="126"/>
      <c r="AF57" s="31"/>
      <c r="AG57" s="31"/>
      <c r="AH57" s="31"/>
      <c r="AI57" s="31"/>
      <c r="AJ57" s="31"/>
      <c r="AK57" s="31"/>
      <c r="AL57" s="31"/>
      <c r="AM57" s="31"/>
      <c r="AN57" s="31"/>
      <c r="AO57" s="31"/>
      <c r="AP57" s="31"/>
      <c r="AQ57" s="31"/>
      <c r="AR57" s="31"/>
      <c r="AS57" s="31"/>
      <c r="AT57" s="31"/>
      <c r="AU57" s="31"/>
      <c r="AV57" s="31"/>
      <c r="AW57" s="31"/>
      <c r="AX57" s="31"/>
      <c r="AY57" s="31"/>
      <c r="AZ57" s="31"/>
    </row>
    <row r="58" spans="1:257" ht="38.1" customHeight="1">
      <c r="A58" s="169"/>
      <c r="B58" s="169" t="s">
        <v>306</v>
      </c>
      <c r="C58" s="38" t="s">
        <v>307</v>
      </c>
      <c r="E58" s="221" t="s">
        <v>308</v>
      </c>
      <c r="F58" s="2"/>
      <c r="G58" s="2"/>
      <c r="H58" s="2"/>
      <c r="J58" s="2"/>
      <c r="K58" s="2"/>
      <c r="L58" s="2"/>
      <c r="M58" s="2"/>
      <c r="N58" s="2"/>
      <c r="O58" s="2"/>
      <c r="P58" s="2"/>
      <c r="Q58" s="2"/>
      <c r="R58" s="2"/>
      <c r="S58" s="2"/>
      <c r="T58" s="2"/>
      <c r="U58" s="2"/>
      <c r="V58" s="2"/>
      <c r="W58" s="2"/>
      <c r="X58" s="2"/>
      <c r="Y58" s="2"/>
      <c r="Z58" s="31"/>
      <c r="AA58" s="31"/>
      <c r="AB58" s="198"/>
      <c r="AC58" s="197"/>
      <c r="AD58" s="126"/>
      <c r="AE58" s="126"/>
      <c r="AF58" s="31"/>
      <c r="AG58" s="31"/>
      <c r="AH58" s="31"/>
      <c r="AI58" s="31"/>
      <c r="AJ58" s="31"/>
      <c r="AK58" s="31"/>
      <c r="AL58" s="31"/>
      <c r="AM58" s="31"/>
      <c r="AN58" s="31"/>
      <c r="AO58" s="31"/>
      <c r="AP58" s="31"/>
      <c r="AQ58" s="31"/>
      <c r="AR58" s="31"/>
      <c r="AS58" s="31"/>
      <c r="AT58" s="31"/>
      <c r="AU58" s="31"/>
      <c r="AV58" s="31"/>
      <c r="AW58" s="31"/>
      <c r="AX58" s="31"/>
      <c r="AY58" s="31"/>
      <c r="AZ58" s="31"/>
    </row>
    <row r="59" spans="1:257" ht="38.1" customHeight="1">
      <c r="A59" s="169"/>
      <c r="B59" s="169" t="s">
        <v>309</v>
      </c>
      <c r="C59" s="38" t="s">
        <v>310</v>
      </c>
      <c r="E59" s="221" t="s">
        <v>311</v>
      </c>
      <c r="F59" s="2"/>
      <c r="G59" s="2"/>
      <c r="H59" s="2"/>
      <c r="J59" s="2"/>
      <c r="K59" s="2"/>
      <c r="L59" s="2"/>
      <c r="M59" s="2"/>
      <c r="N59" s="2"/>
      <c r="O59" s="2"/>
      <c r="P59" s="2"/>
      <c r="Q59" s="2"/>
      <c r="R59" s="2"/>
      <c r="S59" s="2"/>
      <c r="T59" s="2"/>
      <c r="U59" s="2"/>
      <c r="V59" s="2"/>
      <c r="W59" s="2"/>
      <c r="X59" s="2"/>
      <c r="Y59" s="2"/>
      <c r="Z59" s="31"/>
      <c r="AA59" s="31"/>
      <c r="AB59" s="198"/>
      <c r="AC59" s="197"/>
      <c r="AD59" s="126"/>
      <c r="AE59" s="126"/>
      <c r="AF59" s="31"/>
      <c r="AG59" s="31"/>
      <c r="AH59" s="31"/>
      <c r="AI59" s="31"/>
      <c r="AJ59" s="31"/>
      <c r="AK59" s="31"/>
      <c r="AL59" s="31"/>
      <c r="AM59" s="31"/>
      <c r="AN59" s="31"/>
      <c r="AO59" s="31"/>
      <c r="AP59" s="31"/>
      <c r="AQ59" s="31"/>
      <c r="AR59" s="31"/>
      <c r="AS59" s="31"/>
      <c r="AT59" s="31"/>
      <c r="AU59" s="31"/>
      <c r="AV59" s="31"/>
      <c r="AW59" s="31"/>
      <c r="AX59" s="31"/>
      <c r="AY59" s="31"/>
      <c r="AZ59" s="31"/>
    </row>
    <row r="60" spans="1:257" ht="38.1" customHeight="1">
      <c r="A60" s="169"/>
      <c r="B60" s="169" t="s">
        <v>312</v>
      </c>
      <c r="C60" s="38" t="s">
        <v>313</v>
      </c>
      <c r="E60" s="221" t="s">
        <v>314</v>
      </c>
      <c r="F60" s="2"/>
      <c r="G60" s="2"/>
      <c r="H60" s="2"/>
      <c r="J60" s="2"/>
      <c r="K60" s="2"/>
      <c r="L60" s="2"/>
      <c r="M60" s="2"/>
      <c r="N60" s="2"/>
      <c r="O60" s="2"/>
      <c r="P60" s="2"/>
      <c r="Q60" s="2"/>
      <c r="R60" s="2"/>
      <c r="S60" s="2"/>
      <c r="T60" s="2"/>
      <c r="U60" s="2"/>
      <c r="V60" s="2"/>
      <c r="W60" s="2"/>
      <c r="X60" s="2"/>
      <c r="Y60" s="2"/>
      <c r="Z60" s="31"/>
      <c r="AA60" s="31"/>
      <c r="AB60" s="198"/>
      <c r="AC60" s="197"/>
      <c r="AD60" s="126"/>
      <c r="AE60" s="126"/>
      <c r="AF60" s="31"/>
      <c r="AG60" s="31"/>
      <c r="AH60" s="31"/>
      <c r="AI60" s="31"/>
      <c r="AJ60" s="31"/>
      <c r="AK60" s="31"/>
      <c r="AL60" s="31"/>
      <c r="AM60" s="31"/>
      <c r="AN60" s="31"/>
      <c r="AO60" s="31"/>
      <c r="AP60" s="31"/>
      <c r="AQ60" s="31"/>
      <c r="AR60" s="31"/>
      <c r="AS60" s="31"/>
      <c r="AT60" s="31"/>
      <c r="AU60" s="31"/>
      <c r="AV60" s="31"/>
      <c r="AW60" s="31"/>
      <c r="AX60" s="31"/>
      <c r="AY60" s="31"/>
      <c r="AZ60" s="31"/>
    </row>
    <row r="61" spans="1:257" ht="41.25" customHeight="1">
      <c r="B61" s="200" t="s">
        <v>315</v>
      </c>
      <c r="C61" s="324" t="s">
        <v>316</v>
      </c>
      <c r="D61" s="302"/>
      <c r="E61" s="222" t="s">
        <v>317</v>
      </c>
      <c r="F61" s="2"/>
      <c r="G61" s="2"/>
      <c r="H61" s="2"/>
      <c r="Z61" s="24"/>
      <c r="AA61" s="24"/>
      <c r="AB61" s="197"/>
      <c r="AC61" s="197"/>
      <c r="AD61" s="126"/>
      <c r="AE61" s="126"/>
      <c r="AF61" s="31"/>
      <c r="AG61" s="31"/>
      <c r="AH61" s="31"/>
      <c r="AI61" s="31"/>
      <c r="AJ61" s="31"/>
      <c r="AK61" s="31"/>
      <c r="AL61" s="31"/>
      <c r="AM61" s="31"/>
      <c r="AN61" s="31"/>
      <c r="AO61" s="31"/>
      <c r="AP61" s="31"/>
      <c r="AQ61" s="31"/>
      <c r="AR61" s="31"/>
      <c r="AS61" s="31"/>
      <c r="AT61" s="31"/>
      <c r="AU61" s="31"/>
      <c r="AV61" s="31"/>
      <c r="AW61" s="31"/>
      <c r="AX61" s="31"/>
      <c r="AY61" s="31"/>
      <c r="AZ61" s="31"/>
    </row>
    <row r="62" spans="1:257" ht="34.5" customHeight="1">
      <c r="B62" s="377" t="s">
        <v>318</v>
      </c>
      <c r="C62" s="302"/>
      <c r="D62" s="302"/>
      <c r="E62" s="302"/>
      <c r="F62" s="302"/>
      <c r="G62" s="201"/>
      <c r="H62" s="201"/>
      <c r="Z62" s="24"/>
      <c r="AA62" s="24"/>
      <c r="AB62" s="197"/>
      <c r="AC62" s="197"/>
      <c r="AD62" s="126"/>
      <c r="AE62" s="126"/>
      <c r="AF62" s="31"/>
      <c r="AG62" s="31"/>
      <c r="AH62" s="31"/>
      <c r="AI62" s="31"/>
      <c r="AJ62" s="31"/>
      <c r="AK62" s="31"/>
      <c r="AL62" s="31"/>
      <c r="AM62" s="31"/>
      <c r="AN62" s="31"/>
      <c r="AO62" s="31"/>
      <c r="AP62" s="31"/>
      <c r="AQ62" s="31"/>
      <c r="AR62" s="31"/>
      <c r="AS62" s="31"/>
      <c r="AT62" s="31"/>
      <c r="AU62" s="31"/>
      <c r="AV62" s="31"/>
      <c r="AW62" s="31"/>
      <c r="AX62" s="31"/>
      <c r="AY62" s="31"/>
      <c r="AZ62" s="31"/>
    </row>
    <row r="63" spans="1:257" ht="53.25" customHeight="1">
      <c r="A63" s="200">
        <v>7</v>
      </c>
      <c r="B63" s="377" t="s">
        <v>319</v>
      </c>
      <c r="C63" s="302"/>
      <c r="D63" s="302"/>
      <c r="E63" s="302"/>
      <c r="F63" s="302"/>
      <c r="G63" s="201"/>
      <c r="H63" s="201"/>
      <c r="Z63" s="24"/>
      <c r="AA63" s="24"/>
      <c r="AB63" s="197"/>
      <c r="AC63" s="197"/>
      <c r="AD63" s="126"/>
      <c r="AE63" s="126"/>
      <c r="AF63" s="31"/>
      <c r="AG63" s="31"/>
      <c r="AH63" s="31"/>
      <c r="AI63" s="31"/>
      <c r="AJ63" s="31"/>
      <c r="AK63" s="31"/>
      <c r="AL63" s="31"/>
      <c r="AM63" s="31"/>
      <c r="AN63" s="31"/>
      <c r="AO63" s="31"/>
      <c r="AP63" s="31"/>
      <c r="AQ63" s="31"/>
      <c r="AR63" s="31"/>
      <c r="AS63" s="31"/>
      <c r="AT63" s="31"/>
      <c r="AU63" s="31"/>
      <c r="AV63" s="31"/>
      <c r="AW63" s="31"/>
      <c r="AX63" s="31"/>
      <c r="AY63" s="31"/>
      <c r="AZ63" s="31"/>
    </row>
    <row r="64" spans="1:257" ht="53.25" customHeight="1">
      <c r="A64" s="200">
        <v>8</v>
      </c>
      <c r="B64" s="377" t="s">
        <v>320</v>
      </c>
      <c r="C64" s="302"/>
      <c r="D64" s="302"/>
      <c r="E64" s="302"/>
      <c r="F64" s="302"/>
      <c r="G64" s="201"/>
      <c r="H64" s="201"/>
      <c r="Z64" s="24"/>
      <c r="AA64" s="24"/>
      <c r="AB64" s="197"/>
      <c r="AC64" s="197"/>
      <c r="AD64" s="126"/>
      <c r="AE64" s="126"/>
      <c r="AF64" s="31"/>
      <c r="AG64" s="31"/>
      <c r="AH64" s="31"/>
      <c r="AI64" s="31"/>
      <c r="AJ64" s="31"/>
      <c r="AK64" s="31"/>
      <c r="AL64" s="31"/>
      <c r="AM64" s="31"/>
      <c r="AN64" s="31"/>
      <c r="AO64" s="31"/>
      <c r="AP64" s="31"/>
      <c r="AQ64" s="31"/>
      <c r="AR64" s="31"/>
      <c r="AS64" s="31"/>
      <c r="AT64" s="31"/>
      <c r="AU64" s="31"/>
      <c r="AV64" s="31"/>
      <c r="AW64" s="31"/>
      <c r="AX64" s="31"/>
      <c r="AY64" s="31"/>
      <c r="AZ64" s="31"/>
    </row>
    <row r="65" spans="1:52" ht="57.75" customHeight="1">
      <c r="A65" s="200">
        <v>9</v>
      </c>
      <c r="B65" s="377" t="s">
        <v>321</v>
      </c>
      <c r="C65" s="302"/>
      <c r="D65" s="302"/>
      <c r="E65" s="302"/>
      <c r="F65" s="302"/>
      <c r="G65" s="201"/>
      <c r="H65" s="201"/>
      <c r="Z65" s="24"/>
      <c r="AA65" s="24"/>
      <c r="AB65" s="197"/>
      <c r="AC65" s="197"/>
      <c r="AD65" s="126"/>
      <c r="AE65" s="126"/>
      <c r="AF65" s="31"/>
      <c r="AG65" s="31"/>
      <c r="AH65" s="31"/>
      <c r="AI65" s="31"/>
      <c r="AJ65" s="31"/>
      <c r="AK65" s="31"/>
      <c r="AL65" s="31"/>
      <c r="AM65" s="31"/>
      <c r="AN65" s="31"/>
      <c r="AO65" s="31"/>
      <c r="AP65" s="31"/>
      <c r="AQ65" s="31"/>
      <c r="AR65" s="31"/>
      <c r="AS65" s="31"/>
      <c r="AT65" s="31"/>
      <c r="AU65" s="31"/>
      <c r="AV65" s="31"/>
      <c r="AW65" s="31"/>
      <c r="AX65" s="31"/>
      <c r="AY65" s="31"/>
      <c r="AZ65" s="31"/>
    </row>
    <row r="66" spans="1:52" ht="56.25" customHeight="1">
      <c r="A66" s="200">
        <v>10</v>
      </c>
      <c r="B66" s="377" t="s">
        <v>322</v>
      </c>
      <c r="C66" s="302"/>
      <c r="D66" s="302"/>
      <c r="E66" s="302"/>
      <c r="F66" s="302"/>
      <c r="G66" s="201"/>
      <c r="H66" s="201"/>
      <c r="Z66" s="24"/>
      <c r="AA66" s="24"/>
      <c r="AB66" s="197"/>
      <c r="AC66" s="197"/>
      <c r="AD66" s="126"/>
      <c r="AE66" s="126"/>
      <c r="AF66" s="31"/>
      <c r="AG66" s="31"/>
      <c r="AH66" s="31"/>
      <c r="AI66" s="31"/>
      <c r="AJ66" s="31"/>
      <c r="AK66" s="31"/>
      <c r="AL66" s="31"/>
      <c r="AM66" s="31"/>
      <c r="AN66" s="31"/>
      <c r="AO66" s="31"/>
      <c r="AP66" s="31"/>
      <c r="AQ66" s="31"/>
      <c r="AR66" s="31"/>
      <c r="AS66" s="31"/>
      <c r="AT66" s="31"/>
      <c r="AU66" s="31"/>
      <c r="AV66" s="31"/>
      <c r="AW66" s="31"/>
      <c r="AX66" s="31"/>
      <c r="AY66" s="31"/>
      <c r="AZ66" s="31"/>
    </row>
    <row r="67" spans="1:52" ht="30.75" customHeight="1">
      <c r="A67" s="200">
        <v>11</v>
      </c>
      <c r="B67" s="377" t="s">
        <v>323</v>
      </c>
      <c r="C67" s="302"/>
      <c r="D67" s="302"/>
      <c r="E67" s="302"/>
      <c r="F67" s="302"/>
      <c r="G67" s="201"/>
      <c r="H67" s="201"/>
      <c r="Z67" s="24"/>
      <c r="AA67" s="24"/>
      <c r="AB67" s="197"/>
      <c r="AC67" s="197"/>
      <c r="AD67" s="126"/>
      <c r="AE67" s="126"/>
      <c r="AF67" s="31"/>
      <c r="AG67" s="31"/>
      <c r="AH67" s="31"/>
      <c r="AI67" s="31"/>
      <c r="AJ67" s="31"/>
      <c r="AK67" s="31"/>
      <c r="AL67" s="31"/>
      <c r="AM67" s="31"/>
      <c r="AN67" s="31"/>
      <c r="AO67" s="31"/>
      <c r="AP67" s="31"/>
      <c r="AQ67" s="31"/>
      <c r="AR67" s="31"/>
      <c r="AS67" s="31"/>
      <c r="AT67" s="31"/>
      <c r="AU67" s="31"/>
      <c r="AV67" s="31"/>
      <c r="AW67" s="31"/>
      <c r="AX67" s="31"/>
      <c r="AY67" s="31"/>
      <c r="AZ67" s="31"/>
    </row>
    <row r="68" spans="1:52" ht="36.75" customHeight="1">
      <c r="A68" s="200">
        <v>12</v>
      </c>
      <c r="B68" s="377" t="s">
        <v>324</v>
      </c>
      <c r="C68" s="302"/>
      <c r="D68" s="302"/>
      <c r="E68" s="302"/>
      <c r="F68" s="302"/>
      <c r="G68" s="201"/>
      <c r="H68" s="201"/>
      <c r="Z68" s="24"/>
      <c r="AA68" s="24"/>
      <c r="AB68" s="197"/>
      <c r="AC68" s="197"/>
      <c r="AD68" s="126"/>
      <c r="AE68" s="126"/>
      <c r="AF68" s="31"/>
      <c r="AG68" s="31"/>
      <c r="AH68" s="31"/>
      <c r="AI68" s="31"/>
      <c r="AJ68" s="31"/>
      <c r="AK68" s="31"/>
      <c r="AL68" s="31"/>
      <c r="AM68" s="31"/>
      <c r="AN68" s="31"/>
      <c r="AO68" s="31"/>
      <c r="AP68" s="31"/>
      <c r="AQ68" s="31"/>
      <c r="AR68" s="31"/>
      <c r="AS68" s="31"/>
      <c r="AT68" s="31"/>
      <c r="AU68" s="31"/>
      <c r="AV68" s="31"/>
      <c r="AW68" s="31"/>
      <c r="AX68" s="31"/>
      <c r="AY68" s="31"/>
      <c r="AZ68" s="31"/>
    </row>
    <row r="69" spans="1:52" ht="45" customHeight="1">
      <c r="A69" s="220"/>
      <c r="B69" s="317" t="s">
        <v>325</v>
      </c>
      <c r="C69" s="318"/>
      <c r="D69" s="317" t="s">
        <v>326</v>
      </c>
      <c r="E69" s="318"/>
      <c r="F69" s="71" t="s">
        <v>327</v>
      </c>
      <c r="G69" s="162"/>
      <c r="H69" s="162"/>
      <c r="Z69" s="24"/>
      <c r="AA69" s="24"/>
      <c r="AB69" s="197"/>
      <c r="AC69" s="197"/>
      <c r="AD69" s="126"/>
      <c r="AE69" s="126"/>
      <c r="AF69" s="31"/>
      <c r="AG69" s="31"/>
      <c r="AH69" s="31"/>
      <c r="AI69" s="31"/>
      <c r="AJ69" s="31"/>
      <c r="AK69" s="31"/>
      <c r="AL69" s="31"/>
      <c r="AM69" s="31"/>
      <c r="AN69" s="31"/>
      <c r="AO69" s="31"/>
      <c r="AP69" s="31"/>
      <c r="AQ69" s="31"/>
      <c r="AR69" s="31"/>
      <c r="AS69" s="31"/>
      <c r="AT69" s="31"/>
      <c r="AU69" s="31"/>
      <c r="AV69" s="31"/>
      <c r="AW69" s="31"/>
      <c r="AX69" s="31"/>
      <c r="AY69" s="31"/>
      <c r="AZ69" s="31"/>
    </row>
    <row r="70" spans="1:52" ht="35.1" customHeight="1">
      <c r="A70" s="220"/>
      <c r="B70" s="350"/>
      <c r="C70" s="291"/>
      <c r="D70" s="382"/>
      <c r="E70" s="291"/>
      <c r="F70" s="171"/>
      <c r="G70" s="162"/>
      <c r="H70" s="162"/>
      <c r="Z70" s="24"/>
      <c r="AA70" s="24"/>
      <c r="AB70" s="197"/>
      <c r="AC70" s="197"/>
      <c r="AD70" s="126"/>
      <c r="AE70" s="126"/>
      <c r="AF70" s="31"/>
      <c r="AG70" s="31"/>
      <c r="AH70" s="31"/>
      <c r="AI70" s="31"/>
      <c r="AJ70" s="31"/>
      <c r="AK70" s="31"/>
      <c r="AL70" s="31"/>
      <c r="AM70" s="31"/>
      <c r="AN70" s="31"/>
      <c r="AO70" s="31"/>
      <c r="AP70" s="31"/>
      <c r="AQ70" s="31"/>
      <c r="AR70" s="31"/>
      <c r="AS70" s="31"/>
      <c r="AT70" s="31"/>
      <c r="AU70" s="31"/>
      <c r="AV70" s="31"/>
      <c r="AW70" s="31"/>
      <c r="AX70" s="31"/>
      <c r="AY70" s="31"/>
      <c r="AZ70" s="31"/>
    </row>
    <row r="71" spans="1:52" ht="35.1" customHeight="1">
      <c r="A71" s="220"/>
      <c r="B71" s="350"/>
      <c r="C71" s="291"/>
      <c r="D71" s="382"/>
      <c r="E71" s="291"/>
      <c r="F71" s="171"/>
      <c r="G71" s="162"/>
      <c r="H71" s="162"/>
      <c r="Z71" s="24"/>
      <c r="AA71" s="24"/>
      <c r="AB71" s="197"/>
      <c r="AC71" s="197"/>
      <c r="AD71" s="126"/>
      <c r="AE71" s="126"/>
      <c r="AF71" s="31"/>
      <c r="AG71" s="31"/>
      <c r="AH71" s="31"/>
      <c r="AI71" s="31"/>
      <c r="AJ71" s="31"/>
      <c r="AK71" s="31"/>
      <c r="AL71" s="31"/>
      <c r="AM71" s="31"/>
      <c r="AN71" s="31"/>
      <c r="AO71" s="31"/>
      <c r="AP71" s="31"/>
      <c r="AQ71" s="31"/>
      <c r="AR71" s="31"/>
      <c r="AS71" s="31"/>
      <c r="AT71" s="31"/>
      <c r="AU71" s="31"/>
      <c r="AV71" s="31"/>
      <c r="AW71" s="31"/>
      <c r="AX71" s="31"/>
      <c r="AY71" s="31"/>
      <c r="AZ71" s="31"/>
    </row>
    <row r="72" spans="1:52" ht="35.1" customHeight="1">
      <c r="A72" s="220"/>
      <c r="B72" s="350"/>
      <c r="C72" s="291"/>
      <c r="D72" s="382"/>
      <c r="E72" s="291"/>
      <c r="F72" s="171"/>
      <c r="G72" s="162"/>
      <c r="H72" s="162"/>
      <c r="Z72" s="24"/>
      <c r="AA72" s="24"/>
      <c r="AB72" s="197"/>
      <c r="AC72" s="197"/>
      <c r="AD72" s="126"/>
      <c r="AE72" s="126"/>
      <c r="AF72" s="31"/>
      <c r="AG72" s="31"/>
      <c r="AH72" s="31"/>
      <c r="AI72" s="31"/>
      <c r="AJ72" s="31"/>
      <c r="AK72" s="31"/>
      <c r="AL72" s="31"/>
      <c r="AM72" s="31"/>
      <c r="AN72" s="31"/>
      <c r="AO72" s="31"/>
      <c r="AP72" s="31"/>
      <c r="AQ72" s="31"/>
      <c r="AR72" s="31"/>
      <c r="AS72" s="31"/>
      <c r="AT72" s="31"/>
      <c r="AU72" s="31"/>
      <c r="AV72" s="31"/>
      <c r="AW72" s="31"/>
      <c r="AX72" s="31"/>
      <c r="AY72" s="31"/>
      <c r="AZ72" s="31"/>
    </row>
    <row r="73" spans="1:52" ht="33" customHeight="1">
      <c r="A73" s="220"/>
      <c r="B73" s="381" t="s">
        <v>328</v>
      </c>
      <c r="C73" s="342"/>
      <c r="D73" s="378"/>
      <c r="E73" s="302"/>
      <c r="F73" s="162"/>
      <c r="G73" s="162"/>
      <c r="H73" s="162"/>
      <c r="Z73" s="24"/>
      <c r="AA73" s="24"/>
      <c r="AB73" s="197"/>
      <c r="AC73" s="197"/>
      <c r="AD73" s="126"/>
      <c r="AE73" s="126"/>
      <c r="AF73" s="31"/>
      <c r="AG73" s="31"/>
      <c r="AH73" s="31"/>
      <c r="AI73" s="31"/>
      <c r="AJ73" s="31"/>
      <c r="AK73" s="31"/>
      <c r="AL73" s="31"/>
      <c r="AM73" s="31"/>
      <c r="AN73" s="31"/>
      <c r="AO73" s="31"/>
      <c r="AP73" s="31"/>
      <c r="AQ73" s="31"/>
      <c r="AR73" s="31"/>
      <c r="AS73" s="31"/>
      <c r="AT73" s="31"/>
      <c r="AU73" s="31"/>
      <c r="AV73" s="31"/>
      <c r="AW73" s="31"/>
      <c r="AX73" s="31"/>
      <c r="AY73" s="31"/>
      <c r="AZ73" s="31"/>
    </row>
    <row r="74" spans="1:52" ht="100.5" customHeight="1">
      <c r="A74" s="222">
        <v>13</v>
      </c>
      <c r="B74" s="377" t="s">
        <v>329</v>
      </c>
      <c r="C74" s="302"/>
      <c r="D74" s="302"/>
      <c r="E74" s="302"/>
      <c r="F74" s="302"/>
      <c r="G74" s="201"/>
      <c r="H74" s="201"/>
      <c r="Z74" s="24"/>
      <c r="AA74" s="24"/>
      <c r="AB74" s="197"/>
      <c r="AC74" s="197"/>
      <c r="AD74" s="126"/>
      <c r="AE74" s="126"/>
      <c r="AF74" s="31"/>
      <c r="AG74" s="31"/>
      <c r="AH74" s="31"/>
      <c r="AI74" s="31"/>
      <c r="AJ74" s="31"/>
      <c r="AK74" s="31"/>
      <c r="AL74" s="31"/>
      <c r="AM74" s="31"/>
      <c r="AN74" s="31"/>
      <c r="AO74" s="31"/>
      <c r="AP74" s="31"/>
      <c r="AQ74" s="31"/>
      <c r="AR74" s="31"/>
      <c r="AS74" s="31"/>
      <c r="AT74" s="31"/>
      <c r="AU74" s="31"/>
      <c r="AV74" s="31"/>
      <c r="AW74" s="31"/>
      <c r="AX74" s="31"/>
      <c r="AY74" s="31"/>
      <c r="AZ74" s="31"/>
    </row>
    <row r="75" spans="1:52" ht="30" customHeight="1">
      <c r="A75" s="223"/>
      <c r="B75" s="23" t="str">
        <f>IF(ISERROR("Dated this "&amp;AI6&amp;LOOKUP(AI6,AG1:AG31,AH1:AH31)&amp;" day of "&amp;AI8&amp;" "&amp;AI9),"","Dated this "&amp;AI6&amp;LOOKUP(AI6,AG1:AG31,AH1:AH31)&amp;" day of "&amp;AI8&amp;" "&amp;AI9)</f>
        <v/>
      </c>
      <c r="E75" s="162"/>
      <c r="F75" s="162"/>
      <c r="G75" s="162"/>
      <c r="H75" s="162"/>
      <c r="Z75" s="24"/>
      <c r="AA75" s="24"/>
      <c r="AB75" s="197"/>
      <c r="AC75" s="197"/>
      <c r="AD75" s="126"/>
      <c r="AE75" s="126"/>
      <c r="AF75" s="31"/>
      <c r="AG75" s="31"/>
      <c r="AH75" s="31"/>
      <c r="AI75" s="31"/>
      <c r="AJ75" s="31"/>
      <c r="AK75" s="31"/>
      <c r="AL75" s="31"/>
      <c r="AM75" s="31"/>
      <c r="AN75" s="31"/>
      <c r="AO75" s="31"/>
      <c r="AP75" s="31"/>
      <c r="AQ75" s="31"/>
      <c r="AR75" s="31"/>
      <c r="AS75" s="31"/>
      <c r="AT75" s="31"/>
      <c r="AU75" s="31"/>
      <c r="AV75" s="31"/>
      <c r="AW75" s="31"/>
      <c r="AX75" s="31"/>
      <c r="AY75" s="31"/>
      <c r="AZ75" s="31"/>
    </row>
    <row r="76" spans="1:52" ht="30" customHeight="1">
      <c r="A76" s="223"/>
      <c r="B76" s="44" t="s">
        <v>330</v>
      </c>
      <c r="C76" s="2"/>
      <c r="D76" s="38"/>
      <c r="E76" s="38"/>
      <c r="F76" s="38"/>
      <c r="G76" s="38"/>
      <c r="H76" s="38"/>
      <c r="Z76" s="24"/>
      <c r="AA76" s="24"/>
      <c r="AB76" s="197"/>
      <c r="AC76" s="197"/>
      <c r="AD76" s="126"/>
      <c r="AE76" s="126"/>
      <c r="AF76" s="31"/>
      <c r="AG76" s="31"/>
      <c r="AH76" s="31"/>
      <c r="AI76" s="31"/>
      <c r="AJ76" s="31"/>
      <c r="AK76" s="31"/>
      <c r="AL76" s="31"/>
      <c r="AM76" s="31"/>
      <c r="AN76" s="31"/>
      <c r="AO76" s="31"/>
      <c r="AP76" s="31"/>
      <c r="AQ76" s="31"/>
      <c r="AR76" s="31"/>
      <c r="AS76" s="31"/>
      <c r="AT76" s="31"/>
      <c r="AU76" s="31"/>
      <c r="AV76" s="31"/>
      <c r="AW76" s="31"/>
      <c r="AX76" s="31"/>
      <c r="AY76" s="31"/>
      <c r="AZ76" s="31"/>
    </row>
    <row r="77" spans="1:52" ht="15.95" customHeight="1">
      <c r="A77" s="223"/>
      <c r="B77" s="220"/>
      <c r="C77" s="38"/>
      <c r="D77" s="38"/>
      <c r="E77" s="38"/>
      <c r="F77" s="38"/>
      <c r="G77" s="38"/>
      <c r="H77" s="38"/>
      <c r="Z77" s="24"/>
      <c r="AA77" s="24"/>
      <c r="AB77" s="197"/>
      <c r="AC77" s="197"/>
      <c r="AD77" s="126"/>
      <c r="AE77" s="126"/>
      <c r="AF77" s="31"/>
      <c r="AG77" s="31"/>
      <c r="AH77" s="31"/>
      <c r="AI77" s="31"/>
      <c r="AJ77" s="31"/>
      <c r="AK77" s="31"/>
      <c r="AL77" s="31"/>
      <c r="AM77" s="31"/>
      <c r="AN77" s="31"/>
      <c r="AO77" s="31"/>
      <c r="AP77" s="31"/>
      <c r="AQ77" s="31"/>
      <c r="AR77" s="31"/>
      <c r="AS77" s="31"/>
      <c r="AT77" s="31"/>
      <c r="AU77" s="31"/>
      <c r="AV77" s="31"/>
      <c r="AW77" s="31"/>
      <c r="AX77" s="31"/>
      <c r="AY77" s="31"/>
      <c r="AZ77" s="31"/>
    </row>
    <row r="78" spans="1:52" ht="21" customHeight="1">
      <c r="A78" s="223"/>
      <c r="B78" s="220"/>
      <c r="C78" s="38"/>
      <c r="D78" s="38"/>
      <c r="F78" s="172" t="s">
        <v>331</v>
      </c>
      <c r="G78" s="172"/>
      <c r="H78" s="172"/>
      <c r="Z78" s="24"/>
      <c r="AA78" s="24"/>
      <c r="AB78" s="197"/>
      <c r="AC78" s="197"/>
      <c r="AD78" s="126"/>
      <c r="AE78" s="126"/>
      <c r="AF78" s="31"/>
      <c r="AG78" s="31"/>
      <c r="AH78" s="31"/>
      <c r="AI78" s="31"/>
      <c r="AJ78" s="31"/>
      <c r="AK78" s="31"/>
      <c r="AL78" s="31"/>
      <c r="AM78" s="31"/>
      <c r="AN78" s="31"/>
      <c r="AO78" s="31"/>
      <c r="AP78" s="31"/>
      <c r="AQ78" s="31"/>
      <c r="AR78" s="31"/>
      <c r="AS78" s="31"/>
      <c r="AT78" s="31"/>
      <c r="AU78" s="31"/>
      <c r="AV78" s="31"/>
      <c r="AW78" s="31"/>
      <c r="AX78" s="31"/>
      <c r="AY78" s="31"/>
      <c r="AZ78" s="31"/>
    </row>
    <row r="79" spans="1:52" ht="21" customHeight="1">
      <c r="A79" s="223"/>
      <c r="B79" s="220"/>
      <c r="C79" s="38"/>
      <c r="F79" s="172" t="e">
        <f>"For and on behalf of "&amp;'Attach 3(JV)'!B9</f>
        <v>#REF!</v>
      </c>
      <c r="G79" s="172"/>
      <c r="H79" s="172"/>
      <c r="Z79" s="24"/>
      <c r="AA79" s="24"/>
      <c r="AB79" s="197"/>
      <c r="AC79" s="197"/>
      <c r="AD79" s="126"/>
      <c r="AE79" s="126"/>
      <c r="AF79" s="31"/>
      <c r="AG79" s="31"/>
      <c r="AH79" s="31"/>
      <c r="AI79" s="31"/>
      <c r="AJ79" s="31"/>
      <c r="AK79" s="31"/>
      <c r="AL79" s="31"/>
      <c r="AM79" s="31"/>
      <c r="AN79" s="31"/>
      <c r="AO79" s="31"/>
      <c r="AP79" s="31"/>
      <c r="AQ79" s="31"/>
      <c r="AR79" s="31"/>
      <c r="AS79" s="31"/>
      <c r="AT79" s="31"/>
      <c r="AU79" s="31"/>
      <c r="AV79" s="31"/>
      <c r="AW79" s="31"/>
      <c r="AX79" s="31"/>
      <c r="AY79" s="31"/>
      <c r="AZ79" s="31"/>
    </row>
    <row r="80" spans="1:52" ht="27.95" customHeight="1">
      <c r="A80" s="224"/>
      <c r="D80" s="190"/>
      <c r="E80" s="190"/>
      <c r="F80" s="44"/>
      <c r="G80" s="44"/>
      <c r="H80" s="44"/>
      <c r="Z80" s="24"/>
      <c r="AA80" s="24"/>
      <c r="AB80" s="197"/>
      <c r="AC80" s="198"/>
      <c r="AD80" s="126"/>
      <c r="AE80" s="126"/>
      <c r="AF80" s="31"/>
      <c r="AG80" s="31"/>
      <c r="AH80" s="31"/>
      <c r="AI80" s="31"/>
      <c r="AJ80" s="31"/>
      <c r="AK80" s="31"/>
      <c r="AL80" s="31"/>
      <c r="AM80" s="31"/>
      <c r="AN80" s="31"/>
      <c r="AO80" s="31"/>
      <c r="AP80" s="31"/>
      <c r="AQ80" s="31"/>
      <c r="AR80" s="31"/>
      <c r="AS80" s="31"/>
      <c r="AT80" s="31"/>
      <c r="AU80" s="31"/>
      <c r="AV80" s="31"/>
      <c r="AW80" s="31"/>
      <c r="AX80" s="31"/>
      <c r="AY80" s="31"/>
      <c r="AZ80" s="31"/>
    </row>
    <row r="81" spans="1:257" ht="27.95" customHeight="1">
      <c r="A81" s="225" t="s">
        <v>49</v>
      </c>
      <c r="B81" s="46"/>
      <c r="C81" s="164" t="e">
        <f>'Attach 3(JV)'!B24</f>
        <v>#REF!</v>
      </c>
      <c r="D81" s="190" t="s">
        <v>50</v>
      </c>
      <c r="E81" s="46" t="e">
        <f>'Attach 3(JV)'!E24</f>
        <v>#REF!</v>
      </c>
      <c r="G81" s="46"/>
      <c r="H81" s="46"/>
      <c r="Z81" s="24"/>
      <c r="AA81" s="24"/>
      <c r="AB81" s="197"/>
      <c r="AC81" s="198"/>
      <c r="AD81" s="126"/>
      <c r="AE81" s="126"/>
      <c r="AF81" s="31"/>
      <c r="AG81" s="31"/>
      <c r="AH81" s="31"/>
      <c r="AI81" s="31"/>
      <c r="AJ81" s="31"/>
      <c r="AK81" s="31"/>
      <c r="AL81" s="31"/>
      <c r="AM81" s="31"/>
      <c r="AN81" s="31"/>
      <c r="AO81" s="31"/>
      <c r="AP81" s="31"/>
      <c r="AQ81" s="31"/>
      <c r="AR81" s="31"/>
      <c r="AS81" s="31"/>
      <c r="AT81" s="31"/>
      <c r="AU81" s="31"/>
      <c r="AV81" s="31"/>
      <c r="AW81" s="31"/>
      <c r="AX81" s="31"/>
      <c r="AY81" s="31"/>
      <c r="AZ81" s="31"/>
    </row>
    <row r="82" spans="1:257" ht="27.95" customHeight="1">
      <c r="A82" s="225" t="s">
        <v>51</v>
      </c>
      <c r="B82" s="46"/>
      <c r="C82" s="46" t="e">
        <f>'Attach 3(JV)'!B25</f>
        <v>#REF!</v>
      </c>
      <c r="D82" s="190" t="s">
        <v>52</v>
      </c>
      <c r="E82" s="46" t="e">
        <f>'Attach 3(JV)'!E25</f>
        <v>#REF!</v>
      </c>
      <c r="G82" s="46"/>
      <c r="H82" s="46"/>
      <c r="Z82" s="24"/>
      <c r="AA82" s="24"/>
      <c r="AB82" s="197"/>
      <c r="AC82" s="198"/>
      <c r="AD82" s="126"/>
      <c r="AE82" s="126"/>
      <c r="AF82" s="31"/>
      <c r="AG82" s="31"/>
      <c r="AH82" s="31"/>
      <c r="AI82" s="31"/>
      <c r="AJ82" s="31"/>
      <c r="AK82" s="31"/>
      <c r="AL82" s="31"/>
      <c r="AM82" s="31"/>
      <c r="AN82" s="31"/>
      <c r="AO82" s="31"/>
      <c r="AP82" s="31"/>
      <c r="AQ82" s="31"/>
      <c r="AR82" s="31"/>
      <c r="AS82" s="31"/>
      <c r="AT82" s="31"/>
      <c r="AU82" s="31"/>
      <c r="AV82" s="31"/>
      <c r="AW82" s="31"/>
      <c r="AX82" s="31"/>
      <c r="AY82" s="31"/>
      <c r="AZ82" s="31"/>
    </row>
    <row r="83" spans="1:257" ht="27.95" customHeight="1">
      <c r="D83" s="190"/>
      <c r="E83" s="190"/>
      <c r="Z83" s="24"/>
      <c r="AA83" s="24"/>
      <c r="AB83" s="197"/>
      <c r="AC83" s="198"/>
      <c r="AD83" s="126"/>
      <c r="AE83" s="126"/>
      <c r="AF83" s="31"/>
      <c r="AG83" s="31"/>
      <c r="AH83" s="31"/>
      <c r="AI83" s="31"/>
      <c r="AJ83" s="31"/>
      <c r="AK83" s="31"/>
      <c r="AL83" s="31"/>
      <c r="AM83" s="31"/>
      <c r="AN83" s="31"/>
      <c r="AO83" s="31"/>
      <c r="AP83" s="31"/>
      <c r="AQ83" s="31"/>
      <c r="AR83" s="31"/>
      <c r="AS83" s="31"/>
      <c r="AT83" s="31"/>
      <c r="AU83" s="31"/>
      <c r="AV83" s="31"/>
      <c r="AW83" s="31"/>
      <c r="AX83" s="31"/>
      <c r="AY83" s="31"/>
      <c r="AZ83" s="31"/>
    </row>
    <row r="84" spans="1:257" ht="27.95" customHeight="1">
      <c r="A84" s="225"/>
      <c r="B84" s="46"/>
      <c r="C84" s="49"/>
      <c r="E84" s="190"/>
      <c r="Z84" s="24"/>
      <c r="AA84" s="24"/>
      <c r="AB84" s="197"/>
      <c r="AC84" s="198"/>
      <c r="AD84" s="126"/>
      <c r="AE84" s="126"/>
      <c r="AF84" s="31"/>
      <c r="AG84" s="31"/>
      <c r="AH84" s="31"/>
      <c r="AI84" s="31"/>
      <c r="AJ84" s="31"/>
      <c r="AK84" s="31"/>
      <c r="AL84" s="31"/>
      <c r="AM84" s="31"/>
      <c r="AN84" s="31"/>
      <c r="AO84" s="31"/>
      <c r="AP84" s="31"/>
      <c r="AQ84" s="31"/>
      <c r="AR84" s="31"/>
      <c r="AS84" s="31"/>
      <c r="AT84" s="31"/>
      <c r="AU84" s="31"/>
      <c r="AV84" s="31"/>
      <c r="AW84" s="31"/>
      <c r="AX84" s="31"/>
      <c r="AY84" s="31"/>
      <c r="AZ84" s="31"/>
    </row>
    <row r="85" spans="1:257" ht="33" customHeight="1">
      <c r="A85" s="221" t="s">
        <v>332</v>
      </c>
      <c r="B85" s="46"/>
      <c r="C85" s="49"/>
      <c r="E85" s="172"/>
      <c r="F85" s="226"/>
      <c r="Z85" s="24"/>
      <c r="AA85" s="24"/>
      <c r="AB85" s="197"/>
      <c r="AC85" s="198"/>
      <c r="AD85" s="126"/>
      <c r="AE85" s="126"/>
      <c r="AF85" s="31"/>
      <c r="AG85" s="31"/>
      <c r="AH85" s="31"/>
      <c r="AI85" s="31"/>
      <c r="AJ85" s="31"/>
      <c r="AK85" s="31"/>
      <c r="AL85" s="31"/>
      <c r="AM85" s="31"/>
      <c r="AN85" s="31"/>
      <c r="AO85" s="31"/>
      <c r="AP85" s="31"/>
      <c r="AQ85" s="31"/>
      <c r="AR85" s="31"/>
      <c r="AS85" s="31"/>
      <c r="AT85" s="31"/>
      <c r="AU85" s="31"/>
      <c r="AV85" s="31"/>
      <c r="AW85" s="31"/>
      <c r="AX85" s="31"/>
      <c r="AY85" s="31"/>
      <c r="AZ85" s="31"/>
    </row>
    <row r="86" spans="1:257" ht="21" customHeight="1">
      <c r="A86" s="383" t="s">
        <v>333</v>
      </c>
      <c r="B86" s="384"/>
      <c r="C86" s="384"/>
      <c r="D86" s="373"/>
      <c r="E86" s="356"/>
      <c r="F86" s="356"/>
      <c r="Z86" s="24"/>
      <c r="AA86" s="24"/>
      <c r="AB86" s="197"/>
      <c r="AC86" s="197"/>
      <c r="AD86" s="30"/>
      <c r="AE86" s="30"/>
      <c r="AF86" s="24"/>
      <c r="AG86" s="24"/>
      <c r="AH86" s="24"/>
      <c r="AI86" s="24"/>
      <c r="AJ86" s="24"/>
      <c r="AK86" s="24"/>
      <c r="AL86" s="24"/>
      <c r="AM86" s="24"/>
      <c r="AN86" s="24"/>
      <c r="AO86" s="24"/>
      <c r="AP86" s="24"/>
      <c r="AQ86" s="24"/>
      <c r="AR86" s="24"/>
      <c r="AS86" s="24"/>
      <c r="AT86" s="24"/>
      <c r="AU86" s="24"/>
      <c r="AV86" s="24"/>
      <c r="AW86" s="24"/>
      <c r="AX86" s="24"/>
      <c r="AY86" s="24"/>
      <c r="AZ86" s="24"/>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c r="IS86" s="25"/>
      <c r="IT86" s="25"/>
      <c r="IU86" s="25"/>
      <c r="IV86" s="25"/>
      <c r="IW86" s="25"/>
    </row>
    <row r="87" spans="1:257" ht="21" customHeight="1">
      <c r="A87" s="379"/>
      <c r="B87" s="302"/>
      <c r="C87" s="302"/>
      <c r="D87" s="227"/>
      <c r="E87" s="227"/>
      <c r="F87" s="227"/>
      <c r="Z87" s="24"/>
      <c r="AA87" s="24"/>
      <c r="AB87" s="197"/>
      <c r="AC87" s="197"/>
      <c r="AD87" s="30"/>
      <c r="AE87" s="30"/>
      <c r="AF87" s="24"/>
      <c r="AG87" s="24"/>
      <c r="AH87" s="24"/>
      <c r="AI87" s="24"/>
      <c r="AJ87" s="24"/>
      <c r="AK87" s="24"/>
      <c r="AL87" s="24"/>
      <c r="AM87" s="24"/>
      <c r="AN87" s="24"/>
      <c r="AO87" s="24"/>
      <c r="AP87" s="24"/>
      <c r="AQ87" s="24"/>
      <c r="AR87" s="24"/>
      <c r="AS87" s="24"/>
      <c r="AT87" s="24"/>
      <c r="AU87" s="24"/>
      <c r="AV87" s="24"/>
      <c r="AW87" s="24"/>
      <c r="AX87" s="24"/>
      <c r="AY87" s="24"/>
      <c r="AZ87" s="24"/>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c r="HI87" s="25"/>
      <c r="HJ87" s="25"/>
      <c r="HK87" s="25"/>
      <c r="HL87" s="25"/>
      <c r="HM87" s="25"/>
      <c r="HN87" s="25"/>
      <c r="HO87" s="25"/>
      <c r="HP87" s="25"/>
      <c r="HQ87" s="25"/>
      <c r="HR87" s="25"/>
      <c r="HS87" s="25"/>
      <c r="HT87" s="25"/>
      <c r="HU87" s="25"/>
      <c r="HV87" s="25"/>
      <c r="HW87" s="25"/>
      <c r="HX87" s="25"/>
      <c r="HY87" s="25"/>
      <c r="HZ87" s="25"/>
      <c r="IA87" s="25"/>
      <c r="IB87" s="25"/>
      <c r="IC87" s="25"/>
      <c r="ID87" s="25"/>
      <c r="IE87" s="25"/>
      <c r="IF87" s="25"/>
      <c r="IG87" s="25"/>
      <c r="IH87" s="25"/>
      <c r="II87" s="25"/>
      <c r="IJ87" s="25"/>
      <c r="IK87" s="25"/>
      <c r="IL87" s="25"/>
      <c r="IM87" s="25"/>
      <c r="IN87" s="25"/>
      <c r="IO87" s="25"/>
      <c r="IP87" s="25"/>
      <c r="IQ87" s="25"/>
      <c r="IR87" s="25"/>
      <c r="IS87" s="25"/>
      <c r="IT87" s="25"/>
      <c r="IU87" s="25"/>
      <c r="IV87" s="25"/>
      <c r="IW87" s="25"/>
    </row>
    <row r="88" spans="1:257" ht="21" customHeight="1">
      <c r="A88" s="374"/>
      <c r="B88" s="375"/>
      <c r="C88" s="375"/>
      <c r="D88" s="227"/>
      <c r="E88" s="227"/>
      <c r="F88" s="227"/>
      <c r="Z88" s="24"/>
      <c r="AA88" s="24"/>
      <c r="AB88" s="197"/>
      <c r="AC88" s="197"/>
      <c r="AD88" s="30"/>
      <c r="AE88" s="30"/>
      <c r="AF88" s="24"/>
      <c r="AG88" s="24"/>
      <c r="AH88" s="24"/>
      <c r="AI88" s="24"/>
      <c r="AJ88" s="24"/>
      <c r="AK88" s="24"/>
      <c r="AL88" s="24"/>
      <c r="AM88" s="24"/>
      <c r="AN88" s="24"/>
      <c r="AO88" s="24"/>
      <c r="AP88" s="24"/>
      <c r="AQ88" s="24"/>
      <c r="AR88" s="24"/>
      <c r="AS88" s="24"/>
      <c r="AT88" s="24"/>
      <c r="AU88" s="24"/>
      <c r="AV88" s="24"/>
      <c r="AW88" s="24"/>
      <c r="AX88" s="24"/>
      <c r="AY88" s="24"/>
      <c r="AZ88" s="24"/>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row>
    <row r="89" spans="1:257" ht="21" customHeight="1">
      <c r="A89" s="385" t="s">
        <v>334</v>
      </c>
      <c r="B89" s="386"/>
      <c r="C89" s="386"/>
      <c r="D89" s="373"/>
      <c r="E89" s="356"/>
      <c r="F89" s="356"/>
      <c r="Z89" s="24"/>
      <c r="AA89" s="24"/>
      <c r="AB89" s="197"/>
      <c r="AC89" s="197"/>
      <c r="AD89" s="30"/>
      <c r="AE89" s="30"/>
      <c r="AF89" s="24"/>
      <c r="AG89" s="24"/>
      <c r="AH89" s="24"/>
      <c r="AI89" s="24"/>
      <c r="AJ89" s="24"/>
      <c r="AK89" s="24"/>
      <c r="AL89" s="24"/>
      <c r="AM89" s="24"/>
      <c r="AN89" s="24"/>
      <c r="AO89" s="24"/>
      <c r="AP89" s="24"/>
      <c r="AQ89" s="24"/>
      <c r="AR89" s="24"/>
      <c r="AS89" s="24"/>
      <c r="AT89" s="24"/>
      <c r="AU89" s="24"/>
      <c r="AV89" s="24"/>
      <c r="AW89" s="24"/>
      <c r="AX89" s="24"/>
      <c r="AY89" s="24"/>
      <c r="AZ89" s="24"/>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c r="IW89" s="25"/>
    </row>
    <row r="90" spans="1:257" ht="21" customHeight="1">
      <c r="A90" s="385" t="s">
        <v>335</v>
      </c>
      <c r="B90" s="386"/>
      <c r="C90" s="386"/>
      <c r="D90" s="373"/>
      <c r="E90" s="356"/>
      <c r="F90" s="356"/>
      <c r="Z90" s="24"/>
      <c r="AA90" s="24"/>
      <c r="AB90" s="197"/>
      <c r="AC90" s="197"/>
      <c r="AD90" s="30"/>
      <c r="AE90" s="30"/>
      <c r="AF90" s="24"/>
      <c r="AG90" s="24"/>
      <c r="AH90" s="24"/>
      <c r="AI90" s="24"/>
      <c r="AJ90" s="24"/>
      <c r="AK90" s="24"/>
      <c r="AL90" s="24"/>
      <c r="AM90" s="24"/>
      <c r="AN90" s="24"/>
      <c r="AO90" s="24"/>
      <c r="AP90" s="24"/>
      <c r="AQ90" s="24"/>
      <c r="AR90" s="24"/>
      <c r="AS90" s="24"/>
      <c r="AT90" s="24"/>
      <c r="AU90" s="24"/>
      <c r="AV90" s="24"/>
      <c r="AW90" s="24"/>
      <c r="AX90" s="24"/>
      <c r="AY90" s="24"/>
      <c r="AZ90" s="24"/>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row>
    <row r="91" spans="1:257" ht="52.5" customHeight="1">
      <c r="A91" s="385" t="s">
        <v>336</v>
      </c>
      <c r="B91" s="386"/>
      <c r="C91" s="386"/>
      <c r="D91" s="373"/>
      <c r="E91" s="356"/>
      <c r="F91" s="356"/>
      <c r="G91" s="228"/>
      <c r="H91" s="228"/>
      <c r="Z91" s="24"/>
      <c r="AA91" s="24"/>
      <c r="AB91" s="197"/>
      <c r="AC91" s="197"/>
      <c r="AD91" s="30"/>
      <c r="AE91" s="30"/>
      <c r="AF91" s="24"/>
      <c r="AG91" s="24"/>
      <c r="AH91" s="24"/>
      <c r="AI91" s="24"/>
      <c r="AJ91" s="24"/>
      <c r="AK91" s="24"/>
      <c r="AL91" s="24"/>
      <c r="AM91" s="24"/>
      <c r="AN91" s="24"/>
      <c r="AO91" s="24"/>
      <c r="AP91" s="24"/>
      <c r="AQ91" s="24"/>
      <c r="AR91" s="24"/>
      <c r="AS91" s="24"/>
      <c r="AT91" s="24"/>
      <c r="AU91" s="24"/>
      <c r="AV91" s="24"/>
      <c r="AW91" s="24"/>
      <c r="AX91" s="24"/>
      <c r="AY91" s="24"/>
      <c r="AZ91" s="24"/>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row>
    <row r="92" spans="1:257" ht="21" customHeight="1">
      <c r="A92" s="383" t="s">
        <v>337</v>
      </c>
      <c r="B92" s="384"/>
      <c r="C92" s="384"/>
      <c r="D92" s="227"/>
      <c r="E92" s="227"/>
      <c r="F92" s="227"/>
      <c r="AC92" s="194"/>
      <c r="AD92" s="210"/>
      <c r="AE92" s="210"/>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row>
    <row r="93" spans="1:257" ht="21" customHeight="1">
      <c r="A93" s="379"/>
      <c r="B93" s="302"/>
      <c r="C93" s="302"/>
      <c r="D93" s="227"/>
      <c r="E93" s="227"/>
      <c r="F93" s="227"/>
      <c r="AC93" s="194"/>
      <c r="AD93" s="210"/>
      <c r="AE93" s="210"/>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row>
    <row r="94" spans="1:257" ht="16.5" customHeight="1">
      <c r="A94" s="374"/>
      <c r="B94" s="375"/>
      <c r="C94" s="375"/>
      <c r="D94" s="373"/>
      <c r="E94" s="356"/>
      <c r="F94" s="356"/>
    </row>
    <row r="95" spans="1:257" ht="16.5" customHeight="1">
      <c r="A95" s="221"/>
      <c r="B95" s="221"/>
      <c r="C95" s="221"/>
      <c r="D95" s="229"/>
      <c r="E95" s="229"/>
      <c r="F95" s="229"/>
    </row>
    <row r="96" spans="1:257" ht="47.25" customHeight="1">
      <c r="A96" s="366" t="str">
        <f>"Note: Bidders may note that no prescribed proforma has been enclosed for Attachment 2 ("&amp;Basic!B2&amp;") : Power of Attorney. Bidders may use their own proforma for furnishing the required information with the bid."</f>
        <v>Note: Bidders may note that no prescribed proforma has been enclosed for Attachment 2 () : Power of Attorney. Bidders may use their own proforma for furnishing the required information with the bid.</v>
      </c>
      <c r="B96" s="302"/>
      <c r="C96" s="302"/>
      <c r="D96" s="302"/>
      <c r="E96" s="302"/>
      <c r="F96" s="302"/>
    </row>
  </sheetData>
  <mergeCells count="73">
    <mergeCell ref="A3:F3"/>
    <mergeCell ref="B71:C71"/>
    <mergeCell ref="A86:C86"/>
    <mergeCell ref="D21:F21"/>
    <mergeCell ref="B43:F43"/>
    <mergeCell ref="B70:C70"/>
    <mergeCell ref="D28:F28"/>
    <mergeCell ref="B39:F39"/>
    <mergeCell ref="D37:F37"/>
    <mergeCell ref="B48:F48"/>
    <mergeCell ref="B42:F42"/>
    <mergeCell ref="B67:F67"/>
    <mergeCell ref="C5:F5"/>
    <mergeCell ref="B65:F65"/>
    <mergeCell ref="B68:F68"/>
    <mergeCell ref="D69:E69"/>
    <mergeCell ref="G19:J19"/>
    <mergeCell ref="B40:F40"/>
    <mergeCell ref="D34:F34"/>
    <mergeCell ref="B74:F74"/>
    <mergeCell ref="B49:F49"/>
    <mergeCell ref="D27:F27"/>
    <mergeCell ref="B47:F47"/>
    <mergeCell ref="B62:F62"/>
    <mergeCell ref="B72:C72"/>
    <mergeCell ref="D32:F32"/>
    <mergeCell ref="B66:F66"/>
    <mergeCell ref="B46:F46"/>
    <mergeCell ref="C15:F15"/>
    <mergeCell ref="A91:C91"/>
    <mergeCell ref="D70:E70"/>
    <mergeCell ref="D30:F30"/>
    <mergeCell ref="D25:F25"/>
    <mergeCell ref="B17:F17"/>
    <mergeCell ref="D33:F33"/>
    <mergeCell ref="D23:F23"/>
    <mergeCell ref="B19:F19"/>
    <mergeCell ref="D20:F20"/>
    <mergeCell ref="D91:F91"/>
    <mergeCell ref="A90:C90"/>
    <mergeCell ref="A89:C89"/>
    <mergeCell ref="A96:F96"/>
    <mergeCell ref="D24:F24"/>
    <mergeCell ref="B44:F44"/>
    <mergeCell ref="B69:C69"/>
    <mergeCell ref="D38:F38"/>
    <mergeCell ref="B73:C73"/>
    <mergeCell ref="D89:F89"/>
    <mergeCell ref="D29:F29"/>
    <mergeCell ref="D72:E72"/>
    <mergeCell ref="A93:C93"/>
    <mergeCell ref="D94:F94"/>
    <mergeCell ref="D35:F35"/>
    <mergeCell ref="D26:F26"/>
    <mergeCell ref="C61:D61"/>
    <mergeCell ref="A92:C92"/>
    <mergeCell ref="D71:E71"/>
    <mergeCell ref="B6:C6"/>
    <mergeCell ref="D90:F90"/>
    <mergeCell ref="A94:C94"/>
    <mergeCell ref="G16:H16"/>
    <mergeCell ref="B64:F64"/>
    <mergeCell ref="D31:F31"/>
    <mergeCell ref="D73:E73"/>
    <mergeCell ref="D22:F22"/>
    <mergeCell ref="A88:C88"/>
    <mergeCell ref="D36:F36"/>
    <mergeCell ref="B45:F45"/>
    <mergeCell ref="B63:F63"/>
    <mergeCell ref="A87:C87"/>
    <mergeCell ref="D86:F86"/>
    <mergeCell ref="B41:F41"/>
    <mergeCell ref="G21:J21"/>
  </mergeCells>
  <conditionalFormatting sqref="D23:F23 H23">
    <cfRule type="expression" dxfId="5" priority="4">
      <formula>$H$23="Sole Bidder"</formula>
    </cfRule>
  </conditionalFormatting>
  <conditionalFormatting sqref="D24:F24">
    <cfRule type="expression" dxfId="4" priority="5">
      <formula>$G$24="No"</formula>
    </cfRule>
  </conditionalFormatting>
  <conditionalFormatting sqref="H24">
    <cfRule type="expression" dxfId="3" priority="3">
      <formula>$G$24="Not Applicable"</formula>
    </cfRule>
  </conditionalFormatting>
  <conditionalFormatting sqref="Z22">
    <cfRule type="expression" dxfId="2" priority="2">
      <formula>"if(right($I$21,1)=""."")"</formula>
    </cfRule>
  </conditionalFormatting>
  <dataValidations count="3">
    <dataValidation type="list" allowBlank="1" showErrorMessage="1" sqref="G20" xr:uid="{00000000-0002-0000-1300-000000000000}">
      <formula1>$AC$18:$AC$21</formula1>
      <formula2>0</formula2>
    </dataValidation>
    <dataValidation type="whole" allowBlank="1" showErrorMessage="1" error="Enter numeric figure between 1 to 20 only !" sqref="J20" xr:uid="{00000000-0002-0000-1300-000001000000}">
      <formula1>1</formula1>
      <formula2>20</formula2>
    </dataValidation>
    <dataValidation type="whole" allowBlank="1" showErrorMessage="1" error="Enter numeric figure only !" sqref="I20" xr:uid="{00000000-0002-0000-1300-000002000000}">
      <formula1>0</formula1>
      <formula2>990000000</formula2>
    </dataValidation>
  </dataValidations>
  <pageMargins left="0.75" right="0.62986111111111098" top="0.6" bottom="0.72013888888888899" header="0.511811023622047" footer="0.35"/>
  <pageSetup scale="98" orientation="portrait" horizontalDpi="300" verticalDpi="300" r:id="rId1"/>
  <headerFooter>
    <oddHeader>&amp;C&amp;"Aptos"&amp;12&amp;KFF0000 डेटा वर्गीकरण : प्रतिबंधित/RESTRICTED&amp;1#_x000D_</oddHeader>
    <oddFooter>&amp;R&amp;"Book Antiqua,Bold"&amp;8 Page &amp;P of &amp;N</oddFooter>
  </headerFooter>
  <rowBreaks count="1" manualBreakCount="1">
    <brk id="84"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W65"/>
  <sheetViews>
    <sheetView showGridLines="0" zoomScaleNormal="100" workbookViewId="0">
      <selection activeCell="K42" sqref="K42:N42"/>
    </sheetView>
  </sheetViews>
  <sheetFormatPr defaultColWidth="9.140625" defaultRowHeight="16.5" customHeight="1"/>
  <cols>
    <col min="1" max="1" width="5.140625" style="23" customWidth="1"/>
    <col min="2" max="2" width="4.7109375" style="23" customWidth="1"/>
    <col min="3" max="13" width="9.140625" style="23" customWidth="1"/>
    <col min="14" max="14" width="9.140625" style="230" customWidth="1"/>
    <col min="15" max="15" width="19" style="231" customWidth="1"/>
    <col min="16" max="25" width="9.140625" style="232" customWidth="1"/>
    <col min="26" max="26" width="18.42578125" style="232" customWidth="1"/>
    <col min="27" max="257" width="9.140625" style="232" customWidth="1"/>
  </cols>
  <sheetData>
    <row r="1" spans="1:26" ht="16.5" customHeight="1">
      <c r="D1" s="233"/>
      <c r="E1" s="233"/>
      <c r="F1" s="233"/>
      <c r="G1" s="233"/>
      <c r="H1" s="233"/>
      <c r="I1" s="233"/>
      <c r="J1" s="233"/>
      <c r="K1" s="233"/>
      <c r="L1" s="233"/>
      <c r="M1" s="233"/>
      <c r="Z1" s="234" t="e">
        <f>'Attach 3(JV)'!Z1</f>
        <v>#REF!</v>
      </c>
    </row>
    <row r="2" spans="1:26" ht="16.5" customHeight="1">
      <c r="D2" s="235"/>
      <c r="E2" s="235"/>
      <c r="F2" s="235"/>
      <c r="G2" s="235"/>
      <c r="H2" s="235"/>
      <c r="I2" s="235"/>
      <c r="J2" s="235"/>
      <c r="K2" s="235"/>
      <c r="L2" s="235"/>
      <c r="M2" s="235"/>
      <c r="Z2" s="234" t="e">
        <f>'Attach 3(JV)'!Z2</f>
        <v>#REF!</v>
      </c>
    </row>
    <row r="3" spans="1:26" ht="16.5" customHeight="1">
      <c r="D3" s="235"/>
      <c r="E3" s="235"/>
      <c r="F3" s="235"/>
      <c r="G3" s="235"/>
      <c r="H3" s="235"/>
      <c r="I3" s="235"/>
      <c r="J3" s="235"/>
      <c r="K3" s="235"/>
      <c r="L3" s="235"/>
      <c r="M3" s="235"/>
    </row>
    <row r="4" spans="1:26" ht="16.5" customHeight="1">
      <c r="D4" s="236"/>
      <c r="E4" s="236"/>
      <c r="F4" s="236"/>
      <c r="G4" s="236"/>
      <c r="H4" s="236"/>
      <c r="I4" s="236"/>
      <c r="J4" s="236"/>
      <c r="K4" s="236"/>
      <c r="L4" s="236"/>
      <c r="M4" s="236"/>
    </row>
    <row r="5" spans="1:26" ht="15.95" customHeight="1"/>
    <row r="6" spans="1:26" ht="15.95" customHeight="1">
      <c r="A6" s="410"/>
      <c r="B6" s="302"/>
      <c r="C6" s="302"/>
      <c r="D6" s="302"/>
      <c r="E6" s="302"/>
      <c r="F6" s="302"/>
      <c r="G6" s="302"/>
      <c r="H6" s="302"/>
      <c r="I6" s="302"/>
      <c r="J6" s="302"/>
      <c r="K6" s="302"/>
      <c r="L6" s="302"/>
      <c r="M6" s="302"/>
      <c r="N6" s="302"/>
    </row>
    <row r="7" spans="1:26" ht="15.95" customHeight="1"/>
    <row r="8" spans="1:26" ht="15.95" customHeight="1">
      <c r="A8" s="412"/>
      <c r="B8" s="302"/>
      <c r="C8" s="302"/>
      <c r="D8" s="302"/>
      <c r="E8" s="302"/>
      <c r="F8" s="302"/>
      <c r="G8" s="302"/>
      <c r="H8" s="302"/>
      <c r="I8" s="302"/>
      <c r="J8" s="302"/>
      <c r="K8" s="302"/>
      <c r="L8" s="302"/>
      <c r="M8" s="302"/>
      <c r="N8" s="302"/>
    </row>
    <row r="9" spans="1:26" ht="15.95" customHeight="1"/>
    <row r="10" spans="1:26" ht="15.95" customHeight="1">
      <c r="A10" s="414"/>
      <c r="B10" s="302"/>
      <c r="C10" s="302"/>
      <c r="D10" s="302"/>
      <c r="E10" s="302"/>
      <c r="F10" s="302"/>
      <c r="G10" s="302"/>
      <c r="H10" s="302"/>
      <c r="I10" s="302"/>
      <c r="J10" s="302"/>
      <c r="K10" s="302"/>
      <c r="L10" s="302"/>
      <c r="M10" s="302"/>
      <c r="N10" s="302"/>
    </row>
    <row r="11" spans="1:26" ht="15.95" customHeight="1"/>
    <row r="12" spans="1:26" ht="15.95" customHeight="1">
      <c r="A12" s="237"/>
      <c r="B12" s="237"/>
      <c r="C12" s="237"/>
      <c r="D12" s="237"/>
      <c r="E12" s="237"/>
      <c r="F12" s="237"/>
      <c r="G12" s="237"/>
      <c r="H12" s="237"/>
      <c r="I12" s="237"/>
      <c r="J12" s="237"/>
      <c r="K12" s="237"/>
      <c r="L12" s="237"/>
      <c r="M12" s="237"/>
      <c r="N12" s="237"/>
    </row>
    <row r="13" spans="1:26" ht="15.95" customHeight="1"/>
    <row r="14" spans="1:26" ht="15.95" customHeight="1">
      <c r="A14" s="411" t="s">
        <v>338</v>
      </c>
      <c r="B14" s="358"/>
      <c r="C14" s="358"/>
      <c r="D14" s="358"/>
      <c r="E14" s="358"/>
      <c r="F14" s="358"/>
      <c r="G14" s="358"/>
      <c r="H14" s="358"/>
      <c r="I14" s="358"/>
      <c r="J14" s="358"/>
      <c r="K14" s="358"/>
      <c r="L14" s="358"/>
      <c r="M14" s="358"/>
      <c r="N14" s="318"/>
    </row>
    <row r="15" spans="1:26" ht="15.95" customHeight="1">
      <c r="A15" s="415" t="s">
        <v>339</v>
      </c>
      <c r="B15" s="358"/>
      <c r="C15" s="358"/>
      <c r="D15" s="358"/>
      <c r="E15" s="358"/>
      <c r="F15" s="358"/>
      <c r="G15" s="358"/>
      <c r="H15" s="358"/>
      <c r="I15" s="358"/>
      <c r="J15" s="358"/>
      <c r="K15" s="358"/>
      <c r="L15" s="358"/>
      <c r="M15" s="358"/>
      <c r="N15" s="318"/>
    </row>
    <row r="16" spans="1:26" ht="15.95" customHeight="1"/>
    <row r="17" spans="1:15" ht="15.95" customHeight="1">
      <c r="A17" s="235"/>
      <c r="B17" s="235"/>
      <c r="C17" s="235"/>
      <c r="D17" s="235"/>
      <c r="E17" s="235"/>
      <c r="F17" s="235"/>
      <c r="G17" s="235"/>
      <c r="H17" s="235"/>
      <c r="I17" s="235"/>
      <c r="J17" s="235"/>
      <c r="K17" s="235"/>
      <c r="L17" s="235"/>
      <c r="M17" s="235"/>
      <c r="N17" s="235"/>
    </row>
    <row r="18" spans="1:15" ht="15.95" customHeight="1">
      <c r="O18" s="238"/>
    </row>
    <row r="19" spans="1:15" ht="15.95" customHeight="1">
      <c r="A19" s="413" t="s">
        <v>340</v>
      </c>
      <c r="B19" s="302"/>
      <c r="C19" s="302"/>
      <c r="D19" s="302"/>
      <c r="E19" s="302"/>
      <c r="F19" s="302"/>
      <c r="G19" s="302"/>
      <c r="H19" s="302"/>
      <c r="I19" s="302"/>
      <c r="J19" s="302"/>
      <c r="K19" s="302"/>
      <c r="L19" s="302"/>
      <c r="M19" s="302"/>
      <c r="N19" s="302"/>
    </row>
    <row r="20" spans="1:15" ht="15.95" customHeight="1"/>
    <row r="21" spans="1:15" ht="15.95" customHeight="1">
      <c r="A21" s="408" t="s">
        <v>341</v>
      </c>
      <c r="B21" s="302"/>
      <c r="C21" s="302"/>
      <c r="D21" s="302"/>
      <c r="E21" s="302"/>
      <c r="F21" s="302"/>
      <c r="G21" s="302"/>
      <c r="H21" s="302"/>
      <c r="I21" s="302"/>
      <c r="J21" s="302"/>
      <c r="K21" s="302"/>
      <c r="L21" s="302"/>
      <c r="M21" s="302"/>
      <c r="N21" s="302"/>
    </row>
    <row r="22" spans="1:15" ht="15.95" customHeight="1">
      <c r="I22" s="133"/>
      <c r="J22" s="133"/>
      <c r="K22" s="133"/>
      <c r="L22" s="133"/>
    </row>
    <row r="23" spans="1:15" ht="15.95" customHeight="1">
      <c r="B23" s="354" t="s">
        <v>342</v>
      </c>
      <c r="C23" s="358"/>
      <c r="D23" s="358"/>
      <c r="E23" s="318"/>
      <c r="F23" s="354" t="s">
        <v>343</v>
      </c>
      <c r="G23" s="358"/>
      <c r="H23" s="358"/>
      <c r="I23" s="358"/>
      <c r="J23" s="358"/>
      <c r="K23" s="358"/>
      <c r="L23" s="358"/>
      <c r="M23" s="358"/>
      <c r="N23" s="318"/>
    </row>
    <row r="24" spans="1:15" ht="15.95" customHeight="1">
      <c r="B24" s="354" t="s">
        <v>344</v>
      </c>
      <c r="C24" s="358"/>
      <c r="D24" s="358"/>
      <c r="E24" s="318"/>
      <c r="F24" s="354" t="s">
        <v>345</v>
      </c>
      <c r="G24" s="358"/>
      <c r="H24" s="358"/>
      <c r="I24" s="358"/>
      <c r="J24" s="358"/>
      <c r="K24" s="358"/>
      <c r="L24" s="358"/>
      <c r="M24" s="358"/>
      <c r="N24" s="318"/>
    </row>
    <row r="25" spans="1:15" ht="15.95" customHeight="1">
      <c r="B25" s="354" t="s">
        <v>346</v>
      </c>
      <c r="C25" s="358"/>
      <c r="D25" s="358"/>
      <c r="E25" s="318"/>
      <c r="F25" s="354" t="s">
        <v>347</v>
      </c>
      <c r="G25" s="358"/>
      <c r="H25" s="358"/>
      <c r="I25" s="358"/>
      <c r="J25" s="358"/>
      <c r="K25" s="358"/>
      <c r="L25" s="358"/>
      <c r="M25" s="358"/>
      <c r="N25" s="318"/>
    </row>
    <row r="26" spans="1:15" ht="15.95" customHeight="1">
      <c r="B26" s="354" t="s">
        <v>348</v>
      </c>
      <c r="C26" s="358"/>
      <c r="D26" s="358"/>
      <c r="E26" s="318"/>
      <c r="F26" s="354" t="str">
        <f>"Tower Package "&amp;Basic!B2&amp;" "&amp;Basic!A3&amp;" "&amp;Basic!B3</f>
        <v>Tower Package  Specification No. : C/MM/CIVIL/PAINTING/262/2016</v>
      </c>
      <c r="G26" s="358"/>
      <c r="H26" s="358"/>
      <c r="I26" s="358"/>
      <c r="J26" s="358"/>
      <c r="K26" s="358"/>
      <c r="L26" s="358"/>
      <c r="M26" s="358"/>
      <c r="N26" s="318"/>
    </row>
    <row r="27" spans="1:15" ht="15.95" customHeight="1"/>
    <row r="28" spans="1:15" ht="15.95" customHeight="1">
      <c r="A28" s="403" t="s">
        <v>349</v>
      </c>
      <c r="B28" s="302"/>
      <c r="C28" s="235"/>
    </row>
    <row r="29" spans="1:15" ht="15.95" customHeight="1"/>
    <row r="30" spans="1:15" ht="44.25" customHeight="1">
      <c r="A30" s="310" t="str">
        <f>Basic!B1</f>
        <v>EXTERNAL PAINTING OF MULTI PURPOSE HALL,RESIDENTIAL &amp;  NON-RESIDENTIAL BUILDINGS AT SECTOR 43 &amp; 46 GURGAON</v>
      </c>
      <c r="B30" s="302"/>
      <c r="C30" s="302"/>
      <c r="D30" s="302"/>
      <c r="E30" s="302"/>
      <c r="F30" s="302"/>
      <c r="G30" s="302"/>
      <c r="H30" s="302"/>
      <c r="I30" s="302"/>
      <c r="J30" s="302"/>
      <c r="K30" s="302"/>
      <c r="L30" s="302"/>
      <c r="M30" s="302"/>
      <c r="N30" s="302"/>
    </row>
    <row r="31" spans="1:15" ht="15.95" customHeight="1">
      <c r="A31" s="239"/>
      <c r="B31" s="309" t="s">
        <v>350</v>
      </c>
      <c r="C31" s="302"/>
      <c r="D31" s="302"/>
      <c r="E31" s="302"/>
      <c r="F31" s="302"/>
      <c r="G31" s="367" t="e">
        <f>IF(#REF!="Sole Bidder",'Attach 3(JV)'!B9,'Attach 3(JV)'!A8)</f>
        <v>#REF!</v>
      </c>
      <c r="H31" s="358"/>
      <c r="I31" s="358"/>
      <c r="J31" s="358"/>
      <c r="K31" s="358"/>
      <c r="L31" s="358"/>
      <c r="M31" s="358"/>
      <c r="N31" s="318"/>
    </row>
    <row r="32" spans="1:15" ht="15.95" customHeight="1">
      <c r="A32" s="239"/>
      <c r="B32" s="44"/>
      <c r="C32" s="44"/>
      <c r="D32" s="44"/>
      <c r="E32" s="44"/>
      <c r="F32" s="44"/>
      <c r="G32" s="44"/>
      <c r="H32" s="44"/>
      <c r="I32" s="44"/>
      <c r="J32" s="44"/>
      <c r="K32" s="44"/>
      <c r="L32" s="44"/>
      <c r="M32" s="44"/>
    </row>
    <row r="33" spans="1:18" ht="15.95" customHeight="1">
      <c r="A33" s="239"/>
      <c r="B33" s="44"/>
      <c r="C33" s="44"/>
      <c r="D33" s="44"/>
      <c r="E33" s="44"/>
      <c r="F33" s="44"/>
      <c r="G33" s="44"/>
      <c r="H33" s="44"/>
      <c r="I33" s="44"/>
      <c r="J33" s="44"/>
      <c r="K33" s="44"/>
      <c r="L33" s="44"/>
      <c r="M33" s="44"/>
    </row>
    <row r="34" spans="1:18" ht="15.95" customHeight="1">
      <c r="A34" s="403" t="s">
        <v>351</v>
      </c>
      <c r="B34" s="302"/>
      <c r="C34" s="302"/>
      <c r="D34" s="302"/>
      <c r="E34" s="302"/>
      <c r="F34" s="235"/>
      <c r="P34" s="240"/>
      <c r="Q34" s="240"/>
      <c r="R34" s="240"/>
    </row>
    <row r="35" spans="1:18" ht="15.95" customHeight="1">
      <c r="A35" s="241"/>
      <c r="B35" s="241"/>
      <c r="C35" s="241"/>
      <c r="D35" s="241"/>
      <c r="E35" s="241"/>
      <c r="P35" s="240"/>
      <c r="Q35" s="240"/>
      <c r="R35" s="240"/>
    </row>
    <row r="36" spans="1:18" ht="15.95" customHeight="1">
      <c r="A36" s="241"/>
      <c r="B36" s="241"/>
      <c r="C36" s="241"/>
      <c r="D36" s="241"/>
      <c r="E36" s="241"/>
      <c r="N36" s="242"/>
      <c r="P36" s="240"/>
      <c r="Q36" s="240"/>
      <c r="R36" s="240"/>
    </row>
    <row r="37" spans="1:18" ht="21" customHeight="1">
      <c r="A37" s="243" t="s">
        <v>352</v>
      </c>
      <c r="B37" s="169">
        <v>1</v>
      </c>
      <c r="C37" s="39" t="s">
        <v>353</v>
      </c>
      <c r="K37" s="244"/>
      <c r="L37" s="244"/>
      <c r="M37" s="409" t="str">
        <f>IF(K38="No","If you do not submit Itegrity Pact properly, your bid will be rejectect","")</f>
        <v/>
      </c>
      <c r="N37" s="302"/>
      <c r="O37" s="232"/>
    </row>
    <row r="38" spans="1:18" ht="21" customHeight="1">
      <c r="A38" s="245"/>
      <c r="B38" s="246"/>
      <c r="C38" s="27" t="s">
        <v>354</v>
      </c>
      <c r="D38" s="245"/>
      <c r="E38" s="245"/>
      <c r="F38" s="245"/>
      <c r="G38" s="245"/>
      <c r="H38" s="245"/>
      <c r="I38" s="245"/>
      <c r="J38" s="245"/>
      <c r="K38" s="391" t="s">
        <v>355</v>
      </c>
      <c r="L38" s="392"/>
      <c r="M38" s="321"/>
      <c r="N38" s="321"/>
      <c r="O38" s="232"/>
    </row>
    <row r="39" spans="1:18" ht="21" customHeight="1">
      <c r="A39" s="243" t="s">
        <v>352</v>
      </c>
      <c r="B39" s="169">
        <v>2</v>
      </c>
      <c r="C39" s="39" t="s">
        <v>356</v>
      </c>
      <c r="K39" s="247"/>
      <c r="M39" s="400" t="str">
        <f>IF(K40="No","If you do not submit Bid Security properly, your bid will be rejectect","")</f>
        <v/>
      </c>
      <c r="N39" s="342"/>
      <c r="O39" s="232"/>
    </row>
    <row r="40" spans="1:18" ht="21" customHeight="1">
      <c r="A40" s="248"/>
      <c r="B40" s="249"/>
      <c r="C40" s="244" t="s">
        <v>357</v>
      </c>
      <c r="D40" s="248"/>
      <c r="E40" s="248"/>
      <c r="F40" s="248"/>
      <c r="G40" s="248"/>
      <c r="H40" s="248"/>
      <c r="I40" s="248"/>
      <c r="J40" s="248"/>
      <c r="K40" s="396" t="s">
        <v>355</v>
      </c>
      <c r="L40" s="397"/>
      <c r="M40" s="375"/>
      <c r="N40" s="375"/>
      <c r="O40" s="232"/>
    </row>
    <row r="41" spans="1:18" ht="21" customHeight="1">
      <c r="A41" s="243" t="s">
        <v>352</v>
      </c>
      <c r="B41" s="169"/>
      <c r="C41" s="23" t="s">
        <v>358</v>
      </c>
      <c r="K41" s="401"/>
      <c r="L41" s="356"/>
      <c r="M41" s="356"/>
      <c r="N41" s="356"/>
      <c r="O41" s="232"/>
    </row>
    <row r="42" spans="1:18" ht="21" customHeight="1">
      <c r="A42" s="243" t="s">
        <v>352</v>
      </c>
      <c r="B42" s="169"/>
      <c r="C42" s="23" t="s">
        <v>359</v>
      </c>
      <c r="K42" s="404"/>
      <c r="L42" s="405"/>
      <c r="M42" s="405"/>
      <c r="N42" s="405"/>
      <c r="O42" s="232"/>
    </row>
    <row r="43" spans="1:18" ht="21" customHeight="1">
      <c r="A43" s="250" t="s">
        <v>352</v>
      </c>
      <c r="B43" s="251"/>
      <c r="C43" s="252" t="s">
        <v>360</v>
      </c>
      <c r="D43" s="252"/>
      <c r="E43" s="252"/>
      <c r="F43" s="252"/>
      <c r="G43" s="252"/>
      <c r="H43" s="252"/>
      <c r="I43" s="252"/>
      <c r="J43" s="253" t="str">
        <f>'Bid Form 1st Envelope'!H20</f>
        <v>…(Name of Currency)..</v>
      </c>
      <c r="K43" s="398">
        <f>'Bid Form 1st Envelope'!I20</f>
        <v>0</v>
      </c>
      <c r="L43" s="384"/>
      <c r="M43" s="254"/>
      <c r="N43" s="254"/>
      <c r="O43" s="232"/>
    </row>
    <row r="44" spans="1:18" ht="21" customHeight="1">
      <c r="A44" s="255" t="s">
        <v>352</v>
      </c>
      <c r="B44" s="256"/>
      <c r="C44" s="257" t="s">
        <v>361</v>
      </c>
      <c r="D44" s="257"/>
      <c r="E44" s="257"/>
      <c r="F44" s="257"/>
      <c r="G44" s="257"/>
      <c r="H44" s="257"/>
      <c r="I44" s="257"/>
      <c r="J44" s="257"/>
      <c r="K44" s="402"/>
      <c r="L44" s="370"/>
      <c r="M44" s="370"/>
      <c r="N44" s="370"/>
      <c r="O44" s="232"/>
    </row>
    <row r="45" spans="1:18" ht="15.95" customHeight="1"/>
    <row r="46" spans="1:18" ht="15.95" customHeight="1">
      <c r="A46" s="408" t="s">
        <v>362</v>
      </c>
      <c r="B46" s="302"/>
      <c r="C46" s="302"/>
    </row>
    <row r="47" spans="1:18" ht="15.95" customHeight="1"/>
    <row r="48" spans="1:18" ht="15.95" customHeight="1">
      <c r="A48" s="243" t="s">
        <v>352</v>
      </c>
      <c r="B48" s="232"/>
      <c r="C48" s="39" t="s">
        <v>363</v>
      </c>
      <c r="F48" s="118"/>
      <c r="G48" s="118"/>
      <c r="H48" s="118"/>
      <c r="I48" s="118"/>
      <c r="J48" s="118"/>
      <c r="K48" s="118"/>
      <c r="L48" s="118"/>
      <c r="M48" s="118"/>
      <c r="N48" s="118"/>
    </row>
    <row r="49" spans="1:15" ht="21" customHeight="1">
      <c r="A49" s="250"/>
      <c r="B49" s="251"/>
      <c r="C49" s="252" t="s">
        <v>364</v>
      </c>
      <c r="D49" s="252"/>
      <c r="E49" s="252"/>
      <c r="F49" s="252"/>
      <c r="G49" s="252"/>
      <c r="H49" s="252"/>
      <c r="I49" s="252"/>
      <c r="J49" s="252"/>
      <c r="K49" s="393" t="e">
        <f>'Attach 3(JV)'!E24</f>
        <v>#REF!</v>
      </c>
      <c r="L49" s="386"/>
      <c r="M49" s="386"/>
      <c r="N49" s="386"/>
      <c r="O49" s="232"/>
    </row>
    <row r="50" spans="1:15" ht="21" customHeight="1">
      <c r="A50" s="250"/>
      <c r="B50" s="251"/>
      <c r="C50" s="252" t="s">
        <v>365</v>
      </c>
      <c r="D50" s="252"/>
      <c r="E50" s="252"/>
      <c r="F50" s="252"/>
      <c r="G50" s="252"/>
      <c r="H50" s="252"/>
      <c r="I50" s="252"/>
      <c r="J50" s="252"/>
      <c r="K50" s="393" t="e">
        <f>'Attach 3(JV)'!E25</f>
        <v>#REF!</v>
      </c>
      <c r="L50" s="386"/>
      <c r="M50" s="386"/>
      <c r="N50" s="386"/>
      <c r="O50" s="232"/>
    </row>
    <row r="51" spans="1:15" ht="21" customHeight="1">
      <c r="A51" s="250"/>
      <c r="B51" s="251"/>
      <c r="C51" s="252" t="s">
        <v>366</v>
      </c>
      <c r="D51" s="252"/>
      <c r="E51" s="252"/>
      <c r="F51" s="252"/>
      <c r="G51" s="252"/>
      <c r="H51" s="252"/>
      <c r="I51" s="252"/>
      <c r="J51" s="252"/>
      <c r="K51" s="399"/>
      <c r="L51" s="384"/>
      <c r="M51" s="384"/>
      <c r="N51" s="384"/>
      <c r="O51" s="232"/>
    </row>
    <row r="52" spans="1:15" ht="21" customHeight="1">
      <c r="A52" s="243"/>
      <c r="B52" s="169"/>
      <c r="C52" s="395" t="e">
        <f>'Attach 3(JV)'!B10</f>
        <v>#REF!</v>
      </c>
      <c r="D52" s="384"/>
      <c r="E52" s="384"/>
      <c r="F52" s="384"/>
      <c r="G52" s="384"/>
      <c r="H52" s="384"/>
      <c r="I52" s="384"/>
      <c r="J52" s="384"/>
      <c r="K52" s="384"/>
      <c r="L52" s="384"/>
      <c r="M52" s="384"/>
      <c r="N52" s="384"/>
      <c r="O52" s="232"/>
    </row>
    <row r="53" spans="1:15" ht="21" customHeight="1">
      <c r="A53" s="243"/>
      <c r="B53" s="169"/>
      <c r="C53" s="395" t="e">
        <f>'Attach 3(JV)'!B11</f>
        <v>#REF!</v>
      </c>
      <c r="D53" s="384"/>
      <c r="E53" s="384"/>
      <c r="F53" s="384"/>
      <c r="G53" s="384"/>
      <c r="H53" s="384"/>
      <c r="I53" s="384"/>
      <c r="J53" s="384"/>
      <c r="K53" s="384"/>
      <c r="L53" s="384"/>
      <c r="M53" s="384"/>
      <c r="N53" s="384"/>
      <c r="O53" s="232"/>
    </row>
    <row r="54" spans="1:15" ht="21" customHeight="1">
      <c r="A54" s="258"/>
      <c r="B54" s="246"/>
      <c r="C54" s="406" t="e">
        <f>'Attach 3(JV)'!B12</f>
        <v>#REF!</v>
      </c>
      <c r="D54" s="407"/>
      <c r="E54" s="407"/>
      <c r="F54" s="407"/>
      <c r="G54" s="407"/>
      <c r="H54" s="407"/>
      <c r="I54" s="407"/>
      <c r="J54" s="407"/>
      <c r="K54" s="407"/>
      <c r="L54" s="407"/>
      <c r="M54" s="407"/>
      <c r="N54" s="407"/>
      <c r="O54" s="232"/>
    </row>
    <row r="55" spans="1:15" ht="21" customHeight="1">
      <c r="C55" s="39" t="s">
        <v>367</v>
      </c>
    </row>
    <row r="56" spans="1:15" ht="21" customHeight="1">
      <c r="C56" s="39" t="s">
        <v>368</v>
      </c>
    </row>
    <row r="57" spans="1:15" ht="21" customHeight="1">
      <c r="A57" s="250"/>
      <c r="B57" s="251"/>
      <c r="C57" s="252" t="s">
        <v>369</v>
      </c>
      <c r="D57" s="252"/>
      <c r="E57" s="252"/>
      <c r="F57" s="252"/>
      <c r="G57" s="252"/>
      <c r="H57" s="252"/>
      <c r="I57" s="252"/>
      <c r="J57" s="252"/>
      <c r="K57" s="393" t="e">
        <f>'Attach 3(JV)'!B17&amp;" / "&amp;'Attach 3(JV)'!E17</f>
        <v>#REF!</v>
      </c>
      <c r="L57" s="386"/>
      <c r="M57" s="386"/>
      <c r="N57" s="386"/>
    </row>
    <row r="58" spans="1:15" ht="21" customHeight="1">
      <c r="A58" s="250"/>
      <c r="B58" s="251"/>
      <c r="C58" s="252" t="s">
        <v>370</v>
      </c>
      <c r="D58" s="252"/>
      <c r="E58" s="252"/>
      <c r="F58" s="252"/>
      <c r="G58" s="252"/>
      <c r="H58" s="252"/>
      <c r="I58" s="252"/>
      <c r="J58" s="252"/>
      <c r="K58" s="393" t="e">
        <f>IF(Z1="Sole Bidder","",IF(Z2=1,#REF!,#REF!&amp;" / "&amp;#REF!))</f>
        <v>#REF!</v>
      </c>
      <c r="L58" s="386"/>
      <c r="M58" s="386"/>
      <c r="N58" s="386"/>
    </row>
    <row r="59" spans="1:15" ht="21" customHeight="1">
      <c r="A59" s="259"/>
      <c r="B59" s="260"/>
      <c r="C59" s="261" t="s">
        <v>371</v>
      </c>
      <c r="D59" s="261"/>
      <c r="E59" s="261"/>
      <c r="F59" s="261"/>
      <c r="G59" s="261"/>
      <c r="H59" s="261"/>
      <c r="I59" s="261"/>
      <c r="J59" s="261"/>
      <c r="K59" s="393"/>
      <c r="L59" s="386"/>
      <c r="M59" s="386"/>
      <c r="N59" s="386"/>
    </row>
    <row r="60" spans="1:15" ht="21" customHeight="1">
      <c r="C60" s="390" t="e">
        <f>'Attach 3(JV)'!B18</f>
        <v>#REF!</v>
      </c>
      <c r="D60" s="386"/>
      <c r="E60" s="386"/>
      <c r="F60" s="386"/>
      <c r="G60" s="386"/>
      <c r="H60" s="386"/>
      <c r="I60" s="262" t="e">
        <f>IF($Z$2=2," / ","")</f>
        <v>#REF!</v>
      </c>
      <c r="J60" s="394" t="e">
        <f>'Attach 3(JV)'!E18</f>
        <v>#REF!</v>
      </c>
      <c r="K60" s="386"/>
      <c r="L60" s="386"/>
      <c r="M60" s="386"/>
      <c r="N60" s="386"/>
    </row>
    <row r="61" spans="1:15" ht="21" customHeight="1">
      <c r="C61" s="390" t="e">
        <f>'Attach 3(JV)'!B19</f>
        <v>#REF!</v>
      </c>
      <c r="D61" s="386"/>
      <c r="E61" s="386"/>
      <c r="F61" s="386"/>
      <c r="G61" s="386"/>
      <c r="H61" s="386"/>
      <c r="I61" s="262" t="e">
        <f>IF($Z$2=2," / ","")</f>
        <v>#REF!</v>
      </c>
      <c r="J61" s="394" t="e">
        <f>'Attach 3(JV)'!E19</f>
        <v>#REF!</v>
      </c>
      <c r="K61" s="386"/>
      <c r="L61" s="386"/>
      <c r="M61" s="386"/>
      <c r="N61" s="386"/>
    </row>
    <row r="62" spans="1:15" ht="21" customHeight="1">
      <c r="C62" s="390" t="e">
        <f>'Attach 3(JV)'!B20</f>
        <v>#REF!</v>
      </c>
      <c r="D62" s="386"/>
      <c r="E62" s="386"/>
      <c r="F62" s="386"/>
      <c r="G62" s="386"/>
      <c r="H62" s="386"/>
      <c r="I62" s="262" t="e">
        <f>IF($Z$2=2," / ","")</f>
        <v>#REF!</v>
      </c>
      <c r="J62" s="394" t="e">
        <f>'Attach 3(JV)'!E20</f>
        <v>#REF!</v>
      </c>
      <c r="K62" s="386"/>
      <c r="L62" s="386"/>
      <c r="M62" s="386"/>
      <c r="N62" s="386"/>
    </row>
    <row r="63" spans="1:15" ht="15" customHeight="1"/>
    <row r="64" spans="1:15" ht="15" customHeight="1"/>
    <row r="65" ht="15" customHeight="1"/>
  </sheetData>
  <mergeCells count="44">
    <mergeCell ref="B26:E26"/>
    <mergeCell ref="A6:N6"/>
    <mergeCell ref="C60:H60"/>
    <mergeCell ref="F23:N23"/>
    <mergeCell ref="K49:N49"/>
    <mergeCell ref="A21:N21"/>
    <mergeCell ref="A14:N14"/>
    <mergeCell ref="B23:E23"/>
    <mergeCell ref="A8:N8"/>
    <mergeCell ref="A19:N19"/>
    <mergeCell ref="A10:N10"/>
    <mergeCell ref="F24:N24"/>
    <mergeCell ref="A15:N15"/>
    <mergeCell ref="F26:N26"/>
    <mergeCell ref="B31:F31"/>
    <mergeCell ref="B24:E24"/>
    <mergeCell ref="K41:N41"/>
    <mergeCell ref="K50:N50"/>
    <mergeCell ref="K44:N44"/>
    <mergeCell ref="A28:B28"/>
    <mergeCell ref="J60:N60"/>
    <mergeCell ref="K57:N57"/>
    <mergeCell ref="K42:N42"/>
    <mergeCell ref="A34:E34"/>
    <mergeCell ref="C54:N54"/>
    <mergeCell ref="A46:C46"/>
    <mergeCell ref="A30:N30"/>
    <mergeCell ref="M37:N38"/>
    <mergeCell ref="C62:H62"/>
    <mergeCell ref="F25:N25"/>
    <mergeCell ref="K38:L38"/>
    <mergeCell ref="K58:N58"/>
    <mergeCell ref="K59:N59"/>
    <mergeCell ref="J62:N62"/>
    <mergeCell ref="J61:N61"/>
    <mergeCell ref="G31:N31"/>
    <mergeCell ref="C61:H61"/>
    <mergeCell ref="B25:E25"/>
    <mergeCell ref="C52:N52"/>
    <mergeCell ref="K40:L40"/>
    <mergeCell ref="K43:L43"/>
    <mergeCell ref="K51:N51"/>
    <mergeCell ref="C53:N53"/>
    <mergeCell ref="M39:N40"/>
  </mergeCells>
  <conditionalFormatting sqref="J60:N62">
    <cfRule type="expression" dxfId="1" priority="3">
      <formula>$Z$2&lt;2</formula>
    </cfRule>
  </conditionalFormatting>
  <conditionalFormatting sqref="K57:N57 C60:H62">
    <cfRule type="expression" dxfId="0" priority="2">
      <formula>$Z$2=0</formula>
    </cfRule>
  </conditionalFormatting>
  <dataValidations count="1">
    <dataValidation type="list" allowBlank="1" showErrorMessage="1" sqref="K38:L38 K40:L40" xr:uid="{00000000-0002-0000-1400-000000000000}">
      <formula1>"Yes,No"</formula1>
      <formula2>0</formula2>
    </dataValidation>
  </dataValidations>
  <printOptions horizontalCentered="1"/>
  <pageMargins left="0.75" right="0.87986111111111098" top="0.6" bottom="0.57013888888888897" header="0.511811023622047" footer="0.511811023622047"/>
  <pageSetup orientation="landscape" horizontalDpi="300" verticalDpi="300"/>
  <headerFooter>
    <oddHeader>&amp;C&amp;"Aptos"&amp;12&amp;KFF0000 डेटा वर्गीकरण : प्रतिबंधित/RESTRICTED&amp;1#_x000D_</oddHeader>
  </headerFooter>
  <rowBreaks count="1" manualBreakCount="1">
    <brk id="33" max="16383" man="1"/>
  </rowBreak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0000"/>
  </sheetPr>
  <dimension ref="A1:IW112"/>
  <sheetViews>
    <sheetView zoomScaleNormal="100" workbookViewId="0">
      <selection sqref="A1:B1"/>
    </sheetView>
  </sheetViews>
  <sheetFormatPr defaultColWidth="9.140625" defaultRowHeight="12.75" customHeight="1"/>
  <cols>
    <col min="1" max="1" width="13.28515625" style="232" customWidth="1"/>
    <col min="2" max="2" width="11.85546875" style="232" customWidth="1"/>
    <col min="3" max="257" width="9.140625" style="232" customWidth="1"/>
  </cols>
  <sheetData>
    <row r="1" spans="1:257" ht="30" customHeight="1">
      <c r="A1" s="416">
        <f>'Bid Form 1st Envelope'!I20</f>
        <v>0</v>
      </c>
      <c r="B1" s="302"/>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c r="DZ1" s="230"/>
      <c r="EA1" s="230"/>
      <c r="EB1" s="230"/>
      <c r="EC1" s="230"/>
      <c r="ED1" s="230"/>
      <c r="EE1" s="230"/>
      <c r="EF1" s="230"/>
      <c r="EG1" s="230"/>
      <c r="EH1" s="230"/>
      <c r="EI1" s="230"/>
      <c r="EJ1" s="230"/>
      <c r="EK1" s="230"/>
      <c r="EL1" s="230"/>
      <c r="EM1" s="230"/>
      <c r="EN1" s="230"/>
      <c r="EO1" s="230"/>
      <c r="EP1" s="230"/>
      <c r="EQ1" s="230"/>
      <c r="ER1" s="230"/>
      <c r="ES1" s="230"/>
      <c r="ET1" s="230"/>
      <c r="EU1" s="230"/>
      <c r="EV1" s="230"/>
      <c r="EW1" s="230"/>
      <c r="EX1" s="230"/>
      <c r="EY1" s="230"/>
      <c r="EZ1" s="230"/>
      <c r="FA1" s="230"/>
      <c r="FB1" s="230"/>
      <c r="FC1" s="230"/>
      <c r="FD1" s="230"/>
      <c r="FE1" s="230"/>
      <c r="FF1" s="230"/>
      <c r="FG1" s="230"/>
      <c r="FH1" s="230"/>
      <c r="FI1" s="230"/>
      <c r="FJ1" s="230"/>
      <c r="FK1" s="230"/>
      <c r="FL1" s="230"/>
      <c r="FM1" s="230"/>
      <c r="FN1" s="230"/>
      <c r="FO1" s="230"/>
      <c r="FP1" s="230"/>
      <c r="FQ1" s="230"/>
      <c r="FR1" s="230"/>
      <c r="FS1" s="230"/>
      <c r="FT1" s="230"/>
      <c r="FU1" s="230"/>
      <c r="FV1" s="230"/>
      <c r="FW1" s="230"/>
      <c r="FX1" s="230"/>
      <c r="FY1" s="230"/>
      <c r="FZ1" s="230"/>
      <c r="GA1" s="230"/>
      <c r="GB1" s="230"/>
      <c r="GC1" s="230"/>
      <c r="GD1" s="230"/>
      <c r="GE1" s="230"/>
      <c r="GF1" s="230"/>
      <c r="GG1" s="230"/>
      <c r="GH1" s="230"/>
      <c r="GI1" s="230"/>
      <c r="GJ1" s="230"/>
      <c r="GK1" s="230"/>
      <c r="GL1" s="230"/>
      <c r="GM1" s="230"/>
      <c r="GN1" s="230"/>
      <c r="GO1" s="230"/>
      <c r="GP1" s="230"/>
      <c r="GQ1" s="230"/>
      <c r="GR1" s="230"/>
      <c r="GS1" s="230"/>
      <c r="GT1" s="230"/>
      <c r="GU1" s="230"/>
      <c r="GV1" s="230"/>
      <c r="GW1" s="230"/>
      <c r="GX1" s="230"/>
      <c r="GY1" s="230"/>
      <c r="GZ1" s="230"/>
      <c r="HA1" s="230"/>
      <c r="HB1" s="230"/>
      <c r="HC1" s="230"/>
      <c r="HD1" s="230"/>
      <c r="HE1" s="230"/>
      <c r="HF1" s="230"/>
      <c r="HG1" s="230"/>
      <c r="HH1" s="230"/>
      <c r="HI1" s="230"/>
      <c r="HJ1" s="230"/>
      <c r="HK1" s="230"/>
      <c r="HL1" s="230"/>
      <c r="HM1" s="230"/>
      <c r="HN1" s="230"/>
      <c r="HO1" s="230"/>
      <c r="HP1" s="230"/>
      <c r="HQ1" s="230"/>
      <c r="HR1" s="230"/>
      <c r="HS1" s="230"/>
      <c r="HT1" s="230"/>
      <c r="HU1" s="230"/>
      <c r="HV1" s="230"/>
      <c r="HW1" s="230"/>
      <c r="HX1" s="230"/>
      <c r="HY1" s="230"/>
      <c r="HZ1" s="230"/>
      <c r="IA1" s="230"/>
      <c r="IB1" s="230"/>
      <c r="IC1" s="230"/>
      <c r="ID1" s="230"/>
      <c r="IE1" s="230"/>
      <c r="IF1" s="230"/>
      <c r="IG1" s="230"/>
      <c r="IH1" s="230"/>
      <c r="II1" s="230"/>
      <c r="IJ1" s="230"/>
      <c r="IK1" s="230"/>
      <c r="IL1" s="230"/>
      <c r="IM1" s="230"/>
      <c r="IN1" s="230"/>
      <c r="IO1" s="230"/>
      <c r="IP1" s="230"/>
      <c r="IQ1" s="230"/>
      <c r="IR1" s="230"/>
      <c r="IS1" s="230"/>
      <c r="IT1" s="230"/>
      <c r="IU1" s="230"/>
      <c r="IV1" s="230"/>
      <c r="IW1" s="230"/>
    </row>
    <row r="2" spans="1:257" ht="30" customHeight="1">
      <c r="A2" s="230"/>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0"/>
      <c r="BU2" s="230"/>
      <c r="BV2" s="230"/>
      <c r="BW2" s="230"/>
      <c r="BX2" s="230"/>
      <c r="BY2" s="230"/>
      <c r="BZ2" s="230"/>
      <c r="CA2" s="230"/>
      <c r="CB2" s="230"/>
      <c r="CC2" s="230"/>
      <c r="CD2" s="230"/>
      <c r="CE2" s="230"/>
      <c r="CF2" s="230"/>
      <c r="CG2" s="230"/>
      <c r="CH2" s="230"/>
      <c r="CI2" s="230"/>
      <c r="CJ2" s="230"/>
      <c r="CK2" s="230"/>
      <c r="CL2" s="230"/>
      <c r="CM2" s="230"/>
      <c r="CN2" s="230"/>
      <c r="CO2" s="230"/>
      <c r="CP2" s="230"/>
      <c r="CQ2" s="230"/>
      <c r="CR2" s="230"/>
      <c r="CS2" s="230"/>
      <c r="CT2" s="230"/>
      <c r="CU2" s="230"/>
      <c r="CV2" s="230"/>
      <c r="CW2" s="230"/>
      <c r="CX2" s="230"/>
      <c r="CY2" s="230"/>
      <c r="CZ2" s="230"/>
      <c r="DA2" s="230"/>
      <c r="DB2" s="230"/>
      <c r="DC2" s="230"/>
      <c r="DD2" s="230"/>
      <c r="DE2" s="230"/>
      <c r="DF2" s="230"/>
      <c r="DG2" s="230"/>
      <c r="DH2" s="230"/>
      <c r="DI2" s="230"/>
      <c r="DJ2" s="230"/>
      <c r="DK2" s="230"/>
      <c r="DL2" s="230"/>
      <c r="DM2" s="230"/>
      <c r="DN2" s="230"/>
      <c r="DO2" s="230"/>
      <c r="DP2" s="230"/>
      <c r="DQ2" s="230"/>
      <c r="DR2" s="230"/>
      <c r="DS2" s="230"/>
      <c r="DT2" s="230"/>
      <c r="DU2" s="230"/>
      <c r="DV2" s="230"/>
      <c r="DW2" s="230"/>
      <c r="DX2" s="230"/>
      <c r="DY2" s="230"/>
      <c r="DZ2" s="230"/>
      <c r="EA2" s="230"/>
      <c r="EB2" s="230"/>
      <c r="EC2" s="230"/>
      <c r="ED2" s="230"/>
      <c r="EE2" s="230"/>
      <c r="EF2" s="230"/>
      <c r="EG2" s="230"/>
      <c r="EH2" s="230"/>
      <c r="EI2" s="230"/>
      <c r="EJ2" s="230"/>
      <c r="EK2" s="230"/>
      <c r="EL2" s="230"/>
      <c r="EM2" s="230"/>
      <c r="EN2" s="230"/>
      <c r="EO2" s="230"/>
      <c r="EP2" s="230"/>
      <c r="EQ2" s="230"/>
      <c r="ER2" s="230"/>
      <c r="ES2" s="230"/>
      <c r="ET2" s="230"/>
      <c r="EU2" s="230"/>
      <c r="EV2" s="230"/>
      <c r="EW2" s="230"/>
      <c r="EX2" s="230"/>
      <c r="EY2" s="230"/>
      <c r="EZ2" s="230"/>
      <c r="FA2" s="230"/>
      <c r="FB2" s="230"/>
      <c r="FC2" s="230"/>
      <c r="FD2" s="230"/>
      <c r="FE2" s="230"/>
      <c r="FF2" s="230"/>
      <c r="FG2" s="230"/>
      <c r="FH2" s="230"/>
      <c r="FI2" s="230"/>
      <c r="FJ2" s="230"/>
      <c r="FK2" s="230"/>
      <c r="FL2" s="230"/>
      <c r="FM2" s="230"/>
      <c r="FN2" s="230"/>
      <c r="FO2" s="230"/>
      <c r="FP2" s="230"/>
      <c r="FQ2" s="230"/>
      <c r="FR2" s="230"/>
      <c r="FS2" s="230"/>
      <c r="FT2" s="230"/>
      <c r="FU2" s="230"/>
      <c r="FV2" s="230"/>
      <c r="FW2" s="230"/>
      <c r="FX2" s="230"/>
      <c r="FY2" s="230"/>
      <c r="FZ2" s="230"/>
      <c r="GA2" s="230"/>
      <c r="GB2" s="230"/>
      <c r="GC2" s="230"/>
      <c r="GD2" s="230"/>
      <c r="GE2" s="230"/>
      <c r="GF2" s="230"/>
      <c r="GG2" s="230"/>
      <c r="GH2" s="230"/>
      <c r="GI2" s="230"/>
      <c r="GJ2" s="230"/>
      <c r="GK2" s="230"/>
      <c r="GL2" s="230"/>
      <c r="GM2" s="230"/>
      <c r="GN2" s="230"/>
      <c r="GO2" s="230"/>
      <c r="GP2" s="230"/>
      <c r="GQ2" s="230"/>
      <c r="GR2" s="230"/>
      <c r="GS2" s="230"/>
      <c r="GT2" s="230"/>
      <c r="GU2" s="230"/>
      <c r="GV2" s="230"/>
      <c r="GW2" s="230"/>
      <c r="GX2" s="230"/>
      <c r="GY2" s="230"/>
      <c r="GZ2" s="230"/>
      <c r="HA2" s="230"/>
      <c r="HB2" s="230"/>
      <c r="HC2" s="230"/>
      <c r="HD2" s="230"/>
      <c r="HE2" s="230"/>
      <c r="HF2" s="230"/>
      <c r="HG2" s="230"/>
      <c r="HH2" s="230"/>
      <c r="HI2" s="230"/>
      <c r="HJ2" s="230"/>
      <c r="HK2" s="230"/>
      <c r="HL2" s="230"/>
      <c r="HM2" s="230"/>
      <c r="HN2" s="230"/>
      <c r="HO2" s="230"/>
      <c r="HP2" s="230"/>
      <c r="HQ2" s="230"/>
      <c r="HR2" s="230"/>
      <c r="HS2" s="230"/>
      <c r="HT2" s="230"/>
      <c r="HU2" s="230"/>
      <c r="HV2" s="230"/>
      <c r="HW2" s="230"/>
      <c r="HX2" s="230"/>
      <c r="HY2" s="230"/>
      <c r="HZ2" s="230"/>
      <c r="IA2" s="230"/>
      <c r="IB2" s="230"/>
      <c r="IC2" s="230"/>
      <c r="ID2" s="230"/>
      <c r="IE2" s="230"/>
      <c r="IF2" s="230"/>
      <c r="IG2" s="230"/>
      <c r="IH2" s="230"/>
      <c r="II2" s="230"/>
      <c r="IJ2" s="230"/>
      <c r="IK2" s="230"/>
      <c r="IL2" s="230"/>
      <c r="IM2" s="230"/>
      <c r="IN2" s="230"/>
      <c r="IO2" s="230"/>
      <c r="IP2" s="230"/>
      <c r="IQ2" s="230"/>
      <c r="IR2" s="230"/>
      <c r="IS2" s="230"/>
      <c r="IT2" s="230"/>
      <c r="IU2" s="230"/>
      <c r="IV2" s="230"/>
      <c r="IW2" s="230"/>
    </row>
    <row r="3" spans="1:257" ht="12.75" customHeight="1">
      <c r="A3" s="230"/>
    </row>
    <row r="4" spans="1:257" ht="12.75" customHeight="1">
      <c r="A4" s="263" t="str">
        <f>IF(OR((A1&gt;9999999999),(A1&lt;0)),"Invalid Entry - More than 1000 crore OR -ve value",IF(A1=0,"Rs. Zero Only ",+CONCATENATE("Rs. ",B11,D11,B10,D10,B9,D9,B8,D8,B7,D7,B6," Only")))</f>
        <v xml:space="preserve">Rs. Zero Only </v>
      </c>
      <c r="B4" s="264"/>
    </row>
    <row r="5" spans="1:257" ht="12.75" customHeight="1">
      <c r="A5" s="265"/>
      <c r="B5" s="264"/>
    </row>
    <row r="6" spans="1:257" ht="12.75" customHeight="1">
      <c r="A6" s="266">
        <f>-INT(A1/100)*100+ROUND(A1,0)</f>
        <v>0</v>
      </c>
      <c r="B6" s="264" t="str">
        <f t="shared" ref="B6:B11" si="0">IF(A6=0,"",LOOKUP(A6,$A$13:$A$112,$B$13:$B$112))</f>
        <v/>
      </c>
      <c r="D6" s="267"/>
    </row>
    <row r="7" spans="1:257" ht="12.75" customHeight="1">
      <c r="A7" s="266">
        <f>-INT(A1/1000)*10+INT(A1/100)</f>
        <v>0</v>
      </c>
      <c r="B7" s="264" t="str">
        <f t="shared" si="0"/>
        <v/>
      </c>
      <c r="D7" s="267" t="str">
        <f>+IF(B7="",""," Hundred ")</f>
        <v/>
      </c>
    </row>
    <row r="8" spans="1:257" ht="12.75" customHeight="1">
      <c r="A8" s="266">
        <f>-INT(A1/100000)*100+INT(A1/1000)</f>
        <v>0</v>
      </c>
      <c r="B8" s="264" t="str">
        <f t="shared" si="0"/>
        <v/>
      </c>
      <c r="D8" s="267" t="str">
        <f>IF((B8=""),IF(C8="",""," Thousand ")," Thousand ")</f>
        <v/>
      </c>
    </row>
    <row r="9" spans="1:257" ht="12.75" customHeight="1">
      <c r="A9" s="266">
        <f>-INT(A1/10000000)*100+INT(A1/100000)</f>
        <v>0</v>
      </c>
      <c r="B9" s="264" t="str">
        <f t="shared" si="0"/>
        <v/>
      </c>
      <c r="D9" s="267" t="str">
        <f>IF((B9=""),IF(C9="",""," Lac ")," Lac ")</f>
        <v/>
      </c>
    </row>
    <row r="10" spans="1:257" ht="12.75" customHeight="1">
      <c r="A10" s="266">
        <f>-INT(A1/1000000000)*100+INT(A1/10000000)</f>
        <v>0</v>
      </c>
      <c r="B10" s="268" t="str">
        <f t="shared" si="0"/>
        <v/>
      </c>
      <c r="D10" s="267" t="str">
        <f>IF((B10=""),IF(C10="",""," Crore ")," Crore ")</f>
        <v/>
      </c>
    </row>
    <row r="11" spans="1:257" ht="12.75" customHeight="1">
      <c r="A11" s="269">
        <f>-INT(A1/10000000000)*1000+INT(A1/1000000000)</f>
        <v>0</v>
      </c>
      <c r="B11" s="268" t="str">
        <f t="shared" si="0"/>
        <v/>
      </c>
      <c r="D11" s="267" t="str">
        <f>IF((B11=""),IF(C11="",""," Hundred ")," Hundred ")</f>
        <v/>
      </c>
    </row>
    <row r="12" spans="1:257" ht="12.75" customHeight="1">
      <c r="A12" s="264"/>
      <c r="B12" s="264"/>
    </row>
    <row r="13" spans="1:257" ht="12.75" customHeight="1">
      <c r="A13" s="269">
        <v>1</v>
      </c>
      <c r="B13" s="264" t="s">
        <v>372</v>
      </c>
    </row>
    <row r="14" spans="1:257" ht="12.75" customHeight="1">
      <c r="A14" s="269">
        <v>2</v>
      </c>
      <c r="B14" s="264" t="s">
        <v>373</v>
      </c>
    </row>
    <row r="15" spans="1:257" ht="12.75" customHeight="1">
      <c r="A15" s="269">
        <v>3</v>
      </c>
      <c r="B15" s="264" t="s">
        <v>374</v>
      </c>
    </row>
    <row r="16" spans="1:257" ht="12.75" customHeight="1">
      <c r="A16" s="269">
        <v>4</v>
      </c>
      <c r="B16" s="264" t="s">
        <v>375</v>
      </c>
    </row>
    <row r="17" spans="1:2" ht="12.75" customHeight="1">
      <c r="A17" s="269">
        <v>5</v>
      </c>
      <c r="B17" s="264" t="s">
        <v>376</v>
      </c>
    </row>
    <row r="18" spans="1:2" ht="12.75" customHeight="1">
      <c r="A18" s="269">
        <v>6</v>
      </c>
      <c r="B18" s="264" t="s">
        <v>377</v>
      </c>
    </row>
    <row r="19" spans="1:2" ht="12.75" customHeight="1">
      <c r="A19" s="269">
        <v>7</v>
      </c>
      <c r="B19" s="264" t="s">
        <v>378</v>
      </c>
    </row>
    <row r="20" spans="1:2" ht="12.75" customHeight="1">
      <c r="A20" s="269">
        <v>8</v>
      </c>
      <c r="B20" s="264" t="s">
        <v>379</v>
      </c>
    </row>
    <row r="21" spans="1:2" ht="12.75" customHeight="1">
      <c r="A21" s="269">
        <v>9</v>
      </c>
      <c r="B21" s="264" t="s">
        <v>380</v>
      </c>
    </row>
    <row r="22" spans="1:2" ht="12.75" customHeight="1">
      <c r="A22" s="269">
        <v>10</v>
      </c>
      <c r="B22" s="264" t="s">
        <v>381</v>
      </c>
    </row>
    <row r="23" spans="1:2" ht="12.75" customHeight="1">
      <c r="A23" s="269">
        <v>11</v>
      </c>
      <c r="B23" s="264" t="s">
        <v>382</v>
      </c>
    </row>
    <row r="24" spans="1:2" ht="12.75" customHeight="1">
      <c r="A24" s="269">
        <v>12</v>
      </c>
      <c r="B24" s="264" t="s">
        <v>383</v>
      </c>
    </row>
    <row r="25" spans="1:2" ht="12.75" customHeight="1">
      <c r="A25" s="269">
        <v>13</v>
      </c>
      <c r="B25" s="264" t="s">
        <v>384</v>
      </c>
    </row>
    <row r="26" spans="1:2" ht="12.75" customHeight="1">
      <c r="A26" s="269">
        <v>14</v>
      </c>
      <c r="B26" s="264" t="s">
        <v>385</v>
      </c>
    </row>
    <row r="27" spans="1:2" ht="12.75" customHeight="1">
      <c r="A27" s="269">
        <v>15</v>
      </c>
      <c r="B27" s="264" t="s">
        <v>386</v>
      </c>
    </row>
    <row r="28" spans="1:2" ht="12.75" customHeight="1">
      <c r="A28" s="269">
        <v>16</v>
      </c>
      <c r="B28" s="264" t="s">
        <v>387</v>
      </c>
    </row>
    <row r="29" spans="1:2" ht="12.75" customHeight="1">
      <c r="A29" s="269">
        <v>17</v>
      </c>
      <c r="B29" s="264" t="s">
        <v>388</v>
      </c>
    </row>
    <row r="30" spans="1:2" ht="12.75" customHeight="1">
      <c r="A30" s="269">
        <v>18</v>
      </c>
      <c r="B30" s="264" t="s">
        <v>389</v>
      </c>
    </row>
    <row r="31" spans="1:2" ht="12.75" customHeight="1">
      <c r="A31" s="269">
        <v>19</v>
      </c>
      <c r="B31" s="264" t="s">
        <v>390</v>
      </c>
    </row>
    <row r="32" spans="1:2" ht="12.75" customHeight="1">
      <c r="A32" s="269">
        <v>20</v>
      </c>
      <c r="B32" s="264" t="s">
        <v>391</v>
      </c>
    </row>
    <row r="33" spans="1:2" ht="12.75" customHeight="1">
      <c r="A33" s="269">
        <v>21</v>
      </c>
      <c r="B33" s="264" t="s">
        <v>392</v>
      </c>
    </row>
    <row r="34" spans="1:2" ht="12.75" customHeight="1">
      <c r="A34" s="269">
        <v>22</v>
      </c>
      <c r="B34" s="264" t="s">
        <v>393</v>
      </c>
    </row>
    <row r="35" spans="1:2" ht="12.75" customHeight="1">
      <c r="A35" s="269">
        <v>23</v>
      </c>
      <c r="B35" s="264" t="s">
        <v>394</v>
      </c>
    </row>
    <row r="36" spans="1:2" ht="12.75" customHeight="1">
      <c r="A36" s="269">
        <v>24</v>
      </c>
      <c r="B36" s="264" t="s">
        <v>395</v>
      </c>
    </row>
    <row r="37" spans="1:2" ht="12.75" customHeight="1">
      <c r="A37" s="269">
        <v>25</v>
      </c>
      <c r="B37" s="264" t="s">
        <v>396</v>
      </c>
    </row>
    <row r="38" spans="1:2" ht="12.75" customHeight="1">
      <c r="A38" s="269">
        <v>26</v>
      </c>
      <c r="B38" s="264" t="s">
        <v>397</v>
      </c>
    </row>
    <row r="39" spans="1:2" ht="12.75" customHeight="1">
      <c r="A39" s="269">
        <v>27</v>
      </c>
      <c r="B39" s="264" t="s">
        <v>398</v>
      </c>
    </row>
    <row r="40" spans="1:2" ht="12.75" customHeight="1">
      <c r="A40" s="269">
        <v>28</v>
      </c>
      <c r="B40" s="264" t="s">
        <v>399</v>
      </c>
    </row>
    <row r="41" spans="1:2" ht="12.75" customHeight="1">
      <c r="A41" s="269">
        <v>29</v>
      </c>
      <c r="B41" s="264" t="s">
        <v>400</v>
      </c>
    </row>
    <row r="42" spans="1:2" ht="12.75" customHeight="1">
      <c r="A42" s="269">
        <v>30</v>
      </c>
      <c r="B42" s="264" t="s">
        <v>401</v>
      </c>
    </row>
    <row r="43" spans="1:2" ht="12.75" customHeight="1">
      <c r="A43" s="269">
        <v>31</v>
      </c>
      <c r="B43" s="264" t="s">
        <v>402</v>
      </c>
    </row>
    <row r="44" spans="1:2" ht="12.75" customHeight="1">
      <c r="A44" s="269">
        <v>32</v>
      </c>
      <c r="B44" s="264" t="s">
        <v>403</v>
      </c>
    </row>
    <row r="45" spans="1:2" ht="12.75" customHeight="1">
      <c r="A45" s="269">
        <v>33</v>
      </c>
      <c r="B45" s="264" t="s">
        <v>404</v>
      </c>
    </row>
    <row r="46" spans="1:2" ht="12.75" customHeight="1">
      <c r="A46" s="269">
        <v>34</v>
      </c>
      <c r="B46" s="264" t="s">
        <v>405</v>
      </c>
    </row>
    <row r="47" spans="1:2" ht="12.75" customHeight="1">
      <c r="A47" s="269">
        <v>35</v>
      </c>
      <c r="B47" s="264" t="s">
        <v>406</v>
      </c>
    </row>
    <row r="48" spans="1:2" ht="12.75" customHeight="1">
      <c r="A48" s="269">
        <v>36</v>
      </c>
      <c r="B48" s="264" t="s">
        <v>407</v>
      </c>
    </row>
    <row r="49" spans="1:2" ht="12.75" customHeight="1">
      <c r="A49" s="269">
        <v>37</v>
      </c>
      <c r="B49" s="264" t="s">
        <v>408</v>
      </c>
    </row>
    <row r="50" spans="1:2" ht="12.75" customHeight="1">
      <c r="A50" s="269">
        <v>38</v>
      </c>
      <c r="B50" s="264" t="s">
        <v>409</v>
      </c>
    </row>
    <row r="51" spans="1:2" ht="12.75" customHeight="1">
      <c r="A51" s="269">
        <v>39</v>
      </c>
      <c r="B51" s="264" t="s">
        <v>410</v>
      </c>
    </row>
    <row r="52" spans="1:2" ht="12.75" customHeight="1">
      <c r="A52" s="269">
        <v>40</v>
      </c>
      <c r="B52" s="264" t="s">
        <v>411</v>
      </c>
    </row>
    <row r="53" spans="1:2" ht="12.75" customHeight="1">
      <c r="A53" s="269">
        <v>41</v>
      </c>
      <c r="B53" s="264" t="s">
        <v>412</v>
      </c>
    </row>
    <row r="54" spans="1:2" ht="12.75" customHeight="1">
      <c r="A54" s="269">
        <v>42</v>
      </c>
      <c r="B54" s="264" t="s">
        <v>413</v>
      </c>
    </row>
    <row r="55" spans="1:2" ht="12.75" customHeight="1">
      <c r="A55" s="269">
        <v>43</v>
      </c>
      <c r="B55" s="264" t="s">
        <v>414</v>
      </c>
    </row>
    <row r="56" spans="1:2" ht="12.75" customHeight="1">
      <c r="A56" s="269">
        <v>44</v>
      </c>
      <c r="B56" s="264" t="s">
        <v>415</v>
      </c>
    </row>
    <row r="57" spans="1:2" ht="12.75" customHeight="1">
      <c r="A57" s="269">
        <v>45</v>
      </c>
      <c r="B57" s="264" t="s">
        <v>416</v>
      </c>
    </row>
    <row r="58" spans="1:2" ht="12.75" customHeight="1">
      <c r="A58" s="269">
        <v>46</v>
      </c>
      <c r="B58" s="264" t="s">
        <v>417</v>
      </c>
    </row>
    <row r="59" spans="1:2" ht="12.75" customHeight="1">
      <c r="A59" s="269">
        <v>47</v>
      </c>
      <c r="B59" s="264" t="s">
        <v>418</v>
      </c>
    </row>
    <row r="60" spans="1:2" ht="12.75" customHeight="1">
      <c r="A60" s="269">
        <v>48</v>
      </c>
      <c r="B60" s="264" t="s">
        <v>419</v>
      </c>
    </row>
    <row r="61" spans="1:2" ht="12.75" customHeight="1">
      <c r="A61" s="269">
        <v>49</v>
      </c>
      <c r="B61" s="264" t="s">
        <v>420</v>
      </c>
    </row>
    <row r="62" spans="1:2" ht="12.75" customHeight="1">
      <c r="A62" s="269">
        <v>50</v>
      </c>
      <c r="B62" s="264" t="s">
        <v>421</v>
      </c>
    </row>
    <row r="63" spans="1:2" ht="12.75" customHeight="1">
      <c r="A63" s="269">
        <v>51</v>
      </c>
      <c r="B63" s="264" t="s">
        <v>422</v>
      </c>
    </row>
    <row r="64" spans="1:2" ht="12.75" customHeight="1">
      <c r="A64" s="269">
        <v>52</v>
      </c>
      <c r="B64" s="264" t="s">
        <v>423</v>
      </c>
    </row>
    <row r="65" spans="1:2" ht="12.75" customHeight="1">
      <c r="A65" s="269">
        <v>53</v>
      </c>
      <c r="B65" s="264" t="s">
        <v>424</v>
      </c>
    </row>
    <row r="66" spans="1:2" ht="12.75" customHeight="1">
      <c r="A66" s="269">
        <v>54</v>
      </c>
      <c r="B66" s="264" t="s">
        <v>425</v>
      </c>
    </row>
    <row r="67" spans="1:2" ht="12.75" customHeight="1">
      <c r="A67" s="269">
        <v>55</v>
      </c>
      <c r="B67" s="264" t="s">
        <v>426</v>
      </c>
    </row>
    <row r="68" spans="1:2" ht="12.75" customHeight="1">
      <c r="A68" s="269">
        <v>56</v>
      </c>
      <c r="B68" s="264" t="s">
        <v>427</v>
      </c>
    </row>
    <row r="69" spans="1:2" ht="12.75" customHeight="1">
      <c r="A69" s="269">
        <v>57</v>
      </c>
      <c r="B69" s="264" t="s">
        <v>428</v>
      </c>
    </row>
    <row r="70" spans="1:2" ht="12.75" customHeight="1">
      <c r="A70" s="269">
        <v>58</v>
      </c>
      <c r="B70" s="264" t="s">
        <v>429</v>
      </c>
    </row>
    <row r="71" spans="1:2" ht="12.75" customHeight="1">
      <c r="A71" s="269">
        <v>59</v>
      </c>
      <c r="B71" s="264" t="s">
        <v>430</v>
      </c>
    </row>
    <row r="72" spans="1:2" ht="12.75" customHeight="1">
      <c r="A72" s="269">
        <v>60</v>
      </c>
      <c r="B72" s="264" t="s">
        <v>431</v>
      </c>
    </row>
    <row r="73" spans="1:2" ht="12.75" customHeight="1">
      <c r="A73" s="269">
        <v>61</v>
      </c>
      <c r="B73" s="264" t="s">
        <v>432</v>
      </c>
    </row>
    <row r="74" spans="1:2" ht="12.75" customHeight="1">
      <c r="A74" s="269">
        <v>62</v>
      </c>
      <c r="B74" s="264" t="s">
        <v>433</v>
      </c>
    </row>
    <row r="75" spans="1:2" ht="12.75" customHeight="1">
      <c r="A75" s="269">
        <v>63</v>
      </c>
      <c r="B75" s="264" t="s">
        <v>434</v>
      </c>
    </row>
    <row r="76" spans="1:2" ht="12.75" customHeight="1">
      <c r="A76" s="269">
        <v>64</v>
      </c>
      <c r="B76" s="264" t="s">
        <v>435</v>
      </c>
    </row>
    <row r="77" spans="1:2" ht="12.75" customHeight="1">
      <c r="A77" s="269">
        <v>65</v>
      </c>
      <c r="B77" s="264" t="s">
        <v>436</v>
      </c>
    </row>
    <row r="78" spans="1:2" ht="12.75" customHeight="1">
      <c r="A78" s="269">
        <v>66</v>
      </c>
      <c r="B78" s="264" t="s">
        <v>437</v>
      </c>
    </row>
    <row r="79" spans="1:2" ht="12.75" customHeight="1">
      <c r="A79" s="269">
        <v>67</v>
      </c>
      <c r="B79" s="264" t="s">
        <v>438</v>
      </c>
    </row>
    <row r="80" spans="1:2" ht="12.75" customHeight="1">
      <c r="A80" s="269">
        <v>68</v>
      </c>
      <c r="B80" s="264" t="s">
        <v>439</v>
      </c>
    </row>
    <row r="81" spans="1:2" ht="12.75" customHeight="1">
      <c r="A81" s="269">
        <v>69</v>
      </c>
      <c r="B81" s="264" t="s">
        <v>440</v>
      </c>
    </row>
    <row r="82" spans="1:2" ht="12.75" customHeight="1">
      <c r="A82" s="269">
        <v>70</v>
      </c>
      <c r="B82" s="264" t="s">
        <v>441</v>
      </c>
    </row>
    <row r="83" spans="1:2" ht="12.75" customHeight="1">
      <c r="A83" s="269">
        <v>71</v>
      </c>
      <c r="B83" s="264" t="s">
        <v>442</v>
      </c>
    </row>
    <row r="84" spans="1:2" ht="12.75" customHeight="1">
      <c r="A84" s="269">
        <v>72</v>
      </c>
      <c r="B84" s="264" t="s">
        <v>443</v>
      </c>
    </row>
    <row r="85" spans="1:2" ht="12.75" customHeight="1">
      <c r="A85" s="269">
        <v>73</v>
      </c>
      <c r="B85" s="264" t="s">
        <v>444</v>
      </c>
    </row>
    <row r="86" spans="1:2" ht="12.75" customHeight="1">
      <c r="A86" s="269">
        <v>74</v>
      </c>
      <c r="B86" s="264" t="s">
        <v>445</v>
      </c>
    </row>
    <row r="87" spans="1:2" ht="12.75" customHeight="1">
      <c r="A87" s="269">
        <v>75</v>
      </c>
      <c r="B87" s="264" t="s">
        <v>446</v>
      </c>
    </row>
    <row r="88" spans="1:2" ht="12.75" customHeight="1">
      <c r="A88" s="269">
        <v>76</v>
      </c>
      <c r="B88" s="264" t="s">
        <v>447</v>
      </c>
    </row>
    <row r="89" spans="1:2" ht="12.75" customHeight="1">
      <c r="A89" s="269">
        <v>77</v>
      </c>
      <c r="B89" s="264" t="s">
        <v>448</v>
      </c>
    </row>
    <row r="90" spans="1:2" ht="12.75" customHeight="1">
      <c r="A90" s="269">
        <v>78</v>
      </c>
      <c r="B90" s="264" t="s">
        <v>449</v>
      </c>
    </row>
    <row r="91" spans="1:2" ht="12.75" customHeight="1">
      <c r="A91" s="269">
        <v>79</v>
      </c>
      <c r="B91" s="264" t="s">
        <v>450</v>
      </c>
    </row>
    <row r="92" spans="1:2" ht="12.75" customHeight="1">
      <c r="A92" s="269">
        <v>80</v>
      </c>
      <c r="B92" s="264" t="s">
        <v>451</v>
      </c>
    </row>
    <row r="93" spans="1:2" ht="12.75" customHeight="1">
      <c r="A93" s="269">
        <v>81</v>
      </c>
      <c r="B93" s="264" t="s">
        <v>452</v>
      </c>
    </row>
    <row r="94" spans="1:2" ht="12.75" customHeight="1">
      <c r="A94" s="269">
        <v>82</v>
      </c>
      <c r="B94" s="264" t="s">
        <v>453</v>
      </c>
    </row>
    <row r="95" spans="1:2" ht="12.75" customHeight="1">
      <c r="A95" s="269">
        <v>83</v>
      </c>
      <c r="B95" s="264" t="s">
        <v>454</v>
      </c>
    </row>
    <row r="96" spans="1:2" ht="12.75" customHeight="1">
      <c r="A96" s="269">
        <v>84</v>
      </c>
      <c r="B96" s="264" t="s">
        <v>455</v>
      </c>
    </row>
    <row r="97" spans="1:2" ht="12.75" customHeight="1">
      <c r="A97" s="269">
        <v>85</v>
      </c>
      <c r="B97" s="264" t="s">
        <v>456</v>
      </c>
    </row>
    <row r="98" spans="1:2" ht="12.75" customHeight="1">
      <c r="A98" s="269">
        <v>86</v>
      </c>
      <c r="B98" s="264" t="s">
        <v>457</v>
      </c>
    </row>
    <row r="99" spans="1:2" ht="12.75" customHeight="1">
      <c r="A99" s="269">
        <v>87</v>
      </c>
      <c r="B99" s="264" t="s">
        <v>458</v>
      </c>
    </row>
    <row r="100" spans="1:2" ht="12.75" customHeight="1">
      <c r="A100" s="269">
        <v>88</v>
      </c>
      <c r="B100" s="264" t="s">
        <v>459</v>
      </c>
    </row>
    <row r="101" spans="1:2" ht="12.75" customHeight="1">
      <c r="A101" s="269">
        <v>89</v>
      </c>
      <c r="B101" s="264" t="s">
        <v>460</v>
      </c>
    </row>
    <row r="102" spans="1:2" ht="12.75" customHeight="1">
      <c r="A102" s="269">
        <v>90</v>
      </c>
      <c r="B102" s="264" t="s">
        <v>461</v>
      </c>
    </row>
    <row r="103" spans="1:2" ht="12.75" customHeight="1">
      <c r="A103" s="269">
        <v>91</v>
      </c>
      <c r="B103" s="264" t="s">
        <v>462</v>
      </c>
    </row>
    <row r="104" spans="1:2" ht="12.75" customHeight="1">
      <c r="A104" s="269">
        <v>92</v>
      </c>
      <c r="B104" s="264" t="s">
        <v>463</v>
      </c>
    </row>
    <row r="105" spans="1:2" ht="12.75" customHeight="1">
      <c r="A105" s="269">
        <v>93</v>
      </c>
      <c r="B105" s="264" t="s">
        <v>464</v>
      </c>
    </row>
    <row r="106" spans="1:2" ht="12.75" customHeight="1">
      <c r="A106" s="269">
        <v>94</v>
      </c>
      <c r="B106" s="264" t="s">
        <v>465</v>
      </c>
    </row>
    <row r="107" spans="1:2" ht="12.75" customHeight="1">
      <c r="A107" s="269">
        <v>95</v>
      </c>
      <c r="B107" s="264" t="s">
        <v>466</v>
      </c>
    </row>
    <row r="108" spans="1:2" ht="12.75" customHeight="1">
      <c r="A108" s="269">
        <v>96</v>
      </c>
      <c r="B108" s="264" t="s">
        <v>467</v>
      </c>
    </row>
    <row r="109" spans="1:2" ht="12.75" customHeight="1">
      <c r="A109" s="269">
        <v>97</v>
      </c>
      <c r="B109" s="264" t="s">
        <v>468</v>
      </c>
    </row>
    <row r="110" spans="1:2" ht="12.75" customHeight="1">
      <c r="A110" s="269">
        <v>98</v>
      </c>
      <c r="B110" s="264" t="s">
        <v>469</v>
      </c>
    </row>
    <row r="111" spans="1:2" ht="12.75" customHeight="1">
      <c r="A111" s="269">
        <v>99</v>
      </c>
      <c r="B111" s="264" t="s">
        <v>470</v>
      </c>
    </row>
    <row r="112" spans="1:2" ht="12.75" customHeight="1">
      <c r="A112" s="269">
        <v>100</v>
      </c>
      <c r="B112" s="264" t="s">
        <v>471</v>
      </c>
    </row>
  </sheetData>
  <mergeCells count="1">
    <mergeCell ref="A1:B1"/>
  </mergeCells>
  <pageMargins left="0.75" right="0.75" top="1" bottom="1" header="0.511811023622047" footer="0.511811023622047"/>
  <pageSetup orientation="portrait" horizontalDpi="300" verticalDpi="300"/>
  <headerFooter>
    <oddHeader>&amp;C&amp;"Aptos"&amp;12&amp;KFF0000 डेटा वर्गीकरण : प्रतिबंधित/RESTRICTED&amp;1#_x000D_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4"/>
  <sheetViews>
    <sheetView topLeftCell="A16" zoomScaleNormal="100" workbookViewId="0">
      <selection activeCell="C20" sqref="C20"/>
    </sheetView>
  </sheetViews>
  <sheetFormatPr defaultColWidth="9" defaultRowHeight="13.5" customHeight="1"/>
  <cols>
    <col min="1" max="1" width="5.140625" customWidth="1"/>
    <col min="2" max="2" width="41.28515625" customWidth="1"/>
    <col min="3" max="3" width="50.140625" customWidth="1"/>
  </cols>
  <sheetData>
    <row r="1" spans="1:5" ht="16.5" customHeight="1">
      <c r="A1" s="26" t="str">
        <f>'Attach 3(JV)'!A1</f>
        <v>Specification No. :C/MM/CIVIL/PAINTING/262/2016</v>
      </c>
      <c r="B1" s="27"/>
      <c r="C1" s="27"/>
      <c r="D1" s="27"/>
      <c r="E1" s="50" t="str">
        <f>"Attachment-15 "&amp;'Attach 3(JV)'!AT1</f>
        <v>Attachment-15 0</v>
      </c>
    </row>
    <row r="2" spans="1:5" ht="16.5" customHeight="1">
      <c r="A2" s="23"/>
      <c r="B2" s="23"/>
      <c r="C2" s="23"/>
      <c r="D2" s="23"/>
      <c r="E2" s="23"/>
    </row>
    <row r="3" spans="1:5" ht="42.75" customHeight="1">
      <c r="A3" s="305" t="str">
        <f>'Attach 3(JV)'!A3</f>
        <v>EXTERNAL PAINTING OF MULTI PURPOSE HALL,RESIDENTIAL &amp;  NON-RESIDENTIAL BUILDINGS AT SECTOR 43 &amp; 46 GURGAON</v>
      </c>
      <c r="B3" s="302"/>
      <c r="C3" s="302"/>
      <c r="D3" s="302"/>
      <c r="E3" s="302"/>
    </row>
    <row r="4" spans="1:5" ht="16.5" customHeight="1">
      <c r="A4" s="36"/>
      <c r="B4" s="23"/>
      <c r="C4" s="23"/>
      <c r="D4" s="23"/>
      <c r="E4" s="23"/>
    </row>
    <row r="5" spans="1:5" ht="15" customHeight="1">
      <c r="A5" s="418" t="s">
        <v>472</v>
      </c>
      <c r="B5" s="302"/>
      <c r="C5" s="302"/>
      <c r="D5" s="302"/>
      <c r="E5" s="302"/>
    </row>
    <row r="6" spans="1:5" ht="13.5" customHeight="1">
      <c r="A6" s="38"/>
      <c r="B6" s="23"/>
      <c r="C6" s="23"/>
      <c r="D6" s="23"/>
      <c r="E6" s="23"/>
    </row>
    <row r="7" spans="1:5" ht="67.5" customHeight="1">
      <c r="A7" s="39" t="e">
        <f>'Attach 3(JV)'!A7</f>
        <v>#REF!</v>
      </c>
      <c r="B7" s="23"/>
      <c r="C7" s="23"/>
      <c r="D7" s="23"/>
      <c r="E7" s="40" t="str">
        <f>'Attach 3(JV)'!E7</f>
        <v>To:</v>
      </c>
    </row>
    <row r="8" spans="1:5" ht="16.5" customHeight="1">
      <c r="A8" s="310" t="e">
        <f>'Attach 3(JV)'!A8</f>
        <v>#REF!</v>
      </c>
      <c r="B8" s="302"/>
      <c r="C8" s="302"/>
      <c r="D8" s="302"/>
      <c r="E8" s="42" t="str">
        <f>'Attach 3(JV)'!E8</f>
        <v>Corporate Materials Management</v>
      </c>
    </row>
    <row r="9" spans="1:5" ht="16.5" customHeight="1">
      <c r="A9" s="39" t="s">
        <v>40</v>
      </c>
      <c r="B9" s="316" t="e">
        <f>'Attach 3(JV)'!B9</f>
        <v>#REF!</v>
      </c>
      <c r="C9" s="302"/>
      <c r="D9" s="302"/>
      <c r="E9" s="42" t="str">
        <f>'Attach 3(JV)'!E9</f>
        <v>Power Grid Corporation of India Ltd.,</v>
      </c>
    </row>
    <row r="10" spans="1:5" ht="16.5" customHeight="1">
      <c r="A10" s="39" t="s">
        <v>42</v>
      </c>
      <c r="B10" s="316" t="e">
        <f>'Attach 3(JV)'!B10</f>
        <v>#REF!</v>
      </c>
      <c r="C10" s="302"/>
      <c r="D10" s="302"/>
      <c r="E10" s="42" t="str">
        <f>'Attach 3(JV)'!E10</f>
        <v>"Saudamini", Plot No. 2, Sector 29</v>
      </c>
    </row>
    <row r="11" spans="1:5" ht="16.5" customHeight="1">
      <c r="A11" s="23"/>
      <c r="B11" s="316" t="e">
        <f>'Attach 3(JV)'!B11</f>
        <v>#REF!</v>
      </c>
      <c r="C11" s="302"/>
      <c r="D11" s="302"/>
      <c r="E11" s="42" t="str">
        <f>'Attach 3(JV)'!E11</f>
        <v>Gurgaon (Haryana) - 122001</v>
      </c>
    </row>
    <row r="12" spans="1:5" ht="16.5" customHeight="1">
      <c r="A12" s="38"/>
      <c r="B12" s="316" t="e">
        <f>'Attach 3(JV)'!B12</f>
        <v>#REF!</v>
      </c>
      <c r="C12" s="302"/>
      <c r="D12" s="302"/>
      <c r="E12" s="42"/>
    </row>
    <row r="13" spans="1:5" ht="16.5" customHeight="1">
      <c r="A13" s="38"/>
      <c r="B13" s="45"/>
      <c r="C13" s="45"/>
      <c r="D13" s="45"/>
      <c r="E13" s="23"/>
    </row>
    <row r="14" spans="1:5" ht="16.5" customHeight="1">
      <c r="A14" s="23" t="s">
        <v>46</v>
      </c>
      <c r="B14" s="23"/>
      <c r="C14" s="23"/>
      <c r="D14" s="23"/>
      <c r="E14" s="23"/>
    </row>
    <row r="15" spans="1:5" ht="16.5" customHeight="1">
      <c r="A15" s="93"/>
      <c r="B15" s="93"/>
      <c r="C15" s="93"/>
      <c r="D15" s="93"/>
      <c r="E15" s="93"/>
    </row>
    <row r="16" spans="1:5" ht="82.5" customHeight="1">
      <c r="A16" s="417" t="s">
        <v>473</v>
      </c>
      <c r="B16" s="321"/>
      <c r="C16" s="321"/>
      <c r="D16" s="321"/>
      <c r="E16" s="321"/>
    </row>
    <row r="17" spans="2:3" ht="78.75" customHeight="1">
      <c r="B17" s="270" t="s">
        <v>474</v>
      </c>
      <c r="C17" s="271"/>
    </row>
    <row r="18" spans="2:3" ht="66" customHeight="1">
      <c r="B18" s="272" t="s">
        <v>475</v>
      </c>
      <c r="C18" s="271"/>
    </row>
    <row r="19" spans="2:3" ht="16.5" customHeight="1">
      <c r="B19" s="273" t="s">
        <v>476</v>
      </c>
      <c r="C19" s="274" t="s">
        <v>477</v>
      </c>
    </row>
    <row r="20" spans="2:3" ht="16.5" customHeight="1">
      <c r="B20" s="273" t="s">
        <v>478</v>
      </c>
      <c r="C20" s="275"/>
    </row>
    <row r="21" spans="2:3" ht="15.75" customHeight="1">
      <c r="B21" s="273" t="s">
        <v>479</v>
      </c>
      <c r="C21" s="276"/>
    </row>
    <row r="22" spans="2:3" ht="15.75" customHeight="1">
      <c r="B22" s="273" t="s">
        <v>480</v>
      </c>
      <c r="C22" s="276"/>
    </row>
    <row r="23" spans="2:3" ht="82.5" customHeight="1">
      <c r="B23" s="277" t="s">
        <v>481</v>
      </c>
      <c r="C23" s="278"/>
    </row>
    <row r="24" spans="2:3" ht="33" customHeight="1">
      <c r="B24" s="273" t="s">
        <v>476</v>
      </c>
      <c r="C24" s="274" t="s">
        <v>482</v>
      </c>
    </row>
    <row r="25" spans="2:3" ht="16.5" customHeight="1">
      <c r="B25" s="273" t="s">
        <v>478</v>
      </c>
      <c r="C25" s="275"/>
    </row>
    <row r="26" spans="2:3" ht="16.5" customHeight="1">
      <c r="B26" s="273" t="s">
        <v>479</v>
      </c>
      <c r="C26" s="275"/>
    </row>
    <row r="27" spans="2:3" ht="17.25" customHeight="1">
      <c r="B27" s="273" t="s">
        <v>480</v>
      </c>
      <c r="C27" s="275"/>
    </row>
    <row r="28" spans="2:3" ht="47.25" customHeight="1">
      <c r="B28" s="279" t="s">
        <v>483</v>
      </c>
      <c r="C28" s="280"/>
    </row>
    <row r="29" spans="2:3" ht="48.75" customHeight="1">
      <c r="B29" s="273" t="s">
        <v>476</v>
      </c>
      <c r="C29" s="277"/>
    </row>
    <row r="30" spans="2:3" ht="48.75" customHeight="1">
      <c r="B30" s="273" t="s">
        <v>484</v>
      </c>
      <c r="C30" s="275" t="s">
        <v>355</v>
      </c>
    </row>
    <row r="31" spans="2:3" ht="16.5" customHeight="1">
      <c r="B31" s="273" t="s">
        <v>478</v>
      </c>
      <c r="C31" s="275"/>
    </row>
    <row r="32" spans="2:3" ht="16.5" customHeight="1">
      <c r="B32" s="273" t="s">
        <v>479</v>
      </c>
      <c r="C32" s="275"/>
    </row>
    <row r="33" spans="2:3" ht="17.25" customHeight="1">
      <c r="B33" s="273" t="s">
        <v>480</v>
      </c>
      <c r="C33" s="275"/>
    </row>
    <row r="34" spans="2:3" ht="106.5" customHeight="1">
      <c r="B34" s="272" t="s">
        <v>485</v>
      </c>
      <c r="C34" s="275" t="s">
        <v>486</v>
      </c>
    </row>
  </sheetData>
  <mergeCells count="8">
    <mergeCell ref="A16:E16"/>
    <mergeCell ref="B9:D9"/>
    <mergeCell ref="A5:E5"/>
    <mergeCell ref="B12:D12"/>
    <mergeCell ref="A3:E3"/>
    <mergeCell ref="B10:D10"/>
    <mergeCell ref="B11:D11"/>
    <mergeCell ref="A8:D8"/>
  </mergeCells>
  <dataValidations count="1">
    <dataValidation type="list" showErrorMessage="1" sqref="C30 C34" xr:uid="{00000000-0002-0000-1600-000000000000}">
      <formula1>"Yes,No"</formula1>
      <formula2>0</formula2>
    </dataValidation>
  </dataValidations>
  <pageMargins left="0.7" right="0.7" top="0.75" bottom="0.75" header="0.511811023622047" footer="0.511811023622047"/>
  <pageSetup paperSize="9" orientation="portrait" horizontalDpi="300" verticalDpi="300"/>
  <headerFooter>
    <oddHeader>&amp;C&amp;"Aptos"&amp;12&amp;KFF0000 डेटा वर्गीकरण : प्रतिबंधित/RESTRICTED&amp;1#_x000D_</oddHeader>
  </headerFooter>
</worksheet>
</file>

<file path=docMetadata/LabelInfo.xml><?xml version="1.0" encoding="utf-8"?>
<clbl:labelList xmlns:clbl="http://schemas.microsoft.com/office/2020/mipLabelMetadata">
  <clbl:label id="{9186258f-5f0c-4d30-842f-7b163fb876f3}" enabled="1" method="Standard" siteId="{7048075c-52c2-4a40-8e7c-5c5a5573c87f}"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220</vt:i4>
      </vt:variant>
    </vt:vector>
  </HeadingPairs>
  <TitlesOfParts>
    <vt:vector size="245" baseType="lpstr">
      <vt:lpstr>Basic</vt:lpstr>
      <vt:lpstr>Pkg-A</vt:lpstr>
      <vt:lpstr>Pkg-B</vt:lpstr>
      <vt:lpstr>Pkg-C</vt:lpstr>
      <vt:lpstr>Pkg-D</vt:lpstr>
      <vt:lpstr>Pkg-E</vt:lpstr>
      <vt:lpstr>Pkg-F</vt:lpstr>
      <vt:lpstr>Sheet1</vt:lpstr>
      <vt:lpstr>Attach 3(JV)</vt:lpstr>
      <vt:lpstr>Attach 4 (A)</vt:lpstr>
      <vt:lpstr>Attach 4 (B)</vt:lpstr>
      <vt:lpstr>Attach 5</vt:lpstr>
      <vt:lpstr>Attach 7</vt:lpstr>
      <vt:lpstr>Attach 8</vt:lpstr>
      <vt:lpstr>Attach 10</vt:lpstr>
      <vt:lpstr>Attach 11</vt:lpstr>
      <vt:lpstr>Attach 12</vt:lpstr>
      <vt:lpstr>Attach 13</vt:lpstr>
      <vt:lpstr>Attach 14</vt:lpstr>
      <vt:lpstr>Attach 16</vt:lpstr>
      <vt:lpstr>Attach 17</vt:lpstr>
      <vt:lpstr>Bid Form 1st Envelope</vt:lpstr>
      <vt:lpstr>e-Form</vt:lpstr>
      <vt:lpstr>N to W</vt:lpstr>
      <vt:lpstr>Attach 15(b)</vt:lpstr>
      <vt:lpstr>'Attach 10'!Print_Area</vt:lpstr>
      <vt:lpstr>'Attach 11'!Print_Area</vt:lpstr>
      <vt:lpstr>'Attach 12'!Print_Area</vt:lpstr>
      <vt:lpstr>'Attach 13'!Print_Area</vt:lpstr>
      <vt:lpstr>'Attach 14'!Print_Area</vt:lpstr>
      <vt:lpstr>'Attach 16'!Print_Area</vt:lpstr>
      <vt:lpstr>'Attach 17'!Print_Area</vt:lpstr>
      <vt:lpstr>'Attach 3(JV)'!Print_Area</vt:lpstr>
      <vt:lpstr>'Attach 4 (A)'!Print_Area</vt:lpstr>
      <vt:lpstr>'Attach 4 (B)'!Print_Area</vt:lpstr>
      <vt:lpstr>'Attach 5'!Print_Area</vt:lpstr>
      <vt:lpstr>'Attach 7'!Print_Area</vt:lpstr>
      <vt:lpstr>'Attach 8'!Print_Area</vt:lpstr>
      <vt:lpstr>'Bid Form 1st Envelope'!Print_Area</vt:lpstr>
      <vt:lpstr>'e-Form'!Print_Area</vt:lpstr>
      <vt:lpstr>'Pkg-A'!Print_Area</vt:lpstr>
      <vt:lpstr>'Pkg-B'!Print_Area</vt:lpstr>
      <vt:lpstr>'Pkg-C'!Print_Area</vt:lpstr>
      <vt:lpstr>'Pkg-D'!Print_Area</vt:lpstr>
      <vt:lpstr>'Pkg-E'!Print_Area</vt:lpstr>
      <vt:lpstr>'Attach 12'!Print_Titles</vt:lpstr>
      <vt:lpstr>'Attach 12'!Z_237D8718_39ED_4FFE_B3B2_D1192F8D2E87__wvu_Cols</vt:lpstr>
      <vt:lpstr>'Attach 5'!Z_237D8718_39ED_4FFE_B3B2_D1192F8D2E87__wvu_Cols</vt:lpstr>
      <vt:lpstr>'Attach 8'!Z_237D8718_39ED_4FFE_B3B2_D1192F8D2E87__wvu_Cols</vt:lpstr>
      <vt:lpstr>'Attach 10'!Z_237D8718_39ED_4FFE_B3B2_D1192F8D2E87__wvu_PrintArea</vt:lpstr>
      <vt:lpstr>'Attach 11'!Z_237D8718_39ED_4FFE_B3B2_D1192F8D2E87__wvu_PrintArea</vt:lpstr>
      <vt:lpstr>'Attach 12'!Z_237D8718_39ED_4FFE_B3B2_D1192F8D2E87__wvu_PrintArea</vt:lpstr>
      <vt:lpstr>'Attach 13'!Z_237D8718_39ED_4FFE_B3B2_D1192F8D2E87__wvu_PrintArea</vt:lpstr>
      <vt:lpstr>'Attach 14'!Z_237D8718_39ED_4FFE_B3B2_D1192F8D2E87__wvu_PrintArea</vt:lpstr>
      <vt:lpstr>'Attach 16'!Z_237D8718_39ED_4FFE_B3B2_D1192F8D2E87__wvu_PrintArea</vt:lpstr>
      <vt:lpstr>'Attach 17'!Z_237D8718_39ED_4FFE_B3B2_D1192F8D2E87__wvu_PrintArea</vt:lpstr>
      <vt:lpstr>'Attach 3(JV)'!Z_237D8718_39ED_4FFE_B3B2_D1192F8D2E87__wvu_PrintArea</vt:lpstr>
      <vt:lpstr>'Attach 4 (A)'!Z_237D8718_39ED_4FFE_B3B2_D1192F8D2E87__wvu_PrintArea</vt:lpstr>
      <vt:lpstr>'Attach 4 (B)'!Z_237D8718_39ED_4FFE_B3B2_D1192F8D2E87__wvu_PrintArea</vt:lpstr>
      <vt:lpstr>'Attach 5'!Z_237D8718_39ED_4FFE_B3B2_D1192F8D2E87__wvu_PrintArea</vt:lpstr>
      <vt:lpstr>'Attach 7'!Z_237D8718_39ED_4FFE_B3B2_D1192F8D2E87__wvu_PrintArea</vt:lpstr>
      <vt:lpstr>'Attach 8'!Z_237D8718_39ED_4FFE_B3B2_D1192F8D2E87__wvu_PrintArea</vt:lpstr>
      <vt:lpstr>'Bid Form 1st Envelope'!Z_237D8718_39ED_4FFE_B3B2_D1192F8D2E87__wvu_PrintArea</vt:lpstr>
      <vt:lpstr>'e-Form'!Z_237D8718_39ED_4FFE_B3B2_D1192F8D2E87__wvu_PrintArea</vt:lpstr>
      <vt:lpstr>'Pkg-A'!Z_237D8718_39ED_4FFE_B3B2_D1192F8D2E87__wvu_PrintArea</vt:lpstr>
      <vt:lpstr>'Pkg-B'!Z_237D8718_39ED_4FFE_B3B2_D1192F8D2E87__wvu_PrintArea</vt:lpstr>
      <vt:lpstr>'Pkg-C'!Z_237D8718_39ED_4FFE_B3B2_D1192F8D2E87__wvu_PrintArea</vt:lpstr>
      <vt:lpstr>'Pkg-D'!Z_237D8718_39ED_4FFE_B3B2_D1192F8D2E87__wvu_PrintArea</vt:lpstr>
      <vt:lpstr>'Pkg-E'!Z_237D8718_39ED_4FFE_B3B2_D1192F8D2E87__wvu_PrintArea</vt:lpstr>
      <vt:lpstr>'Attach 12'!Z_237D8718_39ED_4FFE_B3B2_D1192F8D2E87__wvu_PrintTitles</vt:lpstr>
      <vt:lpstr>'Attach 5'!Z_237D8718_39ED_4FFE_B3B2_D1192F8D2E87__wvu_Rows</vt:lpstr>
      <vt:lpstr>'Attach 8'!Z_237D8718_39ED_4FFE_B3B2_D1192F8D2E87__wvu_Rows</vt:lpstr>
      <vt:lpstr>'Bid Form 1st Envelope'!Z_237D8718_39ED_4FFE_B3B2_D1192F8D2E87__wvu_Rows</vt:lpstr>
      <vt:lpstr>'Attach 12'!Z_42A4182C_E7B3_497E_AD09_43B7725F335A__wvu_Cols</vt:lpstr>
      <vt:lpstr>'Attach 5'!Z_42A4182C_E7B3_497E_AD09_43B7725F335A__wvu_Cols</vt:lpstr>
      <vt:lpstr>'Attach 8'!Z_42A4182C_E7B3_497E_AD09_43B7725F335A__wvu_Cols</vt:lpstr>
      <vt:lpstr>'Attach 10'!Z_42A4182C_E7B3_497E_AD09_43B7725F335A__wvu_PrintArea</vt:lpstr>
      <vt:lpstr>'Attach 11'!Z_42A4182C_E7B3_497E_AD09_43B7725F335A__wvu_PrintArea</vt:lpstr>
      <vt:lpstr>'Attach 12'!Z_42A4182C_E7B3_497E_AD09_43B7725F335A__wvu_PrintArea</vt:lpstr>
      <vt:lpstr>'Attach 13'!Z_42A4182C_E7B3_497E_AD09_43B7725F335A__wvu_PrintArea</vt:lpstr>
      <vt:lpstr>'Attach 14'!Z_42A4182C_E7B3_497E_AD09_43B7725F335A__wvu_PrintArea</vt:lpstr>
      <vt:lpstr>'Attach 16'!Z_42A4182C_E7B3_497E_AD09_43B7725F335A__wvu_PrintArea</vt:lpstr>
      <vt:lpstr>'Attach 17'!Z_42A4182C_E7B3_497E_AD09_43B7725F335A__wvu_PrintArea</vt:lpstr>
      <vt:lpstr>'Attach 3(JV)'!Z_42A4182C_E7B3_497E_AD09_43B7725F335A__wvu_PrintArea</vt:lpstr>
      <vt:lpstr>'Attach 4 (A)'!Z_42A4182C_E7B3_497E_AD09_43B7725F335A__wvu_PrintArea</vt:lpstr>
      <vt:lpstr>'Attach 4 (B)'!Z_42A4182C_E7B3_497E_AD09_43B7725F335A__wvu_PrintArea</vt:lpstr>
      <vt:lpstr>'Attach 5'!Z_42A4182C_E7B3_497E_AD09_43B7725F335A__wvu_PrintArea</vt:lpstr>
      <vt:lpstr>'Attach 7'!Z_42A4182C_E7B3_497E_AD09_43B7725F335A__wvu_PrintArea</vt:lpstr>
      <vt:lpstr>'Attach 8'!Z_42A4182C_E7B3_497E_AD09_43B7725F335A__wvu_PrintArea</vt:lpstr>
      <vt:lpstr>'Bid Form 1st Envelope'!Z_42A4182C_E7B3_497E_AD09_43B7725F335A__wvu_PrintArea</vt:lpstr>
      <vt:lpstr>'e-Form'!Z_42A4182C_E7B3_497E_AD09_43B7725F335A__wvu_PrintArea</vt:lpstr>
      <vt:lpstr>'Pkg-A'!Z_42A4182C_E7B3_497E_AD09_43B7725F335A__wvu_PrintArea</vt:lpstr>
      <vt:lpstr>'Pkg-B'!Z_42A4182C_E7B3_497E_AD09_43B7725F335A__wvu_PrintArea</vt:lpstr>
      <vt:lpstr>'Pkg-C'!Z_42A4182C_E7B3_497E_AD09_43B7725F335A__wvu_PrintArea</vt:lpstr>
      <vt:lpstr>'Pkg-D'!Z_42A4182C_E7B3_497E_AD09_43B7725F335A__wvu_PrintArea</vt:lpstr>
      <vt:lpstr>'Pkg-E'!Z_42A4182C_E7B3_497E_AD09_43B7725F335A__wvu_PrintArea</vt:lpstr>
      <vt:lpstr>'Attach 12'!Z_42A4182C_E7B3_497E_AD09_43B7725F335A__wvu_PrintTitles</vt:lpstr>
      <vt:lpstr>'Attach 12'!Z_42A4182C_E7B3_497E_AD09_43B7725F335A__wvu_Rows</vt:lpstr>
      <vt:lpstr>'Attach 5'!Z_42A4182C_E7B3_497E_AD09_43B7725F335A__wvu_Rows</vt:lpstr>
      <vt:lpstr>'Attach 8'!Z_42A4182C_E7B3_497E_AD09_43B7725F335A__wvu_Rows</vt:lpstr>
      <vt:lpstr>'Bid Form 1st Envelope'!Z_42A4182C_E7B3_497E_AD09_43B7725F335A__wvu_Rows</vt:lpstr>
      <vt:lpstr>'Attach 12'!Z_66351D87_9E2B_4F19_8E10_C575C3FCB914__wvu_Cols</vt:lpstr>
      <vt:lpstr>'Attach 5'!Z_66351D87_9E2B_4F19_8E10_C575C3FCB914__wvu_Cols</vt:lpstr>
      <vt:lpstr>'Attach 8'!Z_66351D87_9E2B_4F19_8E10_C575C3FCB914__wvu_Cols</vt:lpstr>
      <vt:lpstr>'Attach 10'!Z_66351D87_9E2B_4F19_8E10_C575C3FCB914__wvu_PrintArea</vt:lpstr>
      <vt:lpstr>'Attach 11'!Z_66351D87_9E2B_4F19_8E10_C575C3FCB914__wvu_PrintArea</vt:lpstr>
      <vt:lpstr>'Attach 12'!Z_66351D87_9E2B_4F19_8E10_C575C3FCB914__wvu_PrintArea</vt:lpstr>
      <vt:lpstr>'Attach 13'!Z_66351D87_9E2B_4F19_8E10_C575C3FCB914__wvu_PrintArea</vt:lpstr>
      <vt:lpstr>'Attach 14'!Z_66351D87_9E2B_4F19_8E10_C575C3FCB914__wvu_PrintArea</vt:lpstr>
      <vt:lpstr>'Attach 16'!Z_66351D87_9E2B_4F19_8E10_C575C3FCB914__wvu_PrintArea</vt:lpstr>
      <vt:lpstr>'Attach 17'!Z_66351D87_9E2B_4F19_8E10_C575C3FCB914__wvu_PrintArea</vt:lpstr>
      <vt:lpstr>'Attach 3(JV)'!Z_66351D87_9E2B_4F19_8E10_C575C3FCB914__wvu_PrintArea</vt:lpstr>
      <vt:lpstr>'Attach 4 (A)'!Z_66351D87_9E2B_4F19_8E10_C575C3FCB914__wvu_PrintArea</vt:lpstr>
      <vt:lpstr>'Attach 4 (B)'!Z_66351D87_9E2B_4F19_8E10_C575C3FCB914__wvu_PrintArea</vt:lpstr>
      <vt:lpstr>'Attach 5'!Z_66351D87_9E2B_4F19_8E10_C575C3FCB914__wvu_PrintArea</vt:lpstr>
      <vt:lpstr>'Attach 7'!Z_66351D87_9E2B_4F19_8E10_C575C3FCB914__wvu_PrintArea</vt:lpstr>
      <vt:lpstr>'Attach 8'!Z_66351D87_9E2B_4F19_8E10_C575C3FCB914__wvu_PrintArea</vt:lpstr>
      <vt:lpstr>'Bid Form 1st Envelope'!Z_66351D87_9E2B_4F19_8E10_C575C3FCB914__wvu_PrintArea</vt:lpstr>
      <vt:lpstr>'e-Form'!Z_66351D87_9E2B_4F19_8E10_C575C3FCB914__wvu_PrintArea</vt:lpstr>
      <vt:lpstr>'Pkg-A'!Z_66351D87_9E2B_4F19_8E10_C575C3FCB914__wvu_PrintArea</vt:lpstr>
      <vt:lpstr>'Pkg-B'!Z_66351D87_9E2B_4F19_8E10_C575C3FCB914__wvu_PrintArea</vt:lpstr>
      <vt:lpstr>'Pkg-C'!Z_66351D87_9E2B_4F19_8E10_C575C3FCB914__wvu_PrintArea</vt:lpstr>
      <vt:lpstr>'Pkg-D'!Z_66351D87_9E2B_4F19_8E10_C575C3FCB914__wvu_PrintArea</vt:lpstr>
      <vt:lpstr>'Pkg-E'!Z_66351D87_9E2B_4F19_8E10_C575C3FCB914__wvu_PrintArea</vt:lpstr>
      <vt:lpstr>'Attach 12'!Z_66351D87_9E2B_4F19_8E10_C575C3FCB914__wvu_PrintTitles</vt:lpstr>
      <vt:lpstr>'Attach 12'!Z_66351D87_9E2B_4F19_8E10_C575C3FCB914__wvu_Rows</vt:lpstr>
      <vt:lpstr>'Attach 5'!Z_66351D87_9E2B_4F19_8E10_C575C3FCB914__wvu_Rows</vt:lpstr>
      <vt:lpstr>'Attach 8'!Z_66351D87_9E2B_4F19_8E10_C575C3FCB914__wvu_Rows</vt:lpstr>
      <vt:lpstr>'Bid Form 1st Envelope'!Z_66351D87_9E2B_4F19_8E10_C575C3FCB914__wvu_Rows</vt:lpstr>
      <vt:lpstr>'Attach 10'!Z_8E7B022F_1113_4BA2_B2BA_8EDBE02A2557__wvu_PrintArea</vt:lpstr>
      <vt:lpstr>'Attach 11'!Z_8E7B022F_1113_4BA2_B2BA_8EDBE02A2557__wvu_PrintArea</vt:lpstr>
      <vt:lpstr>'Attach 12'!Z_8E7B022F_1113_4BA2_B2BA_8EDBE02A2557__wvu_PrintArea</vt:lpstr>
      <vt:lpstr>'Attach 13'!Z_8E7B022F_1113_4BA2_B2BA_8EDBE02A2557__wvu_PrintArea</vt:lpstr>
      <vt:lpstr>'Attach 14'!Z_8E7B022F_1113_4BA2_B2BA_8EDBE02A2557__wvu_PrintArea</vt:lpstr>
      <vt:lpstr>'Attach 16'!Z_8E7B022F_1113_4BA2_B2BA_8EDBE02A2557__wvu_PrintArea</vt:lpstr>
      <vt:lpstr>'Attach 17'!Z_8E7B022F_1113_4BA2_B2BA_8EDBE02A2557__wvu_PrintArea</vt:lpstr>
      <vt:lpstr>'Attach 3(JV)'!Z_8E7B022F_1113_4BA2_B2BA_8EDBE02A2557__wvu_PrintArea</vt:lpstr>
      <vt:lpstr>'Attach 4 (A)'!Z_8E7B022F_1113_4BA2_B2BA_8EDBE02A2557__wvu_PrintArea</vt:lpstr>
      <vt:lpstr>'Attach 4 (B)'!Z_8E7B022F_1113_4BA2_B2BA_8EDBE02A2557__wvu_PrintArea</vt:lpstr>
      <vt:lpstr>'Attach 5'!Z_8E7B022F_1113_4BA2_B2BA_8EDBE02A2557__wvu_PrintArea</vt:lpstr>
      <vt:lpstr>'Attach 7'!Z_8E7B022F_1113_4BA2_B2BA_8EDBE02A2557__wvu_PrintArea</vt:lpstr>
      <vt:lpstr>'Attach 8'!Z_8E7B022F_1113_4BA2_B2BA_8EDBE02A2557__wvu_PrintArea</vt:lpstr>
      <vt:lpstr>'Bid Form 1st Envelope'!Z_8E7B022F_1113_4BA2_B2BA_8EDBE02A2557__wvu_PrintArea</vt:lpstr>
      <vt:lpstr>'e-Form'!Z_8E7B022F_1113_4BA2_B2BA_8EDBE02A2557__wvu_PrintArea</vt:lpstr>
      <vt:lpstr>'Pkg-A'!Z_8E7B022F_1113_4BA2_B2BA_8EDBE02A2557__wvu_PrintArea</vt:lpstr>
      <vt:lpstr>'Pkg-B'!Z_8E7B022F_1113_4BA2_B2BA_8EDBE02A2557__wvu_PrintArea</vt:lpstr>
      <vt:lpstr>'Pkg-C'!Z_8E7B022F_1113_4BA2_B2BA_8EDBE02A2557__wvu_PrintArea</vt:lpstr>
      <vt:lpstr>'Pkg-D'!Z_8E7B022F_1113_4BA2_B2BA_8EDBE02A2557__wvu_PrintArea</vt:lpstr>
      <vt:lpstr>'Pkg-E'!Z_8E7B022F_1113_4BA2_B2BA_8EDBE02A2557__wvu_PrintArea</vt:lpstr>
      <vt:lpstr>'Attach 12'!Z_8E7B022F_1113_4BA2_B2BA_8EDBE02A2557__wvu_PrintTitles</vt:lpstr>
      <vt:lpstr>'Attach 10'!Z_A3F641DF_CF1D_48E3_AFDC_E52726A449CB__wvu_PrintArea</vt:lpstr>
      <vt:lpstr>'Attach 11'!Z_A3F641DF_CF1D_48E3_AFDC_E52726A449CB__wvu_PrintArea</vt:lpstr>
      <vt:lpstr>'Attach 12'!Z_A3F641DF_CF1D_48E3_AFDC_E52726A449CB__wvu_PrintArea</vt:lpstr>
      <vt:lpstr>'Attach 13'!Z_A3F641DF_CF1D_48E3_AFDC_E52726A449CB__wvu_PrintArea</vt:lpstr>
      <vt:lpstr>'Attach 14'!Z_A3F641DF_CF1D_48E3_AFDC_E52726A449CB__wvu_PrintArea</vt:lpstr>
      <vt:lpstr>'Attach 16'!Z_A3F641DF_CF1D_48E3_AFDC_E52726A449CB__wvu_PrintArea</vt:lpstr>
      <vt:lpstr>'Attach 17'!Z_A3F641DF_CF1D_48E3_AFDC_E52726A449CB__wvu_PrintArea</vt:lpstr>
      <vt:lpstr>'Attach 3(JV)'!Z_A3F641DF_CF1D_48E3_AFDC_E52726A449CB__wvu_PrintArea</vt:lpstr>
      <vt:lpstr>'Attach 4 (A)'!Z_A3F641DF_CF1D_48E3_AFDC_E52726A449CB__wvu_PrintArea</vt:lpstr>
      <vt:lpstr>'Attach 4 (B)'!Z_A3F641DF_CF1D_48E3_AFDC_E52726A449CB__wvu_PrintArea</vt:lpstr>
      <vt:lpstr>'Attach 5'!Z_A3F641DF_CF1D_48E3_AFDC_E52726A449CB__wvu_PrintArea</vt:lpstr>
      <vt:lpstr>'Attach 7'!Z_A3F641DF_CF1D_48E3_AFDC_E52726A449CB__wvu_PrintArea</vt:lpstr>
      <vt:lpstr>'Attach 8'!Z_A3F641DF_CF1D_48E3_AFDC_E52726A449CB__wvu_PrintArea</vt:lpstr>
      <vt:lpstr>'Bid Form 1st Envelope'!Z_A3F641DF_CF1D_48E3_AFDC_E52726A449CB__wvu_PrintArea</vt:lpstr>
      <vt:lpstr>'Pkg-A'!Z_A3F641DF_CF1D_48E3_AFDC_E52726A449CB__wvu_PrintArea</vt:lpstr>
      <vt:lpstr>'Pkg-B'!Z_A3F641DF_CF1D_48E3_AFDC_E52726A449CB__wvu_PrintArea</vt:lpstr>
      <vt:lpstr>'Pkg-C'!Z_A3F641DF_CF1D_48E3_AFDC_E52726A449CB__wvu_PrintArea</vt:lpstr>
      <vt:lpstr>'Pkg-D'!Z_A3F641DF_CF1D_48E3_AFDC_E52726A449CB__wvu_PrintArea</vt:lpstr>
      <vt:lpstr>'Pkg-E'!Z_A3F641DF_CF1D_48E3_AFDC_E52726A449CB__wvu_PrintArea</vt:lpstr>
      <vt:lpstr>'Attach 12'!Z_A3F641DF_CF1D_48E3_AFDC_E52726A449CB__wvu_PrintTitles</vt:lpstr>
      <vt:lpstr>'Attach 12'!Z_C370F0F5_804B_45A0_89F0_31DAAD7CA011__wvu_Cols</vt:lpstr>
      <vt:lpstr>'Attach 5'!Z_C370F0F5_804B_45A0_89F0_31DAAD7CA011__wvu_Cols</vt:lpstr>
      <vt:lpstr>'Attach 8'!Z_C370F0F5_804B_45A0_89F0_31DAAD7CA011__wvu_Cols</vt:lpstr>
      <vt:lpstr>'Attach 10'!Z_C370F0F5_804B_45A0_89F0_31DAAD7CA011__wvu_PrintArea</vt:lpstr>
      <vt:lpstr>'Attach 11'!Z_C370F0F5_804B_45A0_89F0_31DAAD7CA011__wvu_PrintArea</vt:lpstr>
      <vt:lpstr>'Attach 12'!Z_C370F0F5_804B_45A0_89F0_31DAAD7CA011__wvu_PrintArea</vt:lpstr>
      <vt:lpstr>'Attach 13'!Z_C370F0F5_804B_45A0_89F0_31DAAD7CA011__wvu_PrintArea</vt:lpstr>
      <vt:lpstr>'Attach 14'!Z_C370F0F5_804B_45A0_89F0_31DAAD7CA011__wvu_PrintArea</vt:lpstr>
      <vt:lpstr>'Attach 16'!Z_C370F0F5_804B_45A0_89F0_31DAAD7CA011__wvu_PrintArea</vt:lpstr>
      <vt:lpstr>'Attach 17'!Z_C370F0F5_804B_45A0_89F0_31DAAD7CA011__wvu_PrintArea</vt:lpstr>
      <vt:lpstr>'Attach 3(JV)'!Z_C370F0F5_804B_45A0_89F0_31DAAD7CA011__wvu_PrintArea</vt:lpstr>
      <vt:lpstr>'Attach 4 (A)'!Z_C370F0F5_804B_45A0_89F0_31DAAD7CA011__wvu_PrintArea</vt:lpstr>
      <vt:lpstr>'Attach 4 (B)'!Z_C370F0F5_804B_45A0_89F0_31DAAD7CA011__wvu_PrintArea</vt:lpstr>
      <vt:lpstr>'Attach 5'!Z_C370F0F5_804B_45A0_89F0_31DAAD7CA011__wvu_PrintArea</vt:lpstr>
      <vt:lpstr>'Attach 7'!Z_C370F0F5_804B_45A0_89F0_31DAAD7CA011__wvu_PrintArea</vt:lpstr>
      <vt:lpstr>'Attach 8'!Z_C370F0F5_804B_45A0_89F0_31DAAD7CA011__wvu_PrintArea</vt:lpstr>
      <vt:lpstr>'Bid Form 1st Envelope'!Z_C370F0F5_804B_45A0_89F0_31DAAD7CA011__wvu_PrintArea</vt:lpstr>
      <vt:lpstr>'e-Form'!Z_C370F0F5_804B_45A0_89F0_31DAAD7CA011__wvu_PrintArea</vt:lpstr>
      <vt:lpstr>'Pkg-A'!Z_C370F0F5_804B_45A0_89F0_31DAAD7CA011__wvu_PrintArea</vt:lpstr>
      <vt:lpstr>'Pkg-B'!Z_C370F0F5_804B_45A0_89F0_31DAAD7CA011__wvu_PrintArea</vt:lpstr>
      <vt:lpstr>'Pkg-C'!Z_C370F0F5_804B_45A0_89F0_31DAAD7CA011__wvu_PrintArea</vt:lpstr>
      <vt:lpstr>'Pkg-D'!Z_C370F0F5_804B_45A0_89F0_31DAAD7CA011__wvu_PrintArea</vt:lpstr>
      <vt:lpstr>'Pkg-E'!Z_C370F0F5_804B_45A0_89F0_31DAAD7CA011__wvu_PrintArea</vt:lpstr>
      <vt:lpstr>'Attach 12'!Z_C370F0F5_804B_45A0_89F0_31DAAD7CA011__wvu_PrintTitles</vt:lpstr>
      <vt:lpstr>'Attach 5'!Z_C370F0F5_804B_45A0_89F0_31DAAD7CA011__wvu_Rows</vt:lpstr>
      <vt:lpstr>'Attach 8'!Z_C370F0F5_804B_45A0_89F0_31DAAD7CA011__wvu_Rows</vt:lpstr>
      <vt:lpstr>'Bid Form 1st Envelope'!Z_C370F0F5_804B_45A0_89F0_31DAAD7CA011__wvu_Rows</vt:lpstr>
      <vt:lpstr>'Attach 12'!Z_CD4CA1A8_824A_452F_BDBA_32A47C1B3013__wvu_Cols</vt:lpstr>
      <vt:lpstr>'Attach 5'!Z_CD4CA1A8_824A_452F_BDBA_32A47C1B3013__wvu_Cols</vt:lpstr>
      <vt:lpstr>'Attach 8'!Z_CD4CA1A8_824A_452F_BDBA_32A47C1B3013__wvu_Cols</vt:lpstr>
      <vt:lpstr>'Attach 10'!Z_CD4CA1A8_824A_452F_BDBA_32A47C1B3013__wvu_PrintArea</vt:lpstr>
      <vt:lpstr>'Attach 11'!Z_CD4CA1A8_824A_452F_BDBA_32A47C1B3013__wvu_PrintArea</vt:lpstr>
      <vt:lpstr>'Attach 12'!Z_CD4CA1A8_824A_452F_BDBA_32A47C1B3013__wvu_PrintArea</vt:lpstr>
      <vt:lpstr>'Attach 13'!Z_CD4CA1A8_824A_452F_BDBA_32A47C1B3013__wvu_PrintArea</vt:lpstr>
      <vt:lpstr>'Attach 14'!Z_CD4CA1A8_824A_452F_BDBA_32A47C1B3013__wvu_PrintArea</vt:lpstr>
      <vt:lpstr>'Attach 16'!Z_CD4CA1A8_824A_452F_BDBA_32A47C1B3013__wvu_PrintArea</vt:lpstr>
      <vt:lpstr>'Attach 17'!Z_CD4CA1A8_824A_452F_BDBA_32A47C1B3013__wvu_PrintArea</vt:lpstr>
      <vt:lpstr>'Attach 3(JV)'!Z_CD4CA1A8_824A_452F_BDBA_32A47C1B3013__wvu_PrintArea</vt:lpstr>
      <vt:lpstr>'Attach 4 (A)'!Z_CD4CA1A8_824A_452F_BDBA_32A47C1B3013__wvu_PrintArea</vt:lpstr>
      <vt:lpstr>'Attach 4 (B)'!Z_CD4CA1A8_824A_452F_BDBA_32A47C1B3013__wvu_PrintArea</vt:lpstr>
      <vt:lpstr>'Attach 5'!Z_CD4CA1A8_824A_452F_BDBA_32A47C1B3013__wvu_PrintArea</vt:lpstr>
      <vt:lpstr>'Attach 7'!Z_CD4CA1A8_824A_452F_BDBA_32A47C1B3013__wvu_PrintArea</vt:lpstr>
      <vt:lpstr>'Attach 8'!Z_CD4CA1A8_824A_452F_BDBA_32A47C1B3013__wvu_PrintArea</vt:lpstr>
      <vt:lpstr>'Bid Form 1st Envelope'!Z_CD4CA1A8_824A_452F_BDBA_32A47C1B3013__wvu_PrintArea</vt:lpstr>
      <vt:lpstr>'e-Form'!Z_CD4CA1A8_824A_452F_BDBA_32A47C1B3013__wvu_PrintArea</vt:lpstr>
      <vt:lpstr>'Pkg-A'!Z_CD4CA1A8_824A_452F_BDBA_32A47C1B3013__wvu_PrintArea</vt:lpstr>
      <vt:lpstr>'Pkg-B'!Z_CD4CA1A8_824A_452F_BDBA_32A47C1B3013__wvu_PrintArea</vt:lpstr>
      <vt:lpstr>'Pkg-C'!Z_CD4CA1A8_824A_452F_BDBA_32A47C1B3013__wvu_PrintArea</vt:lpstr>
      <vt:lpstr>'Pkg-D'!Z_CD4CA1A8_824A_452F_BDBA_32A47C1B3013__wvu_PrintArea</vt:lpstr>
      <vt:lpstr>'Pkg-E'!Z_CD4CA1A8_824A_452F_BDBA_32A47C1B3013__wvu_PrintArea</vt:lpstr>
      <vt:lpstr>'Attach 12'!Z_CD4CA1A8_824A_452F_BDBA_32A47C1B3013__wvu_PrintTitles</vt:lpstr>
      <vt:lpstr>'Attach 5'!Z_CD4CA1A8_824A_452F_BDBA_32A47C1B3013__wvu_Rows</vt:lpstr>
      <vt:lpstr>'Attach 8'!Z_CD4CA1A8_824A_452F_BDBA_32A47C1B3013__wvu_Rows</vt:lpstr>
      <vt:lpstr>'Bid Form 1st Envelope'!Z_CD4CA1A8_824A_452F_BDBA_32A47C1B3013__wvu_Rows</vt:lpstr>
      <vt:lpstr>'Attach 10'!Z_ECEBABD0_566A_41C4_AA9A_38EA30EFEDA8__wvu_PrintArea</vt:lpstr>
      <vt:lpstr>'Attach 11'!Z_ECEBABD0_566A_41C4_AA9A_38EA30EFEDA8__wvu_PrintArea</vt:lpstr>
      <vt:lpstr>'Attach 12'!Z_ECEBABD0_566A_41C4_AA9A_38EA30EFEDA8__wvu_PrintArea</vt:lpstr>
      <vt:lpstr>'Attach 13'!Z_ECEBABD0_566A_41C4_AA9A_38EA30EFEDA8__wvu_PrintArea</vt:lpstr>
      <vt:lpstr>'Attach 14'!Z_ECEBABD0_566A_41C4_AA9A_38EA30EFEDA8__wvu_PrintArea</vt:lpstr>
      <vt:lpstr>'Attach 16'!Z_ECEBABD0_566A_41C4_AA9A_38EA30EFEDA8__wvu_PrintArea</vt:lpstr>
      <vt:lpstr>'Attach 17'!Z_ECEBABD0_566A_41C4_AA9A_38EA30EFEDA8__wvu_PrintArea</vt:lpstr>
      <vt:lpstr>'Attach 3(JV)'!Z_ECEBABD0_566A_41C4_AA9A_38EA30EFEDA8__wvu_PrintArea</vt:lpstr>
      <vt:lpstr>'Attach 4 (A)'!Z_ECEBABD0_566A_41C4_AA9A_38EA30EFEDA8__wvu_PrintArea</vt:lpstr>
      <vt:lpstr>'Attach 4 (B)'!Z_ECEBABD0_566A_41C4_AA9A_38EA30EFEDA8__wvu_PrintArea</vt:lpstr>
      <vt:lpstr>'Attach 5'!Z_ECEBABD0_566A_41C4_AA9A_38EA30EFEDA8__wvu_PrintArea</vt:lpstr>
      <vt:lpstr>'Attach 7'!Z_ECEBABD0_566A_41C4_AA9A_38EA30EFEDA8__wvu_PrintArea</vt:lpstr>
      <vt:lpstr>'Attach 8'!Z_ECEBABD0_566A_41C4_AA9A_38EA30EFEDA8__wvu_PrintArea</vt:lpstr>
      <vt:lpstr>'Bid Form 1st Envelope'!Z_ECEBABD0_566A_41C4_AA9A_38EA30EFEDA8__wvu_PrintArea</vt:lpstr>
      <vt:lpstr>'e-Form'!Z_ECEBABD0_566A_41C4_AA9A_38EA30EFEDA8__wvu_PrintArea</vt:lpstr>
      <vt:lpstr>'Pkg-A'!Z_ECEBABD0_566A_41C4_AA9A_38EA30EFEDA8__wvu_PrintArea</vt:lpstr>
      <vt:lpstr>'Pkg-B'!Z_ECEBABD0_566A_41C4_AA9A_38EA30EFEDA8__wvu_PrintArea</vt:lpstr>
      <vt:lpstr>'Pkg-C'!Z_ECEBABD0_566A_41C4_AA9A_38EA30EFEDA8__wvu_PrintArea</vt:lpstr>
      <vt:lpstr>'Pkg-D'!Z_ECEBABD0_566A_41C4_AA9A_38EA30EFEDA8__wvu_PrintArea</vt:lpstr>
      <vt:lpstr>'Pkg-E'!Z_ECEBABD0_566A_41C4_AA9A_38EA30EFEDA8__wvu_PrintArea</vt:lpstr>
      <vt:lpstr>'Attach 12'!Z_ECEBABD0_566A_41C4_AA9A_38EA30EFEDA8__wvu_PrintTitles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Ashish Chaturvedi {आशीष चतुर्वेदी}</dc:creator>
  <cp:keywords/>
  <dc:description/>
  <cp:lastModifiedBy>Ashish Chaturvedi {आशीष चतुर्वेदी}</cp:lastModifiedBy>
  <cp:revision>0</cp:revision>
  <dcterms:created xsi:type="dcterms:W3CDTF">2026-09-29T05:01:17Z</dcterms:created>
  <dcterms:modified xsi:type="dcterms:W3CDTF">2026-10-09T12:34:55Z</dcterms:modified>
  <cp:category/>
  <cp:contentStatus/>
</cp:coreProperties>
</file>