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hidePivotFieldList="1" defaultThemeVersion="124226"/>
  <mc:AlternateContent xmlns:mc="http://schemas.openxmlformats.org/markup-compatibility/2006">
    <mc:Choice Requires="x15">
      <x15ac:absPath xmlns:x15ac="http://schemas.microsoft.com/office/spreadsheetml/2010/11/ac" url="C:\Users\vijayrlikhar\Downloads\VRL WORK\VRL WORK 2026\VRL LTE PRANIT\VRL-I-108-PAINTING REPIAR RAIPUR\"/>
    </mc:Choice>
  </mc:AlternateContent>
  <xr:revisionPtr revIDLastSave="0" documentId="13_ncr:1_{38F93C84-517A-4385-AB18-39ABB1A14C5B}" xr6:coauthVersionLast="47" xr6:coauthVersionMax="47" xr10:uidLastSave="{00000000-0000-0000-0000-000000000000}"/>
  <workbookProtection workbookPassword="8AFB" lockStructure="1"/>
  <bookViews>
    <workbookView xWindow="-120" yWindow="-120" windowWidth="29040" windowHeight="15720" tabRatio="790" firstSheet="1" activeTab="1" xr2:uid="{00000000-000D-0000-FFFF-FFFF00000000}"/>
  </bookViews>
  <sheets>
    <sheet name="Basic Data" sheetId="1" state="hidden" r:id="rId1"/>
    <sheet name="Cover" sheetId="2" r:id="rId2"/>
    <sheet name="Names of Bidder" sheetId="3" r:id="rId3"/>
    <sheet name="  Sch-1" sheetId="4" r:id="rId4"/>
    <sheet name="  Sch-2" sheetId="5" r:id="rId5"/>
    <sheet name=" (Part-III) Sch-1" sheetId="6" state="hidden" r:id="rId6"/>
    <sheet name=" (Part-III) Sch-2" sheetId="7" state="hidden" r:id="rId7"/>
    <sheet name="Sch-3" sheetId="8" r:id="rId8"/>
    <sheet name="Sch-4" sheetId="9" r:id="rId9"/>
    <sheet name="Sch-5 After Discount" sheetId="10" r:id="rId10"/>
    <sheet name="Discount" sheetId="11" r:id="rId11"/>
    <sheet name="Bid Form 2nd Envelope" sheetId="12" r:id="rId12"/>
    <sheet name="N-W" sheetId="13" state="hidden" r:id="rId13"/>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ab">#REF!</definedName>
    <definedName name="logo1">"Picture 7"</definedName>
    <definedName name="_xlnm.Print_Area" localSheetId="3">'  Sch-1'!$A$1:$G$60</definedName>
    <definedName name="_xlnm.Print_Area" localSheetId="4">'  Sch-2'!$A$1:$G$74</definedName>
    <definedName name="_xlnm.Print_Area" localSheetId="5">' (Part-III) Sch-1'!$A$1:$G$53</definedName>
    <definedName name="_xlnm.Print_Area" localSheetId="6">' (Part-III) Sch-2'!$A$1:$G$29</definedName>
    <definedName name="_xlnm.Print_Area" localSheetId="11">'Bid Form 2nd Envelope'!$A$1:$F$47</definedName>
    <definedName name="_xlnm.Print_Area" localSheetId="1">Cover!$B$1:$E$15</definedName>
    <definedName name="_xlnm.Print_Area" localSheetId="10">Discount!$A$2:$G$35</definedName>
    <definedName name="_xlnm.Print_Area" localSheetId="2">'Names of Bidder'!$B$1:$D$24</definedName>
    <definedName name="_xlnm.Print_Area" localSheetId="7">'Sch-3'!$A$1:$F$107</definedName>
    <definedName name="_xlnm.Print_Area" localSheetId="8">'Sch-4'!$A$1:$D$23</definedName>
    <definedName name="_xlnm.Print_Area" localSheetId="9">'Sch-5 After Discount'!$A$1:$D$33</definedName>
    <definedName name="_xlnm.Print_Titles" localSheetId="3">'  Sch-1'!$13:$15</definedName>
    <definedName name="_xlnm.Print_Titles" localSheetId="4">'  Sch-2'!$13:$15</definedName>
    <definedName name="_xlnm.Print_Titles" localSheetId="5">' (Part-III) Sch-1'!$13:$15</definedName>
    <definedName name="_xlnm.Print_Titles" localSheetId="6">' (Part-III) Sch-2'!$13:$15</definedName>
    <definedName name="_xlnm.Print_Titles" localSheetId="7">'Sch-3'!$13:$15</definedName>
    <definedName name="_xlnm.Print_Titles" localSheetId="8">'Sch-4'!$3:$13</definedName>
    <definedName name="_xlnm.Print_Titles" localSheetId="9">'Sch-5 After Discount'!$3:$13</definedName>
    <definedName name="_xlnm.Recorder">#REF!</definedName>
    <definedName name="TEST">#REF!</definedName>
    <definedName name="Z_1A26D3B9_AD8D_4AE9_81F5_E0DF795F4658_.wvu.Cols" localSheetId="3" hidden="1">'  Sch-1'!$I:$Q</definedName>
    <definedName name="Z_1A26D3B9_AD8D_4AE9_81F5_E0DF795F4658_.wvu.Cols" localSheetId="4" hidden="1">'  Sch-2'!$I:$M</definedName>
    <definedName name="Z_1A26D3B9_AD8D_4AE9_81F5_E0DF795F4658_.wvu.Cols" localSheetId="5" hidden="1">' (Part-III) Sch-1'!$I:$Q</definedName>
    <definedName name="Z_1A26D3B9_AD8D_4AE9_81F5_E0DF795F4658_.wvu.Cols" localSheetId="6" hidden="1">' (Part-III) Sch-2'!$I:$M</definedName>
    <definedName name="Z_1A26D3B9_AD8D_4AE9_81F5_E0DF795F4658_.wvu.Cols" localSheetId="10" hidden="1">Discount!$I:$P</definedName>
    <definedName name="Z_1A26D3B9_AD8D_4AE9_81F5_E0DF795F4658_.wvu.PrintArea" localSheetId="3" hidden="1">'  Sch-1'!$A$1:$G$62</definedName>
    <definedName name="Z_1A26D3B9_AD8D_4AE9_81F5_E0DF795F4658_.wvu.PrintArea" localSheetId="4" hidden="1">'  Sch-2'!$A$1:$G$76</definedName>
    <definedName name="Z_1A26D3B9_AD8D_4AE9_81F5_E0DF795F4658_.wvu.PrintArea" localSheetId="5" hidden="1">' (Part-III) Sch-1'!$A$1:$G$53</definedName>
    <definedName name="Z_1A26D3B9_AD8D_4AE9_81F5_E0DF795F4658_.wvu.PrintArea" localSheetId="6" hidden="1">' (Part-III) Sch-2'!$A$1:$G$29</definedName>
    <definedName name="Z_1A26D3B9_AD8D_4AE9_81F5_E0DF795F4658_.wvu.PrintArea" localSheetId="11" hidden="1">'Bid Form 2nd Envelope'!$A$1:$F$47</definedName>
    <definedName name="Z_1A26D3B9_AD8D_4AE9_81F5_E0DF795F4658_.wvu.PrintArea" localSheetId="1" hidden="1">Cover!$B$1:$E$15</definedName>
    <definedName name="Z_1A26D3B9_AD8D_4AE9_81F5_E0DF795F4658_.wvu.PrintArea" localSheetId="10" hidden="1">Discount!$A$2:$G$35</definedName>
    <definedName name="Z_1A26D3B9_AD8D_4AE9_81F5_E0DF795F4658_.wvu.PrintArea" localSheetId="2" hidden="1">'Names of Bidder'!$B$1:$D$24</definedName>
    <definedName name="Z_1A26D3B9_AD8D_4AE9_81F5_E0DF795F4658_.wvu.PrintArea" localSheetId="7" hidden="1">'Sch-3'!$A$1:$F$102</definedName>
    <definedName name="Z_1A26D3B9_AD8D_4AE9_81F5_E0DF795F4658_.wvu.PrintArea" localSheetId="8" hidden="1">'Sch-4'!$A$1:$D$24</definedName>
    <definedName name="Z_1A26D3B9_AD8D_4AE9_81F5_E0DF795F4658_.wvu.PrintArea" localSheetId="9" hidden="1">'Sch-5 After Discount'!$A$1:$D$35</definedName>
    <definedName name="Z_1A26D3B9_AD8D_4AE9_81F5_E0DF795F4658_.wvu.PrintTitles" localSheetId="3" hidden="1">'  Sch-1'!$13:$15</definedName>
    <definedName name="Z_1A26D3B9_AD8D_4AE9_81F5_E0DF795F4658_.wvu.PrintTitles" localSheetId="4" hidden="1">'  Sch-2'!$13:$15</definedName>
    <definedName name="Z_1A26D3B9_AD8D_4AE9_81F5_E0DF795F4658_.wvu.PrintTitles" localSheetId="5" hidden="1">' (Part-III) Sch-1'!$13:$15</definedName>
    <definedName name="Z_1A26D3B9_AD8D_4AE9_81F5_E0DF795F4658_.wvu.PrintTitles" localSheetId="6" hidden="1">' (Part-III) Sch-2'!$13:$15</definedName>
    <definedName name="Z_1A26D3B9_AD8D_4AE9_81F5_E0DF795F4658_.wvu.PrintTitles" localSheetId="7" hidden="1">'Sch-3'!$13:$15</definedName>
    <definedName name="Z_1A26D3B9_AD8D_4AE9_81F5_E0DF795F4658_.wvu.PrintTitles" localSheetId="8" hidden="1">'Sch-4'!$3:$13</definedName>
    <definedName name="Z_1A26D3B9_AD8D_4AE9_81F5_E0DF795F4658_.wvu.PrintTitles" localSheetId="9" hidden="1">'Sch-5 After Discount'!$3:$13</definedName>
    <definedName name="Z_1A26D3B9_AD8D_4AE9_81F5_E0DF795F4658_.wvu.Rows" localSheetId="3" hidden="1">'  Sch-1'!#REF!,'  Sch-1'!#REF!</definedName>
    <definedName name="Z_1A26D3B9_AD8D_4AE9_81F5_E0DF795F4658_.wvu.Rows" localSheetId="5" hidden="1">' (Part-III) Sch-1'!#REF!,' (Part-III) Sch-1'!#REF!</definedName>
    <definedName name="Z_1A26D3B9_AD8D_4AE9_81F5_E0DF795F4658_.wvu.Rows" localSheetId="0" hidden="1">'Basic Data'!$10:$20</definedName>
    <definedName name="Z_1A26D3B9_AD8D_4AE9_81F5_E0DF795F4658_.wvu.Rows" localSheetId="11" hidden="1">'Bid Form 2nd Envelope'!#REF!</definedName>
    <definedName name="Z_1A26D3B9_AD8D_4AE9_81F5_E0DF795F4658_.wvu.Rows" localSheetId="1" hidden="1">Cover!$7:$7,Cover!$10:$10</definedName>
    <definedName name="Z_1A26D3B9_AD8D_4AE9_81F5_E0DF795F4658_.wvu.Rows" localSheetId="10" hidden="1">Discount!#REF!,Discount!#REF!,Discount!#REF!,Discount!#REF!,Discount!$21:$23</definedName>
    <definedName name="Z_25334923_91A5_4F88_9A10_8FA88873EC26_.wvu.Cols" localSheetId="10" hidden="1">Discount!$I:$M</definedName>
    <definedName name="Z_25334923_91A5_4F88_9A10_8FA88873EC26_.wvu.Cols" localSheetId="7" hidden="1">'Sch-3'!$K:$P</definedName>
    <definedName name="Z_25334923_91A5_4F88_9A10_8FA88873EC26_.wvu.Cols" localSheetId="9" hidden="1">'Sch-5 After Discount'!$F:$I</definedName>
    <definedName name="Z_25334923_91A5_4F88_9A10_8FA88873EC26_.wvu.PrintArea" localSheetId="3" hidden="1">'  Sch-1'!$A$1:$G$62</definedName>
    <definedName name="Z_25334923_91A5_4F88_9A10_8FA88873EC26_.wvu.PrintArea" localSheetId="4" hidden="1">'  Sch-2'!$A$1:$G$76</definedName>
    <definedName name="Z_25334923_91A5_4F88_9A10_8FA88873EC26_.wvu.PrintArea" localSheetId="5" hidden="1">' (Part-III) Sch-1'!$A$1:$G$53</definedName>
    <definedName name="Z_25334923_91A5_4F88_9A10_8FA88873EC26_.wvu.PrintArea" localSheetId="6" hidden="1">' (Part-III) Sch-2'!$A$1:$G$29</definedName>
    <definedName name="Z_25334923_91A5_4F88_9A10_8FA88873EC26_.wvu.PrintArea" localSheetId="11" hidden="1">'Bid Form 2nd Envelope'!$A$1:$F$47</definedName>
    <definedName name="Z_25334923_91A5_4F88_9A10_8FA88873EC26_.wvu.PrintArea" localSheetId="1" hidden="1">Cover!$B$1:$E$15</definedName>
    <definedName name="Z_25334923_91A5_4F88_9A10_8FA88873EC26_.wvu.PrintArea" localSheetId="10" hidden="1">Discount!$A$2:$G$35</definedName>
    <definedName name="Z_25334923_91A5_4F88_9A10_8FA88873EC26_.wvu.PrintArea" localSheetId="2" hidden="1">'Names of Bidder'!$B$1:$D$24</definedName>
    <definedName name="Z_25334923_91A5_4F88_9A10_8FA88873EC26_.wvu.PrintArea" localSheetId="7" hidden="1">'Sch-3'!$A$1:$F$102</definedName>
    <definedName name="Z_25334923_91A5_4F88_9A10_8FA88873EC26_.wvu.PrintArea" localSheetId="8" hidden="1">'Sch-4'!$A$1:$D$24</definedName>
    <definedName name="Z_25334923_91A5_4F88_9A10_8FA88873EC26_.wvu.PrintArea" localSheetId="9" hidden="1">'Sch-5 After Discount'!$A$1:$D$35</definedName>
    <definedName name="Z_25334923_91A5_4F88_9A10_8FA88873EC26_.wvu.PrintTitles" localSheetId="3" hidden="1">'  Sch-1'!$13:$15</definedName>
    <definedName name="Z_25334923_91A5_4F88_9A10_8FA88873EC26_.wvu.PrintTitles" localSheetId="4" hidden="1">'  Sch-2'!$13:$15</definedName>
    <definedName name="Z_25334923_91A5_4F88_9A10_8FA88873EC26_.wvu.PrintTitles" localSheetId="5" hidden="1">' (Part-III) Sch-1'!$13:$15</definedName>
    <definedName name="Z_25334923_91A5_4F88_9A10_8FA88873EC26_.wvu.PrintTitles" localSheetId="6" hidden="1">' (Part-III) Sch-2'!$13:$15</definedName>
    <definedName name="Z_25334923_91A5_4F88_9A10_8FA88873EC26_.wvu.PrintTitles" localSheetId="7" hidden="1">'Sch-3'!$13:$15</definedName>
    <definedName name="Z_25334923_91A5_4F88_9A10_8FA88873EC26_.wvu.PrintTitles" localSheetId="8" hidden="1">'Sch-4'!$3:$13</definedName>
    <definedName name="Z_25334923_91A5_4F88_9A10_8FA88873EC26_.wvu.PrintTitles" localSheetId="9" hidden="1">'Sch-5 After Discount'!$3:$13</definedName>
    <definedName name="Z_25334923_91A5_4F88_9A10_8FA88873EC26_.wvu.Rows" localSheetId="0" hidden="1">'Basic Data'!$10:$20</definedName>
    <definedName name="Z_25334923_91A5_4F88_9A10_8FA88873EC26_.wvu.Rows" localSheetId="1" hidden="1">Cover!$7:$7,Cover!$10:$10</definedName>
    <definedName name="Z_25334923_91A5_4F88_9A10_8FA88873EC26_.wvu.Rows" localSheetId="10" hidden="1">Discount!$21:$23</definedName>
    <definedName name="Z_25334923_91A5_4F88_9A10_8FA88873EC26_.wvu.Rows" localSheetId="2" hidden="1">'Names of Bidder'!$6:$6,'Names of Bidder'!$13:$16</definedName>
    <definedName name="Z_25334923_91A5_4F88_9A10_8FA88873EC26_.wvu.Rows" localSheetId="8" hidden="1">'Sch-4'!#REF!</definedName>
    <definedName name="Z_25334923_91A5_4F88_9A10_8FA88873EC26_.wvu.Rows" localSheetId="9" hidden="1">'Sch-5 After Discount'!$20:$22</definedName>
    <definedName name="Z_398C7893_3C2A_4DA4_8552_014985533932_.wvu.Cols" localSheetId="3" hidden="1">'  Sch-1'!$H:$P</definedName>
    <definedName name="Z_398C7893_3C2A_4DA4_8552_014985533932_.wvu.Cols" localSheetId="4" hidden="1">'  Sch-2'!#REF!</definedName>
    <definedName name="Z_398C7893_3C2A_4DA4_8552_014985533932_.wvu.Cols" localSheetId="11" hidden="1">'Bid Form 2nd Envelope'!$Z:$AD,'Bid Form 2nd Envelope'!$AH:$AH</definedName>
    <definedName name="Z_398C7893_3C2A_4DA4_8552_014985533932_.wvu.Cols" localSheetId="10" hidden="1">Discount!$I:$M</definedName>
    <definedName name="Z_398C7893_3C2A_4DA4_8552_014985533932_.wvu.Cols" localSheetId="7" hidden="1">'Sch-3'!$G:$AF</definedName>
    <definedName name="Z_398C7893_3C2A_4DA4_8552_014985533932_.wvu.Cols" localSheetId="9" hidden="1">'Sch-5 After Discount'!$F:$G</definedName>
    <definedName name="Z_398C7893_3C2A_4DA4_8552_014985533932_.wvu.PrintArea" localSheetId="3" hidden="1">'  Sch-1'!$A$1:$G$60</definedName>
    <definedName name="Z_398C7893_3C2A_4DA4_8552_014985533932_.wvu.PrintArea" localSheetId="5" hidden="1">' (Part-III) Sch-1'!$A$1:$G$53</definedName>
    <definedName name="Z_398C7893_3C2A_4DA4_8552_014985533932_.wvu.PrintArea" localSheetId="6" hidden="1">' (Part-III) Sch-2'!$A$1:$G$29</definedName>
    <definedName name="Z_398C7893_3C2A_4DA4_8552_014985533932_.wvu.PrintArea" localSheetId="11" hidden="1">'Bid Form 2nd Envelope'!$A$1:$F$47</definedName>
    <definedName name="Z_398C7893_3C2A_4DA4_8552_014985533932_.wvu.PrintArea" localSheetId="1" hidden="1">Cover!$B$1:$E$15</definedName>
    <definedName name="Z_398C7893_3C2A_4DA4_8552_014985533932_.wvu.PrintArea" localSheetId="10" hidden="1">Discount!$A$2:$G$35</definedName>
    <definedName name="Z_398C7893_3C2A_4DA4_8552_014985533932_.wvu.PrintArea" localSheetId="2" hidden="1">'Names of Bidder'!$B$1:$D$24</definedName>
    <definedName name="Z_398C7893_3C2A_4DA4_8552_014985533932_.wvu.PrintArea" localSheetId="7" hidden="1">'Sch-3'!$A$1:$F$107</definedName>
    <definedName name="Z_398C7893_3C2A_4DA4_8552_014985533932_.wvu.PrintArea" localSheetId="8" hidden="1">'Sch-4'!$A$1:$D$23</definedName>
    <definedName name="Z_398C7893_3C2A_4DA4_8552_014985533932_.wvu.PrintArea" localSheetId="9" hidden="1">'Sch-5 After Discount'!$A$1:$D$33</definedName>
    <definedName name="Z_398C7893_3C2A_4DA4_8552_014985533932_.wvu.PrintTitles" localSheetId="3" hidden="1">'  Sch-1'!$13:$15</definedName>
    <definedName name="Z_398C7893_3C2A_4DA4_8552_014985533932_.wvu.PrintTitles" localSheetId="4" hidden="1">'  Sch-2'!$13:$15</definedName>
    <definedName name="Z_398C7893_3C2A_4DA4_8552_014985533932_.wvu.PrintTitles" localSheetId="5" hidden="1">' (Part-III) Sch-1'!$13:$15</definedName>
    <definedName name="Z_398C7893_3C2A_4DA4_8552_014985533932_.wvu.PrintTitles" localSheetId="6" hidden="1">' (Part-III) Sch-2'!$13:$15</definedName>
    <definedName name="Z_398C7893_3C2A_4DA4_8552_014985533932_.wvu.PrintTitles" localSheetId="7" hidden="1">'Sch-3'!$13:$15</definedName>
    <definedName name="Z_398C7893_3C2A_4DA4_8552_014985533932_.wvu.PrintTitles" localSheetId="8" hidden="1">'Sch-4'!$3:$13</definedName>
    <definedName name="Z_398C7893_3C2A_4DA4_8552_014985533932_.wvu.PrintTitles" localSheetId="9" hidden="1">'Sch-5 After Discount'!$3:$13</definedName>
    <definedName name="Z_398C7893_3C2A_4DA4_8552_014985533932_.wvu.Rows" localSheetId="3" hidden="1">'  Sch-1'!#REF!</definedName>
    <definedName name="Z_398C7893_3C2A_4DA4_8552_014985533932_.wvu.Rows" localSheetId="4" hidden="1">'  Sch-2'!#REF!</definedName>
    <definedName name="Z_398C7893_3C2A_4DA4_8552_014985533932_.wvu.Rows" localSheetId="0" hidden="1">'Basic Data'!$10:$20</definedName>
    <definedName name="Z_398C7893_3C2A_4DA4_8552_014985533932_.wvu.Rows" localSheetId="1" hidden="1">Cover!$7:$7,Cover!$10:$10</definedName>
    <definedName name="Z_398C7893_3C2A_4DA4_8552_014985533932_.wvu.Rows" localSheetId="10" hidden="1">Discount!$21:$23</definedName>
    <definedName name="Z_398C7893_3C2A_4DA4_8552_014985533932_.wvu.Rows" localSheetId="2" hidden="1">'Names of Bidder'!$6:$6,'Names of Bidder'!$13:$16</definedName>
    <definedName name="Z_398C7893_3C2A_4DA4_8552_014985533932_.wvu.Rows" localSheetId="7" hidden="1">'Sch-3'!$98:$101</definedName>
    <definedName name="Z_398C7893_3C2A_4DA4_8552_014985533932_.wvu.Rows" localSheetId="8" hidden="1">'Sch-4'!#REF!,'Sch-4'!$18:$18</definedName>
    <definedName name="Z_398C7893_3C2A_4DA4_8552_014985533932_.wvu.Rows" localSheetId="9" hidden="1">'Sch-5 After Discount'!$17:$27</definedName>
    <definedName name="Z_4F47A486_EA66_4D4B_9D65_1ABEAC31AACE_.wvu.Cols" localSheetId="11" hidden="1">'Bid Form 2nd Envelope'!$Z:$AE</definedName>
    <definedName name="Z_4F47A486_EA66_4D4B_9D65_1ABEAC31AACE_.wvu.Cols" localSheetId="10" hidden="1">Discount!$I:$L</definedName>
    <definedName name="Z_4F47A486_EA66_4D4B_9D65_1ABEAC31AACE_.wvu.Cols" localSheetId="7" hidden="1">'Sch-3'!$M:$M</definedName>
    <definedName name="Z_4F47A486_EA66_4D4B_9D65_1ABEAC31AACE_.wvu.Cols" localSheetId="8" hidden="1">'Sch-4'!$G:$K</definedName>
    <definedName name="Z_4F47A486_EA66_4D4B_9D65_1ABEAC31AACE_.wvu.PrintArea" localSheetId="3" hidden="1">'  Sch-1'!$A$1:$G$62</definedName>
    <definedName name="Z_4F47A486_EA66_4D4B_9D65_1ABEAC31AACE_.wvu.PrintArea" localSheetId="4" hidden="1">'  Sch-2'!$A$1:$G$76</definedName>
    <definedName name="Z_4F47A486_EA66_4D4B_9D65_1ABEAC31AACE_.wvu.PrintArea" localSheetId="5" hidden="1">' (Part-III) Sch-1'!$A$1:$G$53</definedName>
    <definedName name="Z_4F47A486_EA66_4D4B_9D65_1ABEAC31AACE_.wvu.PrintArea" localSheetId="6" hidden="1">' (Part-III) Sch-2'!$A$1:$G$29</definedName>
    <definedName name="Z_4F47A486_EA66_4D4B_9D65_1ABEAC31AACE_.wvu.PrintArea" localSheetId="11" hidden="1">'Bid Form 2nd Envelope'!$A$1:$F$47</definedName>
    <definedName name="Z_4F47A486_EA66_4D4B_9D65_1ABEAC31AACE_.wvu.PrintArea" localSheetId="1" hidden="1">Cover!$B$1:$E$15</definedName>
    <definedName name="Z_4F47A486_EA66_4D4B_9D65_1ABEAC31AACE_.wvu.PrintArea" localSheetId="10" hidden="1">Discount!$A$2:$G$35</definedName>
    <definedName name="Z_4F47A486_EA66_4D4B_9D65_1ABEAC31AACE_.wvu.PrintArea" localSheetId="2" hidden="1">'Names of Bidder'!$B$1:$D$24</definedName>
    <definedName name="Z_4F47A486_EA66_4D4B_9D65_1ABEAC31AACE_.wvu.PrintArea" localSheetId="7" hidden="1">'Sch-3'!$A$1:$F$102</definedName>
    <definedName name="Z_4F47A486_EA66_4D4B_9D65_1ABEAC31AACE_.wvu.PrintArea" localSheetId="8" hidden="1">'Sch-4'!$A$1:$D$24</definedName>
    <definedName name="Z_4F47A486_EA66_4D4B_9D65_1ABEAC31AACE_.wvu.PrintArea" localSheetId="9" hidden="1">'Sch-5 After Discount'!$A$1:$D$35</definedName>
    <definedName name="Z_4F47A486_EA66_4D4B_9D65_1ABEAC31AACE_.wvu.PrintTitles" localSheetId="3" hidden="1">'  Sch-1'!$13:$15</definedName>
    <definedName name="Z_4F47A486_EA66_4D4B_9D65_1ABEAC31AACE_.wvu.PrintTitles" localSheetId="4" hidden="1">'  Sch-2'!$13:$15</definedName>
    <definedName name="Z_4F47A486_EA66_4D4B_9D65_1ABEAC31AACE_.wvu.PrintTitles" localSheetId="5" hidden="1">' (Part-III) Sch-1'!$13:$15</definedName>
    <definedName name="Z_4F47A486_EA66_4D4B_9D65_1ABEAC31AACE_.wvu.PrintTitles" localSheetId="6" hidden="1">' (Part-III) Sch-2'!$13:$15</definedName>
    <definedName name="Z_4F47A486_EA66_4D4B_9D65_1ABEAC31AACE_.wvu.PrintTitles" localSheetId="7" hidden="1">'Sch-3'!$13:$15</definedName>
    <definedName name="Z_4F47A486_EA66_4D4B_9D65_1ABEAC31AACE_.wvu.PrintTitles" localSheetId="8" hidden="1">'Sch-4'!$3:$13</definedName>
    <definedName name="Z_4F47A486_EA66_4D4B_9D65_1ABEAC31AACE_.wvu.PrintTitles" localSheetId="9" hidden="1">'Sch-5 After Discount'!$3:$13</definedName>
    <definedName name="Z_4F47A486_EA66_4D4B_9D65_1ABEAC31AACE_.wvu.Rows" localSheetId="0" hidden="1">'Basic Data'!$10:$20</definedName>
    <definedName name="Z_4F47A486_EA66_4D4B_9D65_1ABEAC31AACE_.wvu.Rows" localSheetId="11" hidden="1">'Bid Form 2nd Envelope'!#REF!</definedName>
    <definedName name="Z_4F47A486_EA66_4D4B_9D65_1ABEAC31AACE_.wvu.Rows" localSheetId="1" hidden="1">Cover!$7:$7,Cover!$10:$10</definedName>
    <definedName name="Z_4F47A486_EA66_4D4B_9D65_1ABEAC31AACE_.wvu.Rows" localSheetId="10" hidden="1">Discount!$21:$23</definedName>
    <definedName name="Z_4F47A486_EA66_4D4B_9D65_1ABEAC31AACE_.wvu.Rows" localSheetId="2" hidden="1">'Names of Bidder'!$6:$6,'Names of Bidder'!$13:$16</definedName>
    <definedName name="Z_4F65FF32_EC61_4022_A399_2986D7B6B8B3_.wvu.PrintArea" localSheetId="3" hidden="1">'  Sch-1'!$A$1:$G$62</definedName>
    <definedName name="Z_4F65FF32_EC61_4022_A399_2986D7B6B8B3_.wvu.PrintArea" localSheetId="4" hidden="1">'  Sch-2'!$A$1:$G$76</definedName>
    <definedName name="Z_4F65FF32_EC61_4022_A399_2986D7B6B8B3_.wvu.PrintArea" localSheetId="5" hidden="1">' (Part-III) Sch-1'!$A$1:$G$53</definedName>
    <definedName name="Z_4F65FF32_EC61_4022_A399_2986D7B6B8B3_.wvu.PrintArea" localSheetId="6" hidden="1">' (Part-III) Sch-2'!$A$1:$G$29</definedName>
    <definedName name="Z_4F65FF32_EC61_4022_A399_2986D7B6B8B3_.wvu.PrintArea" localSheetId="10" hidden="1">Discount!$A$2:$G$33</definedName>
    <definedName name="Z_4F65FF32_EC61_4022_A399_2986D7B6B8B3_.wvu.PrintArea" localSheetId="7" hidden="1">'Sch-3'!$A$1:$F$102</definedName>
    <definedName name="Z_4F65FF32_EC61_4022_A399_2986D7B6B8B3_.wvu.PrintArea" localSheetId="8" hidden="1">'Sch-4'!$A$1:$D$24</definedName>
    <definedName name="Z_4F65FF32_EC61_4022_A399_2986D7B6B8B3_.wvu.PrintArea" localSheetId="9" hidden="1">'Sch-5 After Discount'!$A$1:$D$35</definedName>
    <definedName name="Z_4F65FF32_EC61_4022_A399_2986D7B6B8B3_.wvu.PrintTitles" localSheetId="3" hidden="1">'  Sch-1'!$13:$15</definedName>
    <definedName name="Z_4F65FF32_EC61_4022_A399_2986D7B6B8B3_.wvu.PrintTitles" localSheetId="4" hidden="1">'  Sch-2'!$13:$15</definedName>
    <definedName name="Z_4F65FF32_EC61_4022_A399_2986D7B6B8B3_.wvu.PrintTitles" localSheetId="5" hidden="1">' (Part-III) Sch-1'!$13:$15</definedName>
    <definedName name="Z_4F65FF32_EC61_4022_A399_2986D7B6B8B3_.wvu.PrintTitles" localSheetId="6" hidden="1">' (Part-III) Sch-2'!$13:$15</definedName>
    <definedName name="Z_4F65FF32_EC61_4022_A399_2986D7B6B8B3_.wvu.PrintTitles" localSheetId="7" hidden="1">'Sch-3'!$13:$15</definedName>
    <definedName name="Z_4F65FF32_EC61_4022_A399_2986D7B6B8B3_.wvu.PrintTitles" localSheetId="8" hidden="1">'Sch-4'!$3:$13</definedName>
    <definedName name="Z_4F65FF32_EC61_4022_A399_2986D7B6B8B3_.wvu.PrintTitles" localSheetId="9" hidden="1">'Sch-5 After Discount'!$3:$13</definedName>
    <definedName name="Z_58D82F59_8CF6_455F_B9F4_081499FDF243_.wvu.Cols" localSheetId="3" hidden="1">'  Sch-1'!$I:$M</definedName>
    <definedName name="Z_58D82F59_8CF6_455F_B9F4_081499FDF243_.wvu.Cols" localSheetId="4" hidden="1">'  Sch-2'!$I:$J</definedName>
    <definedName name="Z_58D82F59_8CF6_455F_B9F4_081499FDF243_.wvu.Cols" localSheetId="5" hidden="1">' (Part-III) Sch-1'!$I:$M</definedName>
    <definedName name="Z_58D82F59_8CF6_455F_B9F4_081499FDF243_.wvu.Cols" localSheetId="6" hidden="1">' (Part-III) Sch-2'!$I:$J</definedName>
    <definedName name="Z_58D82F59_8CF6_455F_B9F4_081499FDF243_.wvu.Cols" localSheetId="10" hidden="1">Discount!$I:$P</definedName>
    <definedName name="Z_58D82F59_8CF6_455F_B9F4_081499FDF243_.wvu.PrintArea" localSheetId="3" hidden="1">'  Sch-1'!$A$1:$G$62</definedName>
    <definedName name="Z_58D82F59_8CF6_455F_B9F4_081499FDF243_.wvu.PrintArea" localSheetId="4" hidden="1">'  Sch-2'!$A$1:$G$76</definedName>
    <definedName name="Z_58D82F59_8CF6_455F_B9F4_081499FDF243_.wvu.PrintArea" localSheetId="5" hidden="1">' (Part-III) Sch-1'!$A$1:$G$53</definedName>
    <definedName name="Z_58D82F59_8CF6_455F_B9F4_081499FDF243_.wvu.PrintArea" localSheetId="6" hidden="1">' (Part-III) Sch-2'!$A$1:$G$29</definedName>
    <definedName name="Z_58D82F59_8CF6_455F_B9F4_081499FDF243_.wvu.PrintArea" localSheetId="11" hidden="1">'Bid Form 2nd Envelope'!$A$1:$F$49</definedName>
    <definedName name="Z_58D82F59_8CF6_455F_B9F4_081499FDF243_.wvu.PrintArea" localSheetId="1" hidden="1">Cover!$B$1:$E$15</definedName>
    <definedName name="Z_58D82F59_8CF6_455F_B9F4_081499FDF243_.wvu.PrintArea" localSheetId="10" hidden="1">Discount!$A$2:$G$35</definedName>
    <definedName name="Z_58D82F59_8CF6_455F_B9F4_081499FDF243_.wvu.PrintArea" localSheetId="2" hidden="1">'Names of Bidder'!$B$1:$E$22</definedName>
    <definedName name="Z_58D82F59_8CF6_455F_B9F4_081499FDF243_.wvu.PrintArea" localSheetId="7" hidden="1">'Sch-3'!$A$1:$F$102</definedName>
    <definedName name="Z_58D82F59_8CF6_455F_B9F4_081499FDF243_.wvu.PrintArea" localSheetId="8" hidden="1">'Sch-4'!$A$1:$D$24</definedName>
    <definedName name="Z_58D82F59_8CF6_455F_B9F4_081499FDF243_.wvu.PrintArea" localSheetId="9" hidden="1">'Sch-5 After Discount'!$A$1:$D$35</definedName>
    <definedName name="Z_58D82F59_8CF6_455F_B9F4_081499FDF243_.wvu.PrintTitles" localSheetId="3" hidden="1">'  Sch-1'!$13:$15</definedName>
    <definedName name="Z_58D82F59_8CF6_455F_B9F4_081499FDF243_.wvu.PrintTitles" localSheetId="4" hidden="1">'  Sch-2'!$13:$15</definedName>
    <definedName name="Z_58D82F59_8CF6_455F_B9F4_081499FDF243_.wvu.PrintTitles" localSheetId="5" hidden="1">' (Part-III) Sch-1'!$13:$15</definedName>
    <definedName name="Z_58D82F59_8CF6_455F_B9F4_081499FDF243_.wvu.PrintTitles" localSheetId="6" hidden="1">' (Part-III) Sch-2'!$13:$15</definedName>
    <definedName name="Z_58D82F59_8CF6_455F_B9F4_081499FDF243_.wvu.PrintTitles" localSheetId="7" hidden="1">'Sch-3'!$13:$15</definedName>
    <definedName name="Z_58D82F59_8CF6_455F_B9F4_081499FDF243_.wvu.PrintTitles" localSheetId="8" hidden="1">'Sch-4'!$3:$13</definedName>
    <definedName name="Z_58D82F59_8CF6_455F_B9F4_081499FDF243_.wvu.PrintTitles" localSheetId="9" hidden="1">'Sch-5 After Discount'!$3:$13</definedName>
    <definedName name="Z_58D82F59_8CF6_455F_B9F4_081499FDF243_.wvu.Rows" localSheetId="3" hidden="1">'  Sch-1'!#REF!</definedName>
    <definedName name="Z_58D82F59_8CF6_455F_B9F4_081499FDF243_.wvu.Rows" localSheetId="5" hidden="1">' (Part-III) Sch-1'!#REF!</definedName>
    <definedName name="Z_58D82F59_8CF6_455F_B9F4_081499FDF243_.wvu.Rows" localSheetId="0" hidden="1">'Basic Data'!$11:$12</definedName>
    <definedName name="Z_58D82F59_8CF6_455F_B9F4_081499FDF243_.wvu.Rows" localSheetId="11" hidden="1">'Bid Form 2nd Envelope'!#REF!</definedName>
    <definedName name="Z_58D82F59_8CF6_455F_B9F4_081499FDF243_.wvu.Rows" localSheetId="1" hidden="1">Cover!$7:$7,Cover!$10:$10</definedName>
    <definedName name="Z_58D82F59_8CF6_455F_B9F4_081499FDF243_.wvu.Rows" localSheetId="10" hidden="1">Discount!#REF!,Discount!#REF!</definedName>
    <definedName name="Z_5E2FF645_A015_403E_863B_BADF6B75C7D1_.wvu.Cols" localSheetId="11" hidden="1">'Bid Form 2nd Envelope'!$Z:$AD,'Bid Form 2nd Envelope'!$AH:$AH</definedName>
    <definedName name="Z_5E2FF645_A015_403E_863B_BADF6B75C7D1_.wvu.Cols" localSheetId="10" hidden="1">Discount!$I:$L</definedName>
    <definedName name="Z_5E2FF645_A015_403E_863B_BADF6B75C7D1_.wvu.Cols" localSheetId="7" hidden="1">'Sch-3'!$K:$P</definedName>
    <definedName name="Z_5E2FF645_A015_403E_863B_BADF6B75C7D1_.wvu.Cols" localSheetId="9" hidden="1">'Sch-5 After Discount'!$F:$G</definedName>
    <definedName name="Z_5E2FF645_A015_403E_863B_BADF6B75C7D1_.wvu.PrintArea" localSheetId="3" hidden="1">'  Sch-1'!$A$1:$G$60</definedName>
    <definedName name="Z_5E2FF645_A015_403E_863B_BADF6B75C7D1_.wvu.PrintArea" localSheetId="4" hidden="1">'  Sch-2'!$A$1:$G$74</definedName>
    <definedName name="Z_5E2FF645_A015_403E_863B_BADF6B75C7D1_.wvu.PrintArea" localSheetId="5" hidden="1">' (Part-III) Sch-1'!$A$1:$G$53</definedName>
    <definedName name="Z_5E2FF645_A015_403E_863B_BADF6B75C7D1_.wvu.PrintArea" localSheetId="6" hidden="1">' (Part-III) Sch-2'!$A$1:$G$29</definedName>
    <definedName name="Z_5E2FF645_A015_403E_863B_BADF6B75C7D1_.wvu.PrintArea" localSheetId="11" hidden="1">'Bid Form 2nd Envelope'!$A$1:$F$47</definedName>
    <definedName name="Z_5E2FF645_A015_403E_863B_BADF6B75C7D1_.wvu.PrintArea" localSheetId="1" hidden="1">Cover!$B$1:$E$15</definedName>
    <definedName name="Z_5E2FF645_A015_403E_863B_BADF6B75C7D1_.wvu.PrintArea" localSheetId="10" hidden="1">Discount!$A$2:$G$35</definedName>
    <definedName name="Z_5E2FF645_A015_403E_863B_BADF6B75C7D1_.wvu.PrintArea" localSheetId="2" hidden="1">'Names of Bidder'!$B$1:$D$24</definedName>
    <definedName name="Z_5E2FF645_A015_403E_863B_BADF6B75C7D1_.wvu.PrintArea" localSheetId="7" hidden="1">'Sch-3'!$A$1:$F$101</definedName>
    <definedName name="Z_5E2FF645_A015_403E_863B_BADF6B75C7D1_.wvu.PrintArea" localSheetId="8" hidden="1">'Sch-4'!$A$1:$D$24</definedName>
    <definedName name="Z_5E2FF645_A015_403E_863B_BADF6B75C7D1_.wvu.PrintArea" localSheetId="9" hidden="1">'Sch-5 After Discount'!$A$1:$D$35</definedName>
    <definedName name="Z_5E2FF645_A015_403E_863B_BADF6B75C7D1_.wvu.PrintTitles" localSheetId="3" hidden="1">'  Sch-1'!$13:$15</definedName>
    <definedName name="Z_5E2FF645_A015_403E_863B_BADF6B75C7D1_.wvu.PrintTitles" localSheetId="4" hidden="1">'  Sch-2'!$13:$15</definedName>
    <definedName name="Z_5E2FF645_A015_403E_863B_BADF6B75C7D1_.wvu.PrintTitles" localSheetId="5" hidden="1">' (Part-III) Sch-1'!$13:$15</definedName>
    <definedName name="Z_5E2FF645_A015_403E_863B_BADF6B75C7D1_.wvu.PrintTitles" localSheetId="6" hidden="1">' (Part-III) Sch-2'!$13:$15</definedName>
    <definedName name="Z_5E2FF645_A015_403E_863B_BADF6B75C7D1_.wvu.PrintTitles" localSheetId="7" hidden="1">'Sch-3'!$13:$15</definedName>
    <definedName name="Z_5E2FF645_A015_403E_863B_BADF6B75C7D1_.wvu.PrintTitles" localSheetId="8" hidden="1">'Sch-4'!$3:$13</definedName>
    <definedName name="Z_5E2FF645_A015_403E_863B_BADF6B75C7D1_.wvu.PrintTitles" localSheetId="9" hidden="1">'Sch-5 After Discount'!$3:$13</definedName>
    <definedName name="Z_5E2FF645_A015_403E_863B_BADF6B75C7D1_.wvu.Rows" localSheetId="0" hidden="1">'Basic Data'!$10:$20</definedName>
    <definedName name="Z_5E2FF645_A015_403E_863B_BADF6B75C7D1_.wvu.Rows" localSheetId="1" hidden="1">Cover!$7:$7,Cover!$10:$10</definedName>
    <definedName name="Z_5E2FF645_A015_403E_863B_BADF6B75C7D1_.wvu.Rows" localSheetId="10" hidden="1">Discount!$21:$23</definedName>
    <definedName name="Z_5E2FF645_A015_403E_863B_BADF6B75C7D1_.wvu.Rows" localSheetId="2" hidden="1">'Names of Bidder'!$6:$6,'Names of Bidder'!$13:$16</definedName>
    <definedName name="Z_5E2FF645_A015_403E_863B_BADF6B75C7D1_.wvu.Rows" localSheetId="8" hidden="1">'Sch-4'!$14:$14,'Sch-4'!$17:$17</definedName>
    <definedName name="Z_5E2FF645_A015_403E_863B_BADF6B75C7D1_.wvu.Rows" localSheetId="9" hidden="1">'Sch-5 After Discount'!$17:$26</definedName>
    <definedName name="Z_696D9240_6693_44E8_B9A4_2BFADD101EE2_.wvu.Cols" localSheetId="3" hidden="1">'  Sch-1'!$J:$L</definedName>
    <definedName name="Z_696D9240_6693_44E8_B9A4_2BFADD101EE2_.wvu.Cols" localSheetId="4" hidden="1">'  Sch-2'!$I:$J</definedName>
    <definedName name="Z_696D9240_6693_44E8_B9A4_2BFADD101EE2_.wvu.Cols" localSheetId="5" hidden="1">' (Part-III) Sch-1'!$J:$L</definedName>
    <definedName name="Z_696D9240_6693_44E8_B9A4_2BFADD101EE2_.wvu.Cols" localSheetId="6" hidden="1">' (Part-III) Sch-2'!$I:$J</definedName>
    <definedName name="Z_696D9240_6693_44E8_B9A4_2BFADD101EE2_.wvu.Cols" localSheetId="10" hidden="1">Discount!$I:$P</definedName>
    <definedName name="Z_696D9240_6693_44E8_B9A4_2BFADD101EE2_.wvu.PrintArea" localSheetId="3" hidden="1">'  Sch-1'!$A$1:$G$62</definedName>
    <definedName name="Z_696D9240_6693_44E8_B9A4_2BFADD101EE2_.wvu.PrintArea" localSheetId="4" hidden="1">'  Sch-2'!$A$1:$G$76</definedName>
    <definedName name="Z_696D9240_6693_44E8_B9A4_2BFADD101EE2_.wvu.PrintArea" localSheetId="5" hidden="1">' (Part-III) Sch-1'!$A$1:$G$53</definedName>
    <definedName name="Z_696D9240_6693_44E8_B9A4_2BFADD101EE2_.wvu.PrintArea" localSheetId="6" hidden="1">' (Part-III) Sch-2'!$A$1:$G$29</definedName>
    <definedName name="Z_696D9240_6693_44E8_B9A4_2BFADD101EE2_.wvu.PrintArea" localSheetId="11" hidden="1">'Bid Form 2nd Envelope'!$A$1:$F$53</definedName>
    <definedName name="Z_696D9240_6693_44E8_B9A4_2BFADD101EE2_.wvu.PrintArea" localSheetId="1" hidden="1">Cover!$B$1:$E$15</definedName>
    <definedName name="Z_696D9240_6693_44E8_B9A4_2BFADD101EE2_.wvu.PrintArea" localSheetId="10" hidden="1">Discount!$A$2:$G$35</definedName>
    <definedName name="Z_696D9240_6693_44E8_B9A4_2BFADD101EE2_.wvu.PrintArea" localSheetId="2" hidden="1">'Names of Bidder'!$B$1:$E$22</definedName>
    <definedName name="Z_696D9240_6693_44E8_B9A4_2BFADD101EE2_.wvu.PrintArea" localSheetId="7" hidden="1">'Sch-3'!$A$1:$F$102</definedName>
    <definedName name="Z_696D9240_6693_44E8_B9A4_2BFADD101EE2_.wvu.PrintArea" localSheetId="8" hidden="1">'Sch-4'!$A$1:$D$24</definedName>
    <definedName name="Z_696D9240_6693_44E8_B9A4_2BFADD101EE2_.wvu.PrintArea" localSheetId="9" hidden="1">'Sch-5 After Discount'!$A$1:$D$35</definedName>
    <definedName name="Z_696D9240_6693_44E8_B9A4_2BFADD101EE2_.wvu.PrintTitles" localSheetId="3" hidden="1">'  Sch-1'!$13:$15</definedName>
    <definedName name="Z_696D9240_6693_44E8_B9A4_2BFADD101EE2_.wvu.PrintTitles" localSheetId="4" hidden="1">'  Sch-2'!$13:$15</definedName>
    <definedName name="Z_696D9240_6693_44E8_B9A4_2BFADD101EE2_.wvu.PrintTitles" localSheetId="5" hidden="1">' (Part-III) Sch-1'!$13:$15</definedName>
    <definedName name="Z_696D9240_6693_44E8_B9A4_2BFADD101EE2_.wvu.PrintTitles" localSheetId="6" hidden="1">' (Part-III) Sch-2'!$13:$15</definedName>
    <definedName name="Z_696D9240_6693_44E8_B9A4_2BFADD101EE2_.wvu.PrintTitles" localSheetId="7" hidden="1">'Sch-3'!$13:$15</definedName>
    <definedName name="Z_696D9240_6693_44E8_B9A4_2BFADD101EE2_.wvu.PrintTitles" localSheetId="8" hidden="1">'Sch-4'!$3:$13</definedName>
    <definedName name="Z_696D9240_6693_44E8_B9A4_2BFADD101EE2_.wvu.PrintTitles" localSheetId="9" hidden="1">'Sch-5 After Discount'!$3:$13</definedName>
    <definedName name="Z_696D9240_6693_44E8_B9A4_2BFADD101EE2_.wvu.Rows" localSheetId="3" hidden="1">'  Sch-1'!#REF!</definedName>
    <definedName name="Z_696D9240_6693_44E8_B9A4_2BFADD101EE2_.wvu.Rows" localSheetId="5" hidden="1">' (Part-III) Sch-1'!#REF!</definedName>
    <definedName name="Z_696D9240_6693_44E8_B9A4_2BFADD101EE2_.wvu.Rows" localSheetId="0" hidden="1">'Basic Data'!$11:$12</definedName>
    <definedName name="Z_696D9240_6693_44E8_B9A4_2BFADD101EE2_.wvu.Rows" localSheetId="11" hidden="1">'Bid Form 2nd Envelope'!#REF!</definedName>
    <definedName name="Z_696D9240_6693_44E8_B9A4_2BFADD101EE2_.wvu.Rows" localSheetId="1" hidden="1">Cover!$7:$7,Cover!$10:$10</definedName>
    <definedName name="Z_696D9240_6693_44E8_B9A4_2BFADD101EE2_.wvu.Rows" localSheetId="10" hidden="1">Discount!#REF!,Discount!#REF!</definedName>
    <definedName name="Z_8DC3BA4D_7811_4245_A3D0_7EE4A8A001CA_.wvu.Cols" localSheetId="11" hidden="1">'Bid Form 2nd Envelope'!$Z:$AE</definedName>
    <definedName name="Z_8DC3BA4D_7811_4245_A3D0_7EE4A8A001CA_.wvu.Cols" localSheetId="10" hidden="1">Discount!$I:$N</definedName>
    <definedName name="Z_8DC3BA4D_7811_4245_A3D0_7EE4A8A001CA_.wvu.Cols" localSheetId="7" hidden="1">'Sch-3'!$M:$M</definedName>
    <definedName name="Z_8DC3BA4D_7811_4245_A3D0_7EE4A8A001CA_.wvu.Cols" localSheetId="8" hidden="1">'Sch-4'!$G:$N</definedName>
    <definedName name="Z_8DC3BA4D_7811_4245_A3D0_7EE4A8A001CA_.wvu.PrintArea" localSheetId="3" hidden="1">'  Sch-1'!$A$1:$G$62</definedName>
    <definedName name="Z_8DC3BA4D_7811_4245_A3D0_7EE4A8A001CA_.wvu.PrintArea" localSheetId="4" hidden="1">'  Sch-2'!$A$1:$G$76</definedName>
    <definedName name="Z_8DC3BA4D_7811_4245_A3D0_7EE4A8A001CA_.wvu.PrintArea" localSheetId="5" hidden="1">' (Part-III) Sch-1'!$A$1:$G$53</definedName>
    <definedName name="Z_8DC3BA4D_7811_4245_A3D0_7EE4A8A001CA_.wvu.PrintArea" localSheetId="6" hidden="1">' (Part-III) Sch-2'!$A$1:$G$29</definedName>
    <definedName name="Z_8DC3BA4D_7811_4245_A3D0_7EE4A8A001CA_.wvu.PrintArea" localSheetId="11" hidden="1">'Bid Form 2nd Envelope'!$A$1:$F$47</definedName>
    <definedName name="Z_8DC3BA4D_7811_4245_A3D0_7EE4A8A001CA_.wvu.PrintArea" localSheetId="1" hidden="1">Cover!$B$1:$E$15</definedName>
    <definedName name="Z_8DC3BA4D_7811_4245_A3D0_7EE4A8A001CA_.wvu.PrintArea" localSheetId="10" hidden="1">Discount!$A$2:$G$35</definedName>
    <definedName name="Z_8DC3BA4D_7811_4245_A3D0_7EE4A8A001CA_.wvu.PrintArea" localSheetId="2" hidden="1">'Names of Bidder'!$B$1:$D$24</definedName>
    <definedName name="Z_8DC3BA4D_7811_4245_A3D0_7EE4A8A001CA_.wvu.PrintArea" localSheetId="7" hidden="1">'Sch-3'!$A$1:$F$102</definedName>
    <definedName name="Z_8DC3BA4D_7811_4245_A3D0_7EE4A8A001CA_.wvu.PrintArea" localSheetId="8" hidden="1">'Sch-4'!$A$1:$D$24</definedName>
    <definedName name="Z_8DC3BA4D_7811_4245_A3D0_7EE4A8A001CA_.wvu.PrintArea" localSheetId="9" hidden="1">'Sch-5 After Discount'!$A$1:$D$35</definedName>
    <definedName name="Z_8DC3BA4D_7811_4245_A3D0_7EE4A8A001CA_.wvu.PrintTitles" localSheetId="3" hidden="1">'  Sch-1'!$13:$15</definedName>
    <definedName name="Z_8DC3BA4D_7811_4245_A3D0_7EE4A8A001CA_.wvu.PrintTitles" localSheetId="4" hidden="1">'  Sch-2'!$13:$15</definedName>
    <definedName name="Z_8DC3BA4D_7811_4245_A3D0_7EE4A8A001CA_.wvu.PrintTitles" localSheetId="5" hidden="1">' (Part-III) Sch-1'!$13:$15</definedName>
    <definedName name="Z_8DC3BA4D_7811_4245_A3D0_7EE4A8A001CA_.wvu.PrintTitles" localSheetId="6" hidden="1">' (Part-III) Sch-2'!$13:$15</definedName>
    <definedName name="Z_8DC3BA4D_7811_4245_A3D0_7EE4A8A001CA_.wvu.PrintTitles" localSheetId="7" hidden="1">'Sch-3'!$13:$15</definedName>
    <definedName name="Z_8DC3BA4D_7811_4245_A3D0_7EE4A8A001CA_.wvu.PrintTitles" localSheetId="8" hidden="1">'Sch-4'!$3:$13</definedName>
    <definedName name="Z_8DC3BA4D_7811_4245_A3D0_7EE4A8A001CA_.wvu.PrintTitles" localSheetId="9" hidden="1">'Sch-5 After Discount'!$3:$13</definedName>
    <definedName name="Z_8DC3BA4D_7811_4245_A3D0_7EE4A8A001CA_.wvu.Rows" localSheetId="0" hidden="1">'Basic Data'!$10:$20</definedName>
    <definedName name="Z_8DC3BA4D_7811_4245_A3D0_7EE4A8A001CA_.wvu.Rows" localSheetId="11" hidden="1">'Bid Form 2nd Envelope'!#REF!</definedName>
    <definedName name="Z_8DC3BA4D_7811_4245_A3D0_7EE4A8A001CA_.wvu.Rows" localSheetId="1" hidden="1">Cover!$7:$7,Cover!$10:$10</definedName>
    <definedName name="Z_8DC3BA4D_7811_4245_A3D0_7EE4A8A001CA_.wvu.Rows" localSheetId="10" hidden="1">Discount!$21:$23</definedName>
    <definedName name="Z_8DC3BA4D_7811_4245_A3D0_7EE4A8A001CA_.wvu.Rows" localSheetId="2" hidden="1">'Names of Bidder'!$6:$6,'Names of Bidder'!$13:$16</definedName>
    <definedName name="Z_B0EE7D76_5806_4718_BDAD_3A3EA691E5E4_.wvu.Cols" localSheetId="3" hidden="1">'  Sch-1'!$I:$M</definedName>
    <definedName name="Z_B0EE7D76_5806_4718_BDAD_3A3EA691E5E4_.wvu.Cols" localSheetId="4" hidden="1">'  Sch-2'!$I:$J</definedName>
    <definedName name="Z_B0EE7D76_5806_4718_BDAD_3A3EA691E5E4_.wvu.Cols" localSheetId="5" hidden="1">' (Part-III) Sch-1'!$I:$M</definedName>
    <definedName name="Z_B0EE7D76_5806_4718_BDAD_3A3EA691E5E4_.wvu.Cols" localSheetId="6" hidden="1">' (Part-III) Sch-2'!$I:$J</definedName>
    <definedName name="Z_B0EE7D76_5806_4718_BDAD_3A3EA691E5E4_.wvu.Cols" localSheetId="10" hidden="1">Discount!$I:$P</definedName>
    <definedName name="Z_B0EE7D76_5806_4718_BDAD_3A3EA691E5E4_.wvu.PrintArea" localSheetId="3" hidden="1">'  Sch-1'!$A$1:$G$62</definedName>
    <definedName name="Z_B0EE7D76_5806_4718_BDAD_3A3EA691E5E4_.wvu.PrintArea" localSheetId="4" hidden="1">'  Sch-2'!$A$1:$G$76</definedName>
    <definedName name="Z_B0EE7D76_5806_4718_BDAD_3A3EA691E5E4_.wvu.PrintArea" localSheetId="5" hidden="1">' (Part-III) Sch-1'!$A$1:$G$53</definedName>
    <definedName name="Z_B0EE7D76_5806_4718_BDAD_3A3EA691E5E4_.wvu.PrintArea" localSheetId="6" hidden="1">' (Part-III) Sch-2'!$A$1:$G$29</definedName>
    <definedName name="Z_B0EE7D76_5806_4718_BDAD_3A3EA691E5E4_.wvu.PrintArea" localSheetId="11" hidden="1">'Bid Form 2nd Envelope'!$A$1:$F$49</definedName>
    <definedName name="Z_B0EE7D76_5806_4718_BDAD_3A3EA691E5E4_.wvu.PrintArea" localSheetId="1" hidden="1">Cover!$B$1:$E$15</definedName>
    <definedName name="Z_B0EE7D76_5806_4718_BDAD_3A3EA691E5E4_.wvu.PrintArea" localSheetId="10" hidden="1">Discount!$A$2:$G$35</definedName>
    <definedName name="Z_B0EE7D76_5806_4718_BDAD_3A3EA691E5E4_.wvu.PrintArea" localSheetId="2" hidden="1">'Names of Bidder'!$B$1:$E$22</definedName>
    <definedName name="Z_B0EE7D76_5806_4718_BDAD_3A3EA691E5E4_.wvu.PrintArea" localSheetId="7" hidden="1">'Sch-3'!$A$1:$F$102</definedName>
    <definedName name="Z_B0EE7D76_5806_4718_BDAD_3A3EA691E5E4_.wvu.PrintArea" localSheetId="8" hidden="1">'Sch-4'!$A$1:$D$24</definedName>
    <definedName name="Z_B0EE7D76_5806_4718_BDAD_3A3EA691E5E4_.wvu.PrintArea" localSheetId="9" hidden="1">'Sch-5 After Discount'!$A$1:$D$35</definedName>
    <definedName name="Z_B0EE7D76_5806_4718_BDAD_3A3EA691E5E4_.wvu.PrintTitles" localSheetId="3" hidden="1">'  Sch-1'!$13:$15</definedName>
    <definedName name="Z_B0EE7D76_5806_4718_BDAD_3A3EA691E5E4_.wvu.PrintTitles" localSheetId="4" hidden="1">'  Sch-2'!$13:$15</definedName>
    <definedName name="Z_B0EE7D76_5806_4718_BDAD_3A3EA691E5E4_.wvu.PrintTitles" localSheetId="5" hidden="1">' (Part-III) Sch-1'!$13:$15</definedName>
    <definedName name="Z_B0EE7D76_5806_4718_BDAD_3A3EA691E5E4_.wvu.PrintTitles" localSheetId="6" hidden="1">' (Part-III) Sch-2'!$13:$15</definedName>
    <definedName name="Z_B0EE7D76_5806_4718_BDAD_3A3EA691E5E4_.wvu.PrintTitles" localSheetId="7" hidden="1">'Sch-3'!$13:$15</definedName>
    <definedName name="Z_B0EE7D76_5806_4718_BDAD_3A3EA691E5E4_.wvu.PrintTitles" localSheetId="8" hidden="1">'Sch-4'!$3:$13</definedName>
    <definedName name="Z_B0EE7D76_5806_4718_BDAD_3A3EA691E5E4_.wvu.PrintTitles" localSheetId="9" hidden="1">'Sch-5 After Discount'!$3:$13</definedName>
    <definedName name="Z_B0EE7D76_5806_4718_BDAD_3A3EA691E5E4_.wvu.Rows" localSheetId="3" hidden="1">'  Sch-1'!#REF!</definedName>
    <definedName name="Z_B0EE7D76_5806_4718_BDAD_3A3EA691E5E4_.wvu.Rows" localSheetId="5" hidden="1">' (Part-III) Sch-1'!#REF!</definedName>
    <definedName name="Z_B0EE7D76_5806_4718_BDAD_3A3EA691E5E4_.wvu.Rows" localSheetId="0" hidden="1">'Basic Data'!$11:$12</definedName>
    <definedName name="Z_B0EE7D76_5806_4718_BDAD_3A3EA691E5E4_.wvu.Rows" localSheetId="11" hidden="1">'Bid Form 2nd Envelope'!#REF!</definedName>
    <definedName name="Z_B0EE7D76_5806_4718_BDAD_3A3EA691E5E4_.wvu.Rows" localSheetId="1" hidden="1">Cover!$7:$7,Cover!$10:$10</definedName>
    <definedName name="Z_B0EE7D76_5806_4718_BDAD_3A3EA691E5E4_.wvu.Rows" localSheetId="10" hidden="1">Discount!#REF!,Discount!#REF!</definedName>
    <definedName name="Z_B1277D53_29D6_4226_81E2_084FB62977B6_.wvu.Cols" localSheetId="3" hidden="1">'  Sch-1'!$I:$M</definedName>
    <definedName name="Z_B1277D53_29D6_4226_81E2_084FB62977B6_.wvu.Cols" localSheetId="4" hidden="1">'  Sch-2'!$I:$J</definedName>
    <definedName name="Z_B1277D53_29D6_4226_81E2_084FB62977B6_.wvu.Cols" localSheetId="5" hidden="1">' (Part-III) Sch-1'!$I:$M</definedName>
    <definedName name="Z_B1277D53_29D6_4226_81E2_084FB62977B6_.wvu.Cols" localSheetId="6" hidden="1">' (Part-III) Sch-2'!$I:$J</definedName>
    <definedName name="Z_B1277D53_29D6_4226_81E2_084FB62977B6_.wvu.Cols" localSheetId="10" hidden="1">Discount!$I:$P</definedName>
    <definedName name="Z_B1277D53_29D6_4226_81E2_084FB62977B6_.wvu.PrintArea" localSheetId="3" hidden="1">'  Sch-1'!$A$1:$G$62</definedName>
    <definedName name="Z_B1277D53_29D6_4226_81E2_084FB62977B6_.wvu.PrintArea" localSheetId="4" hidden="1">'  Sch-2'!$A$1:$G$76</definedName>
    <definedName name="Z_B1277D53_29D6_4226_81E2_084FB62977B6_.wvu.PrintArea" localSheetId="5" hidden="1">' (Part-III) Sch-1'!$A$1:$G$53</definedName>
    <definedName name="Z_B1277D53_29D6_4226_81E2_084FB62977B6_.wvu.PrintArea" localSheetId="6" hidden="1">' (Part-III) Sch-2'!$A$1:$G$29</definedName>
    <definedName name="Z_B1277D53_29D6_4226_81E2_084FB62977B6_.wvu.PrintArea" localSheetId="11" hidden="1">'Bid Form 2nd Envelope'!$A$1:$F$47</definedName>
    <definedName name="Z_B1277D53_29D6_4226_81E2_084FB62977B6_.wvu.PrintArea" localSheetId="1" hidden="1">Cover!$B$1:$E$15</definedName>
    <definedName name="Z_B1277D53_29D6_4226_81E2_084FB62977B6_.wvu.PrintArea" localSheetId="10" hidden="1">Discount!$A$2:$G$35</definedName>
    <definedName name="Z_B1277D53_29D6_4226_81E2_084FB62977B6_.wvu.PrintArea" localSheetId="2" hidden="1">'Names of Bidder'!$B$1:$D$24</definedName>
    <definedName name="Z_B1277D53_29D6_4226_81E2_084FB62977B6_.wvu.PrintArea" localSheetId="7" hidden="1">'Sch-3'!$A$1:$F$102</definedName>
    <definedName name="Z_B1277D53_29D6_4226_81E2_084FB62977B6_.wvu.PrintArea" localSheetId="8" hidden="1">'Sch-4'!$A$1:$D$24</definedName>
    <definedName name="Z_B1277D53_29D6_4226_81E2_084FB62977B6_.wvu.PrintArea" localSheetId="9" hidden="1">'Sch-5 After Discount'!$A$1:$D$35</definedName>
    <definedName name="Z_B1277D53_29D6_4226_81E2_084FB62977B6_.wvu.PrintTitles" localSheetId="3" hidden="1">'  Sch-1'!$13:$15</definedName>
    <definedName name="Z_B1277D53_29D6_4226_81E2_084FB62977B6_.wvu.PrintTitles" localSheetId="4" hidden="1">'  Sch-2'!$13:$15</definedName>
    <definedName name="Z_B1277D53_29D6_4226_81E2_084FB62977B6_.wvu.PrintTitles" localSheetId="5" hidden="1">' (Part-III) Sch-1'!$13:$15</definedName>
    <definedName name="Z_B1277D53_29D6_4226_81E2_084FB62977B6_.wvu.PrintTitles" localSheetId="6" hidden="1">' (Part-III) Sch-2'!$13:$15</definedName>
    <definedName name="Z_B1277D53_29D6_4226_81E2_084FB62977B6_.wvu.PrintTitles" localSheetId="7" hidden="1">'Sch-3'!$13:$15</definedName>
    <definedName name="Z_B1277D53_29D6_4226_81E2_084FB62977B6_.wvu.PrintTitles" localSheetId="8" hidden="1">'Sch-4'!$3:$13</definedName>
    <definedName name="Z_B1277D53_29D6_4226_81E2_084FB62977B6_.wvu.PrintTitles" localSheetId="9" hidden="1">'Sch-5 After Discount'!$3:$13</definedName>
    <definedName name="Z_B1277D53_29D6_4226_81E2_084FB62977B6_.wvu.Rows" localSheetId="3" hidden="1">'  Sch-1'!#REF!</definedName>
    <definedName name="Z_B1277D53_29D6_4226_81E2_084FB62977B6_.wvu.Rows" localSheetId="5" hidden="1">' (Part-III) Sch-1'!#REF!</definedName>
    <definedName name="Z_B1277D53_29D6_4226_81E2_084FB62977B6_.wvu.Rows" localSheetId="0" hidden="1">'Basic Data'!$11:$12</definedName>
    <definedName name="Z_B1277D53_29D6_4226_81E2_084FB62977B6_.wvu.Rows" localSheetId="11" hidden="1">'Bid Form 2nd Envelope'!#REF!</definedName>
    <definedName name="Z_B1277D53_29D6_4226_81E2_084FB62977B6_.wvu.Rows" localSheetId="1" hidden="1">Cover!$7:$7,Cover!$10:$10</definedName>
    <definedName name="Z_B1277D53_29D6_4226_81E2_084FB62977B6_.wvu.Rows" localSheetId="10" hidden="1">Discount!#REF!,Discount!#REF!</definedName>
    <definedName name="Z_BAD0225F_C858_4E40_A5E7_64BB5328C88A_.wvu.Cols" localSheetId="10" hidden="1">Discount!$I:$M</definedName>
    <definedName name="Z_BAD0225F_C858_4E40_A5E7_64BB5328C88A_.wvu.Cols" localSheetId="7" hidden="1">'Sch-3'!$K:$P</definedName>
    <definedName name="Z_BAD0225F_C858_4E40_A5E7_64BB5328C88A_.wvu.Cols" localSheetId="9" hidden="1">'Sch-5 After Discount'!$F:$G</definedName>
    <definedName name="Z_BAD0225F_C858_4E40_A5E7_64BB5328C88A_.wvu.PrintArea" localSheetId="3" hidden="1">'  Sch-1'!$A$1:$G$62</definedName>
    <definedName name="Z_BAD0225F_C858_4E40_A5E7_64BB5328C88A_.wvu.PrintArea" localSheetId="4" hidden="1">'  Sch-2'!$A$1:$G$76</definedName>
    <definedName name="Z_BAD0225F_C858_4E40_A5E7_64BB5328C88A_.wvu.PrintArea" localSheetId="5" hidden="1">' (Part-III) Sch-1'!$A$1:$G$53</definedName>
    <definedName name="Z_BAD0225F_C858_4E40_A5E7_64BB5328C88A_.wvu.PrintArea" localSheetId="6" hidden="1">' (Part-III) Sch-2'!$A$1:$G$29</definedName>
    <definedName name="Z_BAD0225F_C858_4E40_A5E7_64BB5328C88A_.wvu.PrintArea" localSheetId="11" hidden="1">'Bid Form 2nd Envelope'!$A$1:$F$47</definedName>
    <definedName name="Z_BAD0225F_C858_4E40_A5E7_64BB5328C88A_.wvu.PrintArea" localSheetId="1" hidden="1">Cover!$B$1:$E$15</definedName>
    <definedName name="Z_BAD0225F_C858_4E40_A5E7_64BB5328C88A_.wvu.PrintArea" localSheetId="10" hidden="1">Discount!$A$2:$G$35</definedName>
    <definedName name="Z_BAD0225F_C858_4E40_A5E7_64BB5328C88A_.wvu.PrintArea" localSheetId="2" hidden="1">'Names of Bidder'!$B$1:$D$24</definedName>
    <definedName name="Z_BAD0225F_C858_4E40_A5E7_64BB5328C88A_.wvu.PrintArea" localSheetId="7" hidden="1">'Sch-3'!$A$1:$F$102</definedName>
    <definedName name="Z_BAD0225F_C858_4E40_A5E7_64BB5328C88A_.wvu.PrintArea" localSheetId="8" hidden="1">'Sch-4'!$A$1:$D$24</definedName>
    <definedName name="Z_BAD0225F_C858_4E40_A5E7_64BB5328C88A_.wvu.PrintArea" localSheetId="9" hidden="1">'Sch-5 After Discount'!$A$1:$D$35</definedName>
    <definedName name="Z_BAD0225F_C858_4E40_A5E7_64BB5328C88A_.wvu.PrintTitles" localSheetId="3" hidden="1">'  Sch-1'!$13:$15</definedName>
    <definedName name="Z_BAD0225F_C858_4E40_A5E7_64BB5328C88A_.wvu.PrintTitles" localSheetId="4" hidden="1">'  Sch-2'!$13:$15</definedName>
    <definedName name="Z_BAD0225F_C858_4E40_A5E7_64BB5328C88A_.wvu.PrintTitles" localSheetId="5" hidden="1">' (Part-III) Sch-1'!$13:$15</definedName>
    <definedName name="Z_BAD0225F_C858_4E40_A5E7_64BB5328C88A_.wvu.PrintTitles" localSheetId="6" hidden="1">' (Part-III) Sch-2'!$13:$15</definedName>
    <definedName name="Z_BAD0225F_C858_4E40_A5E7_64BB5328C88A_.wvu.PrintTitles" localSheetId="7" hidden="1">'Sch-3'!$13:$15</definedName>
    <definedName name="Z_BAD0225F_C858_4E40_A5E7_64BB5328C88A_.wvu.PrintTitles" localSheetId="8" hidden="1">'Sch-4'!$3:$13</definedName>
    <definedName name="Z_BAD0225F_C858_4E40_A5E7_64BB5328C88A_.wvu.PrintTitles" localSheetId="9" hidden="1">'Sch-5 After Discount'!$3:$13</definedName>
    <definedName name="Z_BAD0225F_C858_4E40_A5E7_64BB5328C88A_.wvu.Rows" localSheetId="0" hidden="1">'Basic Data'!$10:$20</definedName>
    <definedName name="Z_BAD0225F_C858_4E40_A5E7_64BB5328C88A_.wvu.Rows" localSheetId="1" hidden="1">Cover!$7:$7,Cover!$10:$10</definedName>
    <definedName name="Z_BAD0225F_C858_4E40_A5E7_64BB5328C88A_.wvu.Rows" localSheetId="10" hidden="1">Discount!$21:$23</definedName>
    <definedName name="Z_BAD0225F_C858_4E40_A5E7_64BB5328C88A_.wvu.Rows" localSheetId="2" hidden="1">'Names of Bidder'!$6:$6,'Names of Bidder'!$13:$16</definedName>
    <definedName name="Z_BEF72719_4CCF_4C9B_95F6_0F3535FF30B3_.wvu.Cols" localSheetId="11" hidden="1">'Bid Form 2nd Envelope'!$Z:$AD,'Bid Form 2nd Envelope'!$AH:$AH</definedName>
    <definedName name="Z_BEF72719_4CCF_4C9B_95F6_0F3535FF30B3_.wvu.Cols" localSheetId="10" hidden="1">Discount!$I:$M</definedName>
    <definedName name="Z_BEF72719_4CCF_4C9B_95F6_0F3535FF30B3_.wvu.Cols" localSheetId="7" hidden="1">'Sch-3'!$K:$P</definedName>
    <definedName name="Z_BEF72719_4CCF_4C9B_95F6_0F3535FF30B3_.wvu.Cols" localSheetId="9" hidden="1">'Sch-5 After Discount'!$F:$G</definedName>
    <definedName name="Z_BEF72719_4CCF_4C9B_95F6_0F3535FF30B3_.wvu.PrintArea" localSheetId="3" hidden="1">'  Sch-1'!$A$1:$G$60</definedName>
    <definedName name="Z_BEF72719_4CCF_4C9B_95F6_0F3535FF30B3_.wvu.PrintArea" localSheetId="4" hidden="1">'  Sch-2'!$A$1:$G$74</definedName>
    <definedName name="Z_BEF72719_4CCF_4C9B_95F6_0F3535FF30B3_.wvu.PrintArea" localSheetId="5" hidden="1">' (Part-III) Sch-1'!$A$1:$G$53</definedName>
    <definedName name="Z_BEF72719_4CCF_4C9B_95F6_0F3535FF30B3_.wvu.PrintArea" localSheetId="6" hidden="1">' (Part-III) Sch-2'!$A$1:$G$29</definedName>
    <definedName name="Z_BEF72719_4CCF_4C9B_95F6_0F3535FF30B3_.wvu.PrintArea" localSheetId="11" hidden="1">'Bid Form 2nd Envelope'!$A$1:$F$47</definedName>
    <definedName name="Z_BEF72719_4CCF_4C9B_95F6_0F3535FF30B3_.wvu.PrintArea" localSheetId="1" hidden="1">Cover!$B$1:$E$15</definedName>
    <definedName name="Z_BEF72719_4CCF_4C9B_95F6_0F3535FF30B3_.wvu.PrintArea" localSheetId="10" hidden="1">Discount!$A$2:$G$35</definedName>
    <definedName name="Z_BEF72719_4CCF_4C9B_95F6_0F3535FF30B3_.wvu.PrintArea" localSheetId="2" hidden="1">'Names of Bidder'!$B$1:$D$24</definedName>
    <definedName name="Z_BEF72719_4CCF_4C9B_95F6_0F3535FF30B3_.wvu.PrintArea" localSheetId="7" hidden="1">'Sch-3'!$A$1:$F$102</definedName>
    <definedName name="Z_BEF72719_4CCF_4C9B_95F6_0F3535FF30B3_.wvu.PrintArea" localSheetId="8" hidden="1">'Sch-4'!$A$1:$D$24</definedName>
    <definedName name="Z_BEF72719_4CCF_4C9B_95F6_0F3535FF30B3_.wvu.PrintArea" localSheetId="9" hidden="1">'Sch-5 After Discount'!$A$1:$D$35</definedName>
    <definedName name="Z_BEF72719_4CCF_4C9B_95F6_0F3535FF30B3_.wvu.PrintTitles" localSheetId="3" hidden="1">'  Sch-1'!$13:$15</definedName>
    <definedName name="Z_BEF72719_4CCF_4C9B_95F6_0F3535FF30B3_.wvu.PrintTitles" localSheetId="4" hidden="1">'  Sch-2'!$13:$15</definedName>
    <definedName name="Z_BEF72719_4CCF_4C9B_95F6_0F3535FF30B3_.wvu.PrintTitles" localSheetId="5" hidden="1">' (Part-III) Sch-1'!$13:$15</definedName>
    <definedName name="Z_BEF72719_4CCF_4C9B_95F6_0F3535FF30B3_.wvu.PrintTitles" localSheetId="6" hidden="1">' (Part-III) Sch-2'!$13:$15</definedName>
    <definedName name="Z_BEF72719_4CCF_4C9B_95F6_0F3535FF30B3_.wvu.PrintTitles" localSheetId="7" hidden="1">'Sch-3'!$13:$15</definedName>
    <definedName name="Z_BEF72719_4CCF_4C9B_95F6_0F3535FF30B3_.wvu.PrintTitles" localSheetId="8" hidden="1">'Sch-4'!$3:$13</definedName>
    <definedName name="Z_BEF72719_4CCF_4C9B_95F6_0F3535FF30B3_.wvu.PrintTitles" localSheetId="9" hidden="1">'Sch-5 After Discount'!$3:$13</definedName>
    <definedName name="Z_BEF72719_4CCF_4C9B_95F6_0F3535FF30B3_.wvu.Rows" localSheetId="0" hidden="1">'Basic Data'!$10:$20</definedName>
    <definedName name="Z_BEF72719_4CCF_4C9B_95F6_0F3535FF30B3_.wvu.Rows" localSheetId="1" hidden="1">Cover!$7:$7,Cover!$10:$10</definedName>
    <definedName name="Z_BEF72719_4CCF_4C9B_95F6_0F3535FF30B3_.wvu.Rows" localSheetId="10" hidden="1">Discount!$21:$23</definedName>
    <definedName name="Z_BEF72719_4CCF_4C9B_95F6_0F3535FF30B3_.wvu.Rows" localSheetId="2" hidden="1">'Names of Bidder'!$6:$6,'Names of Bidder'!$13:$16</definedName>
    <definedName name="Z_BEF72719_4CCF_4C9B_95F6_0F3535FF30B3_.wvu.Rows" localSheetId="8" hidden="1">'Sch-4'!$14:$14,'Sch-4'!$17:$17</definedName>
    <definedName name="Z_BEF72719_4CCF_4C9B_95F6_0F3535FF30B3_.wvu.Rows" localSheetId="9" hidden="1">'Sch-5 After Discount'!$17:$26</definedName>
    <definedName name="Z_C3C2F6BE_1796_4187_BF38_BACEF6057F57_.wvu.Cols" localSheetId="11" hidden="1">'Bid Form 2nd Envelope'!$Z:$AD,'Bid Form 2nd Envelope'!$AH:$AH</definedName>
    <definedName name="Z_C3C2F6BE_1796_4187_BF38_BACEF6057F57_.wvu.Cols" localSheetId="10" hidden="1">Discount!$I:$M</definedName>
    <definedName name="Z_C3C2F6BE_1796_4187_BF38_BACEF6057F57_.wvu.Cols" localSheetId="7" hidden="1">'Sch-3'!$K:$P</definedName>
    <definedName name="Z_C3C2F6BE_1796_4187_BF38_BACEF6057F57_.wvu.Cols" localSheetId="9" hidden="1">'Sch-5 After Discount'!$F:$G</definedName>
    <definedName name="Z_C3C2F6BE_1796_4187_BF38_BACEF6057F57_.wvu.PrintArea" localSheetId="3" hidden="1">'  Sch-1'!$A$1:$G$60</definedName>
    <definedName name="Z_C3C2F6BE_1796_4187_BF38_BACEF6057F57_.wvu.PrintArea" localSheetId="4" hidden="1">'  Sch-2'!$A$1:$G$74</definedName>
    <definedName name="Z_C3C2F6BE_1796_4187_BF38_BACEF6057F57_.wvu.PrintArea" localSheetId="5" hidden="1">' (Part-III) Sch-1'!$A$1:$G$53</definedName>
    <definedName name="Z_C3C2F6BE_1796_4187_BF38_BACEF6057F57_.wvu.PrintArea" localSheetId="6" hidden="1">' (Part-III) Sch-2'!$A$1:$G$29</definedName>
    <definedName name="Z_C3C2F6BE_1796_4187_BF38_BACEF6057F57_.wvu.PrintArea" localSheetId="11" hidden="1">'Bid Form 2nd Envelope'!$A$1:$F$47</definedName>
    <definedName name="Z_C3C2F6BE_1796_4187_BF38_BACEF6057F57_.wvu.PrintArea" localSheetId="1" hidden="1">Cover!$B$1:$E$15</definedName>
    <definedName name="Z_C3C2F6BE_1796_4187_BF38_BACEF6057F57_.wvu.PrintArea" localSheetId="10" hidden="1">Discount!$A$2:$G$35</definedName>
    <definedName name="Z_C3C2F6BE_1796_4187_BF38_BACEF6057F57_.wvu.PrintArea" localSheetId="2" hidden="1">'Names of Bidder'!$B$1:$D$24</definedName>
    <definedName name="Z_C3C2F6BE_1796_4187_BF38_BACEF6057F57_.wvu.PrintArea" localSheetId="7" hidden="1">'Sch-3'!$A$1:$F$101</definedName>
    <definedName name="Z_C3C2F6BE_1796_4187_BF38_BACEF6057F57_.wvu.PrintArea" localSheetId="8" hidden="1">'Sch-4'!$A$1:$D$24</definedName>
    <definedName name="Z_C3C2F6BE_1796_4187_BF38_BACEF6057F57_.wvu.PrintArea" localSheetId="9" hidden="1">'Sch-5 After Discount'!$A$1:$D$35</definedName>
    <definedName name="Z_C3C2F6BE_1796_4187_BF38_BACEF6057F57_.wvu.PrintTitles" localSheetId="3" hidden="1">'  Sch-1'!$13:$15</definedName>
    <definedName name="Z_C3C2F6BE_1796_4187_BF38_BACEF6057F57_.wvu.PrintTitles" localSheetId="4" hidden="1">'  Sch-2'!$13:$15</definedName>
    <definedName name="Z_C3C2F6BE_1796_4187_BF38_BACEF6057F57_.wvu.PrintTitles" localSheetId="5" hidden="1">' (Part-III) Sch-1'!$13:$15</definedName>
    <definedName name="Z_C3C2F6BE_1796_4187_BF38_BACEF6057F57_.wvu.PrintTitles" localSheetId="6" hidden="1">' (Part-III) Sch-2'!$13:$15</definedName>
    <definedName name="Z_C3C2F6BE_1796_4187_BF38_BACEF6057F57_.wvu.PrintTitles" localSheetId="7" hidden="1">'Sch-3'!$13:$15</definedName>
    <definedName name="Z_C3C2F6BE_1796_4187_BF38_BACEF6057F57_.wvu.PrintTitles" localSheetId="8" hidden="1">'Sch-4'!$3:$13</definedName>
    <definedName name="Z_C3C2F6BE_1796_4187_BF38_BACEF6057F57_.wvu.PrintTitles" localSheetId="9" hidden="1">'Sch-5 After Discount'!$3:$13</definedName>
    <definedName name="Z_C3C2F6BE_1796_4187_BF38_BACEF6057F57_.wvu.Rows" localSheetId="0" hidden="1">'Basic Data'!$10:$20</definedName>
    <definedName name="Z_C3C2F6BE_1796_4187_BF38_BACEF6057F57_.wvu.Rows" localSheetId="1" hidden="1">Cover!$7:$7,Cover!$10:$10</definedName>
    <definedName name="Z_C3C2F6BE_1796_4187_BF38_BACEF6057F57_.wvu.Rows" localSheetId="10" hidden="1">Discount!$21:$23</definedName>
    <definedName name="Z_C3C2F6BE_1796_4187_BF38_BACEF6057F57_.wvu.Rows" localSheetId="2" hidden="1">'Names of Bidder'!$6:$6,'Names of Bidder'!$13:$16</definedName>
    <definedName name="Z_C3C2F6BE_1796_4187_BF38_BACEF6057F57_.wvu.Rows" localSheetId="8" hidden="1">'Sch-4'!$14:$14,'Sch-4'!$17:$17</definedName>
    <definedName name="Z_C3C2F6BE_1796_4187_BF38_BACEF6057F57_.wvu.Rows" localSheetId="9" hidden="1">'Sch-5 After Discount'!$17:$26</definedName>
    <definedName name="Z_CF0E662C_D3BC_4297_99E8_62C40B3B7AD9_.wvu.Cols" localSheetId="10" hidden="1">Discount!$I:$L</definedName>
    <definedName name="Z_CF0E662C_D3BC_4297_99E8_62C40B3B7AD9_.wvu.Cols" localSheetId="7" hidden="1">'Sch-3'!$K:$P</definedName>
    <definedName name="Z_CF0E662C_D3BC_4297_99E8_62C40B3B7AD9_.wvu.Cols" localSheetId="9" hidden="1">'Sch-5 After Discount'!$F:$G</definedName>
    <definedName name="Z_CF0E662C_D3BC_4297_99E8_62C40B3B7AD9_.wvu.PrintArea" localSheetId="3" hidden="1">'  Sch-1'!$A$1:$G$60</definedName>
    <definedName name="Z_CF0E662C_D3BC_4297_99E8_62C40B3B7AD9_.wvu.PrintArea" localSheetId="4" hidden="1">'  Sch-2'!$A$1:$G$74</definedName>
    <definedName name="Z_CF0E662C_D3BC_4297_99E8_62C40B3B7AD9_.wvu.PrintArea" localSheetId="5" hidden="1">' (Part-III) Sch-1'!$A$1:$G$53</definedName>
    <definedName name="Z_CF0E662C_D3BC_4297_99E8_62C40B3B7AD9_.wvu.PrintArea" localSheetId="6" hidden="1">' (Part-III) Sch-2'!$A$1:$G$29</definedName>
    <definedName name="Z_CF0E662C_D3BC_4297_99E8_62C40B3B7AD9_.wvu.PrintArea" localSheetId="11" hidden="1">'Bid Form 2nd Envelope'!$A$1:$F$47</definedName>
    <definedName name="Z_CF0E662C_D3BC_4297_99E8_62C40B3B7AD9_.wvu.PrintArea" localSheetId="1" hidden="1">Cover!$B$1:$E$15</definedName>
    <definedName name="Z_CF0E662C_D3BC_4297_99E8_62C40B3B7AD9_.wvu.PrintArea" localSheetId="10" hidden="1">Discount!$A$2:$G$35</definedName>
    <definedName name="Z_CF0E662C_D3BC_4297_99E8_62C40B3B7AD9_.wvu.PrintArea" localSheetId="2" hidden="1">'Names of Bidder'!$B$1:$D$24</definedName>
    <definedName name="Z_CF0E662C_D3BC_4297_99E8_62C40B3B7AD9_.wvu.PrintArea" localSheetId="7" hidden="1">'Sch-3'!$A$1:$F$101</definedName>
    <definedName name="Z_CF0E662C_D3BC_4297_99E8_62C40B3B7AD9_.wvu.PrintArea" localSheetId="8" hidden="1">'Sch-4'!$A$1:$D$24</definedName>
    <definedName name="Z_CF0E662C_D3BC_4297_99E8_62C40B3B7AD9_.wvu.PrintArea" localSheetId="9" hidden="1">'Sch-5 After Discount'!$A$1:$D$35</definedName>
    <definedName name="Z_CF0E662C_D3BC_4297_99E8_62C40B3B7AD9_.wvu.PrintTitles" localSheetId="3" hidden="1">'  Sch-1'!$13:$15</definedName>
    <definedName name="Z_CF0E662C_D3BC_4297_99E8_62C40B3B7AD9_.wvu.PrintTitles" localSheetId="4" hidden="1">'  Sch-2'!$13:$15</definedName>
    <definedName name="Z_CF0E662C_D3BC_4297_99E8_62C40B3B7AD9_.wvu.PrintTitles" localSheetId="5" hidden="1">' (Part-III) Sch-1'!$13:$15</definedName>
    <definedName name="Z_CF0E662C_D3BC_4297_99E8_62C40B3B7AD9_.wvu.PrintTitles" localSheetId="6" hidden="1">' (Part-III) Sch-2'!$13:$15</definedName>
    <definedName name="Z_CF0E662C_D3BC_4297_99E8_62C40B3B7AD9_.wvu.PrintTitles" localSheetId="7" hidden="1">'Sch-3'!$13:$15</definedName>
    <definedName name="Z_CF0E662C_D3BC_4297_99E8_62C40B3B7AD9_.wvu.PrintTitles" localSheetId="8" hidden="1">'Sch-4'!$3:$13</definedName>
    <definedName name="Z_CF0E662C_D3BC_4297_99E8_62C40B3B7AD9_.wvu.PrintTitles" localSheetId="9" hidden="1">'Sch-5 After Discount'!$3:$13</definedName>
    <definedName name="Z_CF0E662C_D3BC_4297_99E8_62C40B3B7AD9_.wvu.Rows" localSheetId="0" hidden="1">'Basic Data'!$10:$20</definedName>
    <definedName name="Z_CF0E662C_D3BC_4297_99E8_62C40B3B7AD9_.wvu.Rows" localSheetId="1" hidden="1">Cover!$7:$7,Cover!$10:$10</definedName>
    <definedName name="Z_CF0E662C_D3BC_4297_99E8_62C40B3B7AD9_.wvu.Rows" localSheetId="10" hidden="1">Discount!$21:$23</definedName>
    <definedName name="Z_CF0E662C_D3BC_4297_99E8_62C40B3B7AD9_.wvu.Rows" localSheetId="2" hidden="1">'Names of Bidder'!$6:$6,'Names of Bidder'!$13:$16</definedName>
    <definedName name="Z_CF0E662C_D3BC_4297_99E8_62C40B3B7AD9_.wvu.Rows" localSheetId="8" hidden="1">'Sch-4'!$14:$14,'Sch-4'!$17:$17</definedName>
    <definedName name="Z_CF0E662C_D3BC_4297_99E8_62C40B3B7AD9_.wvu.Rows" localSheetId="9" hidden="1">'Sch-5 After Discount'!$17:$26</definedName>
    <definedName name="Z_E95B21C1_D936_4435_AF6F_90CF0B6A7506_.wvu.Cols" localSheetId="3" hidden="1">'  Sch-1'!$I:$M</definedName>
    <definedName name="Z_E95B21C1_D936_4435_AF6F_90CF0B6A7506_.wvu.Cols" localSheetId="4" hidden="1">'  Sch-2'!$I:$J</definedName>
    <definedName name="Z_E95B21C1_D936_4435_AF6F_90CF0B6A7506_.wvu.Cols" localSheetId="5" hidden="1">' (Part-III) Sch-1'!$I:$M</definedName>
    <definedName name="Z_E95B21C1_D936_4435_AF6F_90CF0B6A7506_.wvu.Cols" localSheetId="6" hidden="1">' (Part-III) Sch-2'!$I:$J</definedName>
    <definedName name="Z_E95B21C1_D936_4435_AF6F_90CF0B6A7506_.wvu.Cols" localSheetId="10" hidden="1">Discount!$I:$P</definedName>
    <definedName name="Z_E95B21C1_D936_4435_AF6F_90CF0B6A7506_.wvu.PrintArea" localSheetId="3" hidden="1">'  Sch-1'!$A$1:$G$62</definedName>
    <definedName name="Z_E95B21C1_D936_4435_AF6F_90CF0B6A7506_.wvu.PrintArea" localSheetId="4" hidden="1">'  Sch-2'!$A$1:$G$76</definedName>
    <definedName name="Z_E95B21C1_D936_4435_AF6F_90CF0B6A7506_.wvu.PrintArea" localSheetId="5" hidden="1">' (Part-III) Sch-1'!$A$1:$G$53</definedName>
    <definedName name="Z_E95B21C1_D936_4435_AF6F_90CF0B6A7506_.wvu.PrintArea" localSheetId="6" hidden="1">' (Part-III) Sch-2'!$A$1:$G$29</definedName>
    <definedName name="Z_E95B21C1_D936_4435_AF6F_90CF0B6A7506_.wvu.PrintArea" localSheetId="11" hidden="1">'Bid Form 2nd Envelope'!$A$1:$F$47</definedName>
    <definedName name="Z_E95B21C1_D936_4435_AF6F_90CF0B6A7506_.wvu.PrintArea" localSheetId="1" hidden="1">Cover!$B$1:$E$15</definedName>
    <definedName name="Z_E95B21C1_D936_4435_AF6F_90CF0B6A7506_.wvu.PrintArea" localSheetId="10" hidden="1">Discount!$A$2:$G$35</definedName>
    <definedName name="Z_E95B21C1_D936_4435_AF6F_90CF0B6A7506_.wvu.PrintArea" localSheetId="2" hidden="1">'Names of Bidder'!$B$1:$D$24</definedName>
    <definedName name="Z_E95B21C1_D936_4435_AF6F_90CF0B6A7506_.wvu.PrintArea" localSheetId="7" hidden="1">'Sch-3'!$A$1:$F$102</definedName>
    <definedName name="Z_E95B21C1_D936_4435_AF6F_90CF0B6A7506_.wvu.PrintArea" localSheetId="8" hidden="1">'Sch-4'!$A$1:$D$24</definedName>
    <definedName name="Z_E95B21C1_D936_4435_AF6F_90CF0B6A7506_.wvu.PrintArea" localSheetId="9" hidden="1">'Sch-5 After Discount'!$A$1:$D$35</definedName>
    <definedName name="Z_E95B21C1_D936_4435_AF6F_90CF0B6A7506_.wvu.PrintTitles" localSheetId="3" hidden="1">'  Sch-1'!$13:$15</definedName>
    <definedName name="Z_E95B21C1_D936_4435_AF6F_90CF0B6A7506_.wvu.PrintTitles" localSheetId="4" hidden="1">'  Sch-2'!$13:$15</definedName>
    <definedName name="Z_E95B21C1_D936_4435_AF6F_90CF0B6A7506_.wvu.PrintTitles" localSheetId="5" hidden="1">' (Part-III) Sch-1'!$13:$15</definedName>
    <definedName name="Z_E95B21C1_D936_4435_AF6F_90CF0B6A7506_.wvu.PrintTitles" localSheetId="6" hidden="1">' (Part-III) Sch-2'!$13:$15</definedName>
    <definedName name="Z_E95B21C1_D936_4435_AF6F_90CF0B6A7506_.wvu.PrintTitles" localSheetId="7" hidden="1">'Sch-3'!$13:$15</definedName>
    <definedName name="Z_E95B21C1_D936_4435_AF6F_90CF0B6A7506_.wvu.PrintTitles" localSheetId="8" hidden="1">'Sch-4'!$3:$13</definedName>
    <definedName name="Z_E95B21C1_D936_4435_AF6F_90CF0B6A7506_.wvu.PrintTitles" localSheetId="9" hidden="1">'Sch-5 After Discount'!$3:$13</definedName>
    <definedName name="Z_E95B21C1_D936_4435_AF6F_90CF0B6A7506_.wvu.Rows" localSheetId="3" hidden="1">'  Sch-1'!#REF!</definedName>
    <definedName name="Z_E95B21C1_D936_4435_AF6F_90CF0B6A7506_.wvu.Rows" localSheetId="5" hidden="1">' (Part-III) Sch-1'!#REF!</definedName>
    <definedName name="Z_E95B21C1_D936_4435_AF6F_90CF0B6A7506_.wvu.Rows" localSheetId="0" hidden="1">'Basic Data'!$11:$12</definedName>
    <definedName name="Z_E95B21C1_D936_4435_AF6F_90CF0B6A7506_.wvu.Rows" localSheetId="11" hidden="1">'Bid Form 2nd Envelope'!#REF!</definedName>
    <definedName name="Z_E95B21C1_D936_4435_AF6F_90CF0B6A7506_.wvu.Rows" localSheetId="1" hidden="1">Cover!$7:$7,Cover!$10:$10</definedName>
    <definedName name="Z_E95B21C1_D936_4435_AF6F_90CF0B6A7506_.wvu.Rows" localSheetId="10" hidden="1">Discount!#REF!,Discount!#REF!</definedName>
    <definedName name="Z_F2279B93_E4FF_4A81_B734_06F92F73708D_.wvu.Cols" localSheetId="3" hidden="1">'  Sch-1'!$H:$P</definedName>
    <definedName name="Z_F2279B93_E4FF_4A81_B734_06F92F73708D_.wvu.Cols" localSheetId="4" hidden="1">'  Sch-2'!#REF!</definedName>
    <definedName name="Z_F2279B93_E4FF_4A81_B734_06F92F73708D_.wvu.Cols" localSheetId="11" hidden="1">'Bid Form 2nd Envelope'!$Z:$AD,'Bid Form 2nd Envelope'!$AH:$AH</definedName>
    <definedName name="Z_F2279B93_E4FF_4A81_B734_06F92F73708D_.wvu.Cols" localSheetId="10" hidden="1">Discount!$I:$M</definedName>
    <definedName name="Z_F2279B93_E4FF_4A81_B734_06F92F73708D_.wvu.Cols" localSheetId="7" hidden="1">'Sch-3'!$G:$AF</definedName>
    <definedName name="Z_F2279B93_E4FF_4A81_B734_06F92F73708D_.wvu.Cols" localSheetId="9" hidden="1">'Sch-5 After Discount'!$F:$G</definedName>
    <definedName name="Z_F2279B93_E4FF_4A81_B734_06F92F73708D_.wvu.PrintArea" localSheetId="3" hidden="1">'  Sch-1'!$A$1:$G$60</definedName>
    <definedName name="Z_F2279B93_E4FF_4A81_B734_06F92F73708D_.wvu.PrintArea" localSheetId="5" hidden="1">' (Part-III) Sch-1'!$A$1:$G$53</definedName>
    <definedName name="Z_F2279B93_E4FF_4A81_B734_06F92F73708D_.wvu.PrintArea" localSheetId="6" hidden="1">' (Part-III) Sch-2'!$A$1:$G$29</definedName>
    <definedName name="Z_F2279B93_E4FF_4A81_B734_06F92F73708D_.wvu.PrintArea" localSheetId="11" hidden="1">'Bid Form 2nd Envelope'!$A$1:$F$47</definedName>
    <definedName name="Z_F2279B93_E4FF_4A81_B734_06F92F73708D_.wvu.PrintArea" localSheetId="1" hidden="1">Cover!$B$1:$E$15</definedName>
    <definedName name="Z_F2279B93_E4FF_4A81_B734_06F92F73708D_.wvu.PrintArea" localSheetId="10" hidden="1">Discount!$A$2:$G$35</definedName>
    <definedName name="Z_F2279B93_E4FF_4A81_B734_06F92F73708D_.wvu.PrintArea" localSheetId="2" hidden="1">'Names of Bidder'!$B$1:$D$24</definedName>
    <definedName name="Z_F2279B93_E4FF_4A81_B734_06F92F73708D_.wvu.PrintArea" localSheetId="7" hidden="1">'Sch-3'!$A$1:$F$107</definedName>
    <definedName name="Z_F2279B93_E4FF_4A81_B734_06F92F73708D_.wvu.PrintArea" localSheetId="8" hidden="1">'Sch-4'!$A$1:$D$23</definedName>
    <definedName name="Z_F2279B93_E4FF_4A81_B734_06F92F73708D_.wvu.PrintArea" localSheetId="9" hidden="1">'Sch-5 After Discount'!$A$1:$D$33</definedName>
    <definedName name="Z_F2279B93_E4FF_4A81_B734_06F92F73708D_.wvu.PrintTitles" localSheetId="3" hidden="1">'  Sch-1'!$13:$15</definedName>
    <definedName name="Z_F2279B93_E4FF_4A81_B734_06F92F73708D_.wvu.PrintTitles" localSheetId="4" hidden="1">'  Sch-2'!$13:$15</definedName>
    <definedName name="Z_F2279B93_E4FF_4A81_B734_06F92F73708D_.wvu.PrintTitles" localSheetId="5" hidden="1">' (Part-III) Sch-1'!$13:$15</definedName>
    <definedName name="Z_F2279B93_E4FF_4A81_B734_06F92F73708D_.wvu.PrintTitles" localSheetId="6" hidden="1">' (Part-III) Sch-2'!$13:$15</definedName>
    <definedName name="Z_F2279B93_E4FF_4A81_B734_06F92F73708D_.wvu.PrintTitles" localSheetId="7" hidden="1">'Sch-3'!$13:$15</definedName>
    <definedName name="Z_F2279B93_E4FF_4A81_B734_06F92F73708D_.wvu.PrintTitles" localSheetId="8" hidden="1">'Sch-4'!$3:$13</definedName>
    <definedName name="Z_F2279B93_E4FF_4A81_B734_06F92F73708D_.wvu.PrintTitles" localSheetId="9" hidden="1">'Sch-5 After Discount'!$3:$13</definedName>
    <definedName name="Z_F2279B93_E4FF_4A81_B734_06F92F73708D_.wvu.Rows" localSheetId="3" hidden="1">'  Sch-1'!#REF!</definedName>
    <definedName name="Z_F2279B93_E4FF_4A81_B734_06F92F73708D_.wvu.Rows" localSheetId="4" hidden="1">'  Sch-2'!#REF!</definedName>
    <definedName name="Z_F2279B93_E4FF_4A81_B734_06F92F73708D_.wvu.Rows" localSheetId="0" hidden="1">'Basic Data'!$10:$20</definedName>
    <definedName name="Z_F2279B93_E4FF_4A81_B734_06F92F73708D_.wvu.Rows" localSheetId="1" hidden="1">Cover!$7:$7,Cover!$10:$10</definedName>
    <definedName name="Z_F2279B93_E4FF_4A81_B734_06F92F73708D_.wvu.Rows" localSheetId="10" hidden="1">Discount!$21:$23</definedName>
    <definedName name="Z_F2279B93_E4FF_4A81_B734_06F92F73708D_.wvu.Rows" localSheetId="2" hidden="1">'Names of Bidder'!$6:$6,'Names of Bidder'!$13:$16</definedName>
    <definedName name="Z_F2279B93_E4FF_4A81_B734_06F92F73708D_.wvu.Rows" localSheetId="7" hidden="1">'Sch-3'!$98:$101</definedName>
    <definedName name="Z_F2279B93_E4FF_4A81_B734_06F92F73708D_.wvu.Rows" localSheetId="8" hidden="1">'Sch-4'!#REF!,'Sch-4'!$18:$18</definedName>
    <definedName name="Z_F2279B93_E4FF_4A81_B734_06F92F73708D_.wvu.Rows" localSheetId="9" hidden="1">'Sch-5 After Discount'!$17:$27</definedName>
  </definedNames>
  <calcPr calcId="191029"/>
  <customWorkbookViews>
    <customWorkbookView name="Jayant Kumar Minz {जयंत कुमार मिंज} - Personal View" guid="{398C7893-3C2A-4DA4-8552-014985533932}" mergeInterval="0" personalView="1" maximized="1" xWindow="-8" yWindow="-8" windowWidth="1936" windowHeight="1056" tabRatio="790" activeSheetId="2" showComments="commIndAndComment"/>
    <customWorkbookView name="Sumegha Katiyar {सुमेघा कटियार} - Personal View" guid="{BEF72719-4CCF-4C9B-95F6-0F3535FF30B3}" mergeInterval="0" personalView="1" maximized="1" xWindow="-8" yWindow="-8" windowWidth="1616" windowHeight="876" tabRatio="790" activeSheetId="2"/>
    <customWorkbookView name="Devendra Kumar Parganiha {देवेंद्र कुमार परगनिहा} - Personal View" guid="{CF0E662C-D3BC-4297-99E8-62C40B3B7AD9}" mergeInterval="0" personalView="1" maximized="1" xWindow="-8" yWindow="-8" windowWidth="1296" windowHeight="1000" tabRatio="790" activeSheetId="12" showComments="commIndAndComment"/>
    <customWorkbookView name="NISHI NAGWANSHI {निशि नागवंशी} - Personal View" guid="{BAD0225F-C858-4E40-A5E7-64BB5328C88A}" mergeInterval="0" personalView="1" maximized="1" xWindow="-8" yWindow="-8" windowWidth="1382" windowHeight="744" tabRatio="913" activeSheetId="3"/>
    <customWorkbookView name="01458 - Personal View" guid="{8DC3BA4D-7811-4245-A3D0-7EE4A8A001CA}" mergeInterval="0" personalView="1" maximized="1" xWindow="1" yWindow="1" windowWidth="1366" windowHeight="496" activeSheetId="2"/>
    <customWorkbookView name="01487 - Personal View" guid="{E95B21C1-D936-4435-AF6F-90CF0B6A7506}" mergeInterval="0" personalView="1" maximized="1" windowWidth="1362" windowHeight="509" activeSheetId="4"/>
    <customWorkbookView name="admin - Personal View" guid="{B1277D53-29D6-4226-81E2-084FB62977B6}" mergeInterval="0" personalView="1" maximized="1" xWindow="1" yWindow="1" windowWidth="1024" windowHeight="538" activeSheetId="2"/>
    <customWorkbookView name="01209 - Personal View" guid="{58D82F59-8CF6-455F-B9F4-081499FDF243}" mergeInterval="0" personalView="1" maximized="1" xWindow="1" yWindow="1" windowWidth="1366" windowHeight="538" activeSheetId="2" showComments="commIndAndComment"/>
    <customWorkbookView name="20074 - Personal View" guid="{4F65FF32-EC61-4022-A399-2986D7B6B8B3}" mergeInterval="0" personalView="1" maximized="1" windowWidth="1020" windowHeight="568" activeSheetId="1"/>
    <customWorkbookView name="00398 - Personal View" guid="{696D9240-6693-44E8-B9A4-2BFADD101EE2}" mergeInterval="0" personalView="1" maximized="1" xWindow="1" yWindow="1" windowWidth="1366" windowHeight="538" activeSheetId="2"/>
    <customWorkbookView name="Ajay - Personal View" guid="{B0EE7D76-5806-4718-BDAD-3A3EA691E5E4}" mergeInterval="0" personalView="1" maximized="1" xWindow="1" yWindow="1" windowWidth="1280" windowHeight="547" activeSheetId="11"/>
    <customWorkbookView name="20032 - Personal View" guid="{1A26D3B9-AD8D-4AE9-81F5-E0DF795F4658}" mergeInterval="0" personalView="1" maximized="1" xWindow="1" yWindow="1" windowWidth="1148" windowHeight="597" activeSheetId="19" showComments="commIndAndComment"/>
    <customWorkbookView name="01420 - Personal View" guid="{4F47A486-EA66-4D4B-9D65-1ABEAC31AACE}" mergeInterval="0" personalView="1" maximized="1" xWindow="1" yWindow="1" windowWidth="1024" windowHeight="506" tabRatio="723" activeSheetId="2"/>
    <customWorkbookView name="K.B.Thakur {के.बी. ठाकुर} - Personal View" guid="{25334923-91A5-4F88-9A10-8FA88873EC26}" mergeInterval="0" personalView="1" maximized="1" xWindow="-8" yWindow="-8" windowWidth="1616" windowHeight="876" tabRatio="913" activeSheetId="16"/>
    <customWorkbookView name="60003109 - Personal View" guid="{5E2FF645-A015-403E-863B-BADF6B75C7D1}" mergeInterval="0" personalView="1" maximized="1" xWindow="-8" yWindow="-8" windowWidth="1936" windowHeight="1056" tabRatio="790" activeSheetId="12"/>
    <customWorkbookView name="Kamal Kumar Rathore {कमल कुमार राठौर} - Personal View" guid="{C3C2F6BE-1796-4187-BF38-BACEF6057F57}" mergeInterval="0" personalView="1" maximized="1" xWindow="-8" yWindow="-8" windowWidth="1936" windowHeight="1056" tabRatio="790" activeSheetId="2"/>
    <customWorkbookView name="Praveen Sakalley {प्रवीण साकल्ये} - Personal View" guid="{F2279B93-E4FF-4A81-B734-06F92F73708D}" mergeInterval="0" personalView="1" maximized="1" xWindow="-8" yWindow="-8" windowWidth="1616" windowHeight="876" tabRatio="79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4" l="1"/>
  <c r="G52" i="4"/>
  <c r="G53" i="4"/>
  <c r="G54" i="4"/>
  <c r="G55" i="4"/>
  <c r="C59" i="4"/>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18" i="5"/>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6" i="4"/>
  <c r="G57" i="4"/>
  <c r="G18" i="4"/>
  <c r="G58" i="4" l="1"/>
  <c r="C60" i="4" l="1"/>
  <c r="F16" i="8" l="1"/>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5" i="8"/>
  <c r="F76" i="8"/>
  <c r="F77" i="8"/>
  <c r="F78" i="8"/>
  <c r="F79" i="8"/>
  <c r="F80" i="8"/>
  <c r="F81" i="8"/>
  <c r="F82" i="8"/>
  <c r="F83" i="8"/>
  <c r="F84" i="8"/>
  <c r="F85" i="8"/>
  <c r="F86" i="8"/>
  <c r="F87" i="8"/>
  <c r="F88" i="8"/>
  <c r="F89" i="8"/>
  <c r="F90" i="8"/>
  <c r="F91" i="8"/>
  <c r="F92" i="8"/>
  <c r="F93" i="8"/>
  <c r="F94" i="8"/>
  <c r="F95" i="8"/>
  <c r="F96" i="8"/>
  <c r="F97" i="8"/>
  <c r="F98" i="8"/>
  <c r="F100" i="8"/>
  <c r="F73" i="5" l="1"/>
  <c r="A1" i="12"/>
  <c r="Z1" i="12"/>
  <c r="A8" i="12"/>
  <c r="A9" i="12"/>
  <c r="A10" i="12"/>
  <c r="A11" i="12"/>
  <c r="A12" i="12"/>
  <c r="A13" i="12"/>
  <c r="C15" i="12"/>
  <c r="A2" i="11"/>
  <c r="C12" i="11"/>
  <c r="J19" i="11"/>
  <c r="I22" i="11"/>
  <c r="J22" i="11"/>
  <c r="A1" i="10"/>
  <c r="A3" i="10"/>
  <c r="A6" i="10"/>
  <c r="D17" i="10"/>
  <c r="D18" i="10"/>
  <c r="D19" i="10"/>
  <c r="D20" i="10"/>
  <c r="D21" i="10"/>
  <c r="D22" i="10"/>
  <c r="D23" i="10"/>
  <c r="D24" i="10"/>
  <c r="D25" i="10"/>
  <c r="D26" i="10"/>
  <c r="A1" i="9"/>
  <c r="A3" i="9"/>
  <c r="A6" i="9"/>
  <c r="A1" i="8"/>
  <c r="A3" i="8"/>
  <c r="A6" i="8"/>
  <c r="F99" i="8"/>
  <c r="F101" i="8" s="1"/>
  <c r="D18" i="9" s="1"/>
  <c r="G101" i="8"/>
  <c r="H101" i="8" s="1"/>
  <c r="I101" i="8" s="1"/>
  <c r="B105" i="8"/>
  <c r="C105" i="8"/>
  <c r="G105" i="8"/>
  <c r="B106" i="8"/>
  <c r="C106" i="8"/>
  <c r="G106" i="8"/>
  <c r="A1" i="7"/>
  <c r="A3" i="7"/>
  <c r="A6" i="7"/>
  <c r="A1" i="6"/>
  <c r="A3" i="6"/>
  <c r="A7" i="6"/>
  <c r="C8" i="6"/>
  <c r="C9" i="6"/>
  <c r="C10" i="6"/>
  <c r="C11" i="6"/>
  <c r="G45" i="6"/>
  <c r="G46" i="6" s="1"/>
  <c r="C50" i="6"/>
  <c r="G50" i="6"/>
  <c r="C51" i="6"/>
  <c r="G51" i="6"/>
  <c r="A1" i="5"/>
  <c r="A3" i="5"/>
  <c r="A6" i="5"/>
  <c r="A1" i="4"/>
  <c r="A3" i="4"/>
  <c r="A7" i="4"/>
  <c r="A7" i="9" s="1"/>
  <c r="C8" i="4"/>
  <c r="C8" i="5" s="1"/>
  <c r="C9" i="4"/>
  <c r="C9" i="7" s="1"/>
  <c r="C10" i="4"/>
  <c r="B10" i="10" s="1"/>
  <c r="C11" i="4"/>
  <c r="B11" i="9" s="1"/>
  <c r="B37" i="12"/>
  <c r="G59" i="4"/>
  <c r="D22" i="9" s="1"/>
  <c r="C34" i="11"/>
  <c r="G60" i="4"/>
  <c r="F38" i="12" s="1"/>
  <c r="B1" i="3"/>
  <c r="B2" i="3"/>
  <c r="AA6" i="3"/>
  <c r="Z2" i="12" s="1"/>
  <c r="B13" i="3"/>
  <c r="H58" i="4"/>
  <c r="G71" i="5"/>
  <c r="F16" i="10" s="1"/>
  <c r="B6" i="12"/>
  <c r="AH7" i="12" s="1"/>
  <c r="AH8" i="12" s="1"/>
  <c r="C73" i="5"/>
  <c r="B21" i="9"/>
  <c r="C26" i="7"/>
  <c r="G73" i="5" l="1"/>
  <c r="B8" i="9"/>
  <c r="G31" i="11"/>
  <c r="B8" i="8"/>
  <c r="A7" i="8"/>
  <c r="C10" i="7"/>
  <c r="C9" i="5"/>
  <c r="F34" i="11"/>
  <c r="B38" i="12"/>
  <c r="A7" i="7"/>
  <c r="F27" i="10"/>
  <c r="D16" i="9"/>
  <c r="G74" i="5"/>
  <c r="D23" i="9"/>
  <c r="G26" i="7"/>
  <c r="D33" i="10"/>
  <c r="B10" i="8"/>
  <c r="C33" i="11"/>
  <c r="B9" i="10"/>
  <c r="C8" i="7"/>
  <c r="B10" i="9"/>
  <c r="AH6" i="12"/>
  <c r="C10" i="5"/>
  <c r="B9" i="8"/>
  <c r="B31" i="10"/>
  <c r="B9" i="9"/>
  <c r="G25" i="7"/>
  <c r="B8" i="10"/>
  <c r="F35" i="12"/>
  <c r="B22" i="9"/>
  <c r="B32" i="10"/>
  <c r="F33" i="11"/>
  <c r="A7" i="5"/>
  <c r="C27" i="7"/>
  <c r="C11" i="5"/>
  <c r="C74" i="5"/>
  <c r="C11" i="7"/>
  <c r="A7" i="10"/>
  <c r="B11" i="8"/>
  <c r="F37" i="12"/>
  <c r="D15" i="9"/>
  <c r="AH9" i="12"/>
  <c r="B11" i="10"/>
  <c r="D32" i="10"/>
  <c r="D19" i="9" l="1"/>
  <c r="I17" i="11" s="1"/>
  <c r="J17" i="11" s="1"/>
  <c r="L20" i="11" s="1"/>
  <c r="G13" i="10" s="1"/>
  <c r="F15" i="10"/>
  <c r="G15" i="10" l="1"/>
  <c r="D15" i="10" s="1"/>
  <c r="G27" i="10"/>
  <c r="D27" i="10" s="1"/>
  <c r="G16" i="10"/>
  <c r="D16" i="10" s="1"/>
  <c r="D28" i="10" l="1"/>
  <c r="D29" i="10" s="1"/>
  <c r="AC17" i="12" l="1"/>
  <c r="A1" i="13"/>
  <c r="A2" i="13" l="1"/>
  <c r="A11" i="13"/>
  <c r="B11" i="13" l="1"/>
  <c r="F11" i="13" s="1"/>
  <c r="I11" i="13" s="1"/>
  <c r="A3" i="13"/>
  <c r="A12" i="13"/>
  <c r="A4" i="13" l="1"/>
  <c r="A13" i="13"/>
  <c r="B12" i="13"/>
  <c r="F12" i="13" s="1"/>
  <c r="G12" i="13"/>
  <c r="I12" i="13" l="1"/>
  <c r="G13" i="13"/>
  <c r="B13" i="13"/>
  <c r="F13" i="13" s="1"/>
  <c r="A14" i="13"/>
  <c r="A5" i="13"/>
  <c r="A15" i="13" s="1"/>
  <c r="I13" i="13" l="1"/>
  <c r="G14" i="13"/>
  <c r="B14" i="13"/>
  <c r="F14" i="13" s="1"/>
  <c r="B15" i="13"/>
  <c r="F15" i="13" s="1"/>
  <c r="G15" i="13"/>
  <c r="I14" i="13" l="1"/>
  <c r="I15" i="13"/>
  <c r="A8" i="13" l="1"/>
  <c r="AD17" i="12" s="1"/>
  <c r="B17" i="12" s="1"/>
</calcChain>
</file>

<file path=xl/sharedStrings.xml><?xml version="1.0" encoding="utf-8"?>
<sst xmlns="http://schemas.openxmlformats.org/spreadsheetml/2006/main" count="589" uniqueCount="408">
  <si>
    <t xml:space="preserve"> or such other sums as may be determined in accordance with the terms and conditions of the Bidding Documents.</t>
  </si>
  <si>
    <t>st</t>
  </si>
  <si>
    <t>nd</t>
  </si>
  <si>
    <t>rd</t>
  </si>
  <si>
    <t>th</t>
  </si>
  <si>
    <t>January</t>
  </si>
  <si>
    <t>February</t>
  </si>
  <si>
    <t>March</t>
  </si>
  <si>
    <t>April</t>
  </si>
  <si>
    <t>May</t>
  </si>
  <si>
    <t>June</t>
  </si>
  <si>
    <t>July</t>
  </si>
  <si>
    <t>August</t>
  </si>
  <si>
    <t>September</t>
  </si>
  <si>
    <t>October</t>
  </si>
  <si>
    <t>November</t>
  </si>
  <si>
    <t>December</t>
  </si>
  <si>
    <t>BID FORM (Second Envelope)</t>
  </si>
  <si>
    <t>Please provide additional information of the Bidder</t>
  </si>
  <si>
    <t>Date :</t>
  </si>
  <si>
    <t>Place :</t>
  </si>
  <si>
    <t>Dear Sir</t>
  </si>
  <si>
    <t>LETTER OF DISCOUNT</t>
  </si>
  <si>
    <t>Subject  :</t>
  </si>
  <si>
    <t>With reference to the subject tender, we hereby offer unconditional discount on the prices quoted by us as per details given here below :</t>
  </si>
  <si>
    <t>Please consider this letter of discount as the integral part of our price bid.</t>
  </si>
  <si>
    <t>Letter of Discount</t>
  </si>
  <si>
    <t xml:space="preserve">This letter of discount is optional. Bidder may / may not offer any discount. </t>
  </si>
  <si>
    <t>Enter following details of the bidder</t>
  </si>
  <si>
    <t xml:space="preserve">Printed Name </t>
  </si>
  <si>
    <t>Designation</t>
  </si>
  <si>
    <t xml:space="preserve">Date     </t>
  </si>
  <si>
    <t xml:space="preserve">Place     </t>
  </si>
  <si>
    <t>Instructions / error messages, if any, will be displayed automatically  after selecting the cell.</t>
  </si>
  <si>
    <t>State/Province to be indicated :</t>
  </si>
  <si>
    <t>Business Address                       :</t>
  </si>
  <si>
    <t>Country of Incorporation         :</t>
  </si>
  <si>
    <t>Name of Principal Officer         :</t>
  </si>
  <si>
    <t>Address of  Principal Officer    :</t>
  </si>
  <si>
    <t>Name of Package</t>
  </si>
  <si>
    <t>Enter basic data here</t>
  </si>
  <si>
    <t>Package Code</t>
  </si>
  <si>
    <t>Specification No.</t>
  </si>
  <si>
    <t>Item Description</t>
  </si>
  <si>
    <t>Type Tests</t>
  </si>
  <si>
    <t>Nos of tests</t>
  </si>
  <si>
    <t>Quantity in km.</t>
  </si>
  <si>
    <t>Tests to be conducted</t>
  </si>
  <si>
    <t>[Fill up data only in the relevent open area]</t>
  </si>
  <si>
    <r>
      <t>General guidelines for filling up  the Price Schedules, Discount Letter &amp; Bid Form for 2</t>
    </r>
    <r>
      <rPr>
        <b/>
        <vertAlign val="superscript"/>
        <sz val="12"/>
        <rFont val="Book Antiqua"/>
        <family val="1"/>
      </rPr>
      <t>nd</t>
    </r>
    <r>
      <rPr>
        <b/>
        <sz val="12"/>
        <rFont val="Book Antiqua"/>
        <family val="1"/>
      </rPr>
      <t xml:space="preserve"> Envelope</t>
    </r>
  </si>
  <si>
    <t>Address</t>
  </si>
  <si>
    <t xml:space="preserve">Address </t>
  </si>
  <si>
    <t>Bidder’s Name and Address</t>
  </si>
  <si>
    <t>7 = 5 x 6</t>
  </si>
  <si>
    <t>As per Lum-sum</t>
  </si>
  <si>
    <t>AS per Percent</t>
  </si>
  <si>
    <t>Multipackage lum-sum</t>
  </si>
  <si>
    <t>Multipackage on Percent</t>
  </si>
  <si>
    <t>Total Discount</t>
  </si>
  <si>
    <t>As per lum-sum on Sch-3</t>
  </si>
  <si>
    <t>As per Percent on Sch-3</t>
  </si>
  <si>
    <t>Unit</t>
  </si>
  <si>
    <t>All values are in Indian Rupees.</t>
  </si>
  <si>
    <t>SI. No.</t>
  </si>
  <si>
    <t>Qty.</t>
  </si>
  <si>
    <t>Description</t>
  </si>
  <si>
    <t>Sl. No.</t>
  </si>
  <si>
    <t>Total Price (INR)</t>
  </si>
  <si>
    <t>(GRAND SUMMARY)</t>
  </si>
  <si>
    <t>Item  Description</t>
  </si>
  <si>
    <t>पावर ग्रिड कारपोरेशन ऑफ इण्डिया लिमिटेड</t>
  </si>
  <si>
    <t>(भारत सरकार का उद्यम)</t>
  </si>
  <si>
    <t>Power Grid Corporation of India Limited</t>
  </si>
  <si>
    <t>(A Government of India Enterprises)</t>
  </si>
  <si>
    <t>To:</t>
  </si>
  <si>
    <t>Name        :</t>
  </si>
  <si>
    <t>Address    :</t>
  </si>
  <si>
    <t>Power Grid Corporation of India Ltd.,</t>
  </si>
  <si>
    <t xml:space="preserve">Date          : </t>
  </si>
  <si>
    <t>Place         :</t>
  </si>
  <si>
    <t>Printed Name   :</t>
  </si>
  <si>
    <t>Designation   :</t>
  </si>
  <si>
    <t>Name     :</t>
  </si>
  <si>
    <t>Address :</t>
  </si>
  <si>
    <t>Schedule - 2</t>
  </si>
  <si>
    <t>Schedule - 3</t>
  </si>
  <si>
    <t>Schedule - 5</t>
  </si>
  <si>
    <t>Date      :</t>
  </si>
  <si>
    <t>Dear Ladies and/or Gentlemen,</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</si>
  <si>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</si>
  <si>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</si>
  <si>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</si>
  <si>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Thanking you, we remain,</t>
  </si>
  <si>
    <t>Yours faithfully,</t>
  </si>
  <si>
    <t>Printed Name :</t>
  </si>
  <si>
    <t>Designation :</t>
  </si>
  <si>
    <t>Bid Proposal Ref. No.</t>
  </si>
  <si>
    <t>Name of Contract  :</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</si>
  <si>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</si>
  <si>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</si>
  <si>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</si>
  <si>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</si>
  <si>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Bid Form 2nd Envelope</t>
  </si>
  <si>
    <t>ACSR ZEBRA Conductor</t>
  </si>
  <si>
    <t>All the cells in Sch-5 are auto filled, therefore no cell is required to be filled up there.</t>
  </si>
  <si>
    <t>Eq Weightage of Rs/ %</t>
  </si>
  <si>
    <t>Final Discount Factor</t>
  </si>
  <si>
    <t>Schedule - 5 After Discount</t>
  </si>
  <si>
    <t>We hereby offer Multi-package discount as given below:</t>
  </si>
  <si>
    <t>Multi-Package Discount(s) offered at sl. No. 5 will not get automatically accounted for in the respective items of the Schedules. The same shall be worked out saparately for evaluation.</t>
  </si>
  <si>
    <t>Contract &amp; Material</t>
  </si>
  <si>
    <t>Western Region -I Headquarters</t>
  </si>
  <si>
    <t>Sampriti Nagar, Nari Ring Road</t>
  </si>
  <si>
    <t>PO: Uppalwadi, Nagpur (MS) -440026</t>
  </si>
  <si>
    <t>Note:</t>
  </si>
  <si>
    <t xml:space="preserve">1) All the discounts mentioned above shall be applied separately.                                                                                                                                                     </t>
  </si>
  <si>
    <t>2)  Please verify Schedule-5 after filling the above letter of discount.</t>
  </si>
  <si>
    <t>Manufacturer</t>
  </si>
  <si>
    <t>Authorized Dealer/ Sub-dealer of Manufacturer</t>
  </si>
  <si>
    <t>Authorized Representative of Manufacturer</t>
  </si>
  <si>
    <t xml:space="preserve">Name of Bidder </t>
  </si>
  <si>
    <t>1) All the discounts mentioned below shall be applied separately.</t>
  </si>
  <si>
    <t>2)  Please verify Schedule-5 (after Discount) after filling this letter of discount.</t>
  </si>
  <si>
    <t>Specify type of Bidder            
[Select from drop down menu]</t>
  </si>
  <si>
    <t>Rate</t>
  </si>
  <si>
    <t>Amount</t>
  </si>
  <si>
    <t xml:space="preserve">Rate </t>
  </si>
  <si>
    <t>ninety nine</t>
  </si>
  <si>
    <t>ninety eight</t>
  </si>
  <si>
    <t>ninety seven</t>
  </si>
  <si>
    <t>ninety six</t>
  </si>
  <si>
    <t>ninety five</t>
  </si>
  <si>
    <t>ninety four</t>
  </si>
  <si>
    <t>ninety three</t>
  </si>
  <si>
    <t>ninety two</t>
  </si>
  <si>
    <t>ninety one</t>
  </si>
  <si>
    <t>ninety</t>
  </si>
  <si>
    <t>eighty nine</t>
  </si>
  <si>
    <t>eighty eight</t>
  </si>
  <si>
    <t>eighty seven</t>
  </si>
  <si>
    <t>eighty six</t>
  </si>
  <si>
    <t>eighty five</t>
  </si>
  <si>
    <t>eighty four</t>
  </si>
  <si>
    <t>eighty three</t>
  </si>
  <si>
    <t>eighty two</t>
  </si>
  <si>
    <t>eighty one</t>
  </si>
  <si>
    <t>eighty</t>
  </si>
  <si>
    <t>seventy nine</t>
  </si>
  <si>
    <t>seventy eight</t>
  </si>
  <si>
    <t>seventy seven</t>
  </si>
  <si>
    <t>seventy six</t>
  </si>
  <si>
    <t>seventy five</t>
  </si>
  <si>
    <t>seventy four</t>
  </si>
  <si>
    <t>seventy three</t>
  </si>
  <si>
    <t>seventy two</t>
  </si>
  <si>
    <t>seventy one</t>
  </si>
  <si>
    <t>seventy</t>
  </si>
  <si>
    <t>sixty nine</t>
  </si>
  <si>
    <t>sixty eight</t>
  </si>
  <si>
    <t>sixty seven</t>
  </si>
  <si>
    <t>sixty six</t>
  </si>
  <si>
    <t>sixty five</t>
  </si>
  <si>
    <t>sixty four</t>
  </si>
  <si>
    <t>sixty three</t>
  </si>
  <si>
    <t>sixty two</t>
  </si>
  <si>
    <t>sixty one</t>
  </si>
  <si>
    <t>sixty</t>
  </si>
  <si>
    <t>fifty nine</t>
  </si>
  <si>
    <t>fifty eight</t>
  </si>
  <si>
    <t>fifty seven</t>
  </si>
  <si>
    <t>fifty six</t>
  </si>
  <si>
    <t>fifty five</t>
  </si>
  <si>
    <t>fifty four</t>
  </si>
  <si>
    <t>fifty three</t>
  </si>
  <si>
    <t>fifty two</t>
  </si>
  <si>
    <t>fifty one</t>
  </si>
  <si>
    <t>fifty</t>
  </si>
  <si>
    <t>forty nine</t>
  </si>
  <si>
    <t>forty eight</t>
  </si>
  <si>
    <t>forty seven</t>
  </si>
  <si>
    <t>forty six</t>
  </si>
  <si>
    <t>forty five</t>
  </si>
  <si>
    <t>forty four</t>
  </si>
  <si>
    <t>forty three</t>
  </si>
  <si>
    <t>forty two</t>
  </si>
  <si>
    <t>forty one</t>
  </si>
  <si>
    <t>forty</t>
  </si>
  <si>
    <t>thirty nine</t>
  </si>
  <si>
    <t>thirty eight</t>
  </si>
  <si>
    <t>thirty seven</t>
  </si>
  <si>
    <t>thirty six</t>
  </si>
  <si>
    <t>thirty five</t>
  </si>
  <si>
    <t>thirty four</t>
  </si>
  <si>
    <t>thirty three</t>
  </si>
  <si>
    <t xml:space="preserve">thirty two </t>
  </si>
  <si>
    <t xml:space="preserve">thirty one </t>
  </si>
  <si>
    <t xml:space="preserve"> thirty</t>
  </si>
  <si>
    <t>twenty nine</t>
  </si>
  <si>
    <t>twenty eight</t>
  </si>
  <si>
    <t>twenty seven</t>
  </si>
  <si>
    <t>twenty six</t>
  </si>
  <si>
    <t>twenty five</t>
  </si>
  <si>
    <t>twenty four</t>
  </si>
  <si>
    <t>twenty three</t>
  </si>
  <si>
    <t>twenty two</t>
  </si>
  <si>
    <t>twenty one</t>
  </si>
  <si>
    <t>twenty</t>
  </si>
  <si>
    <t>nineteen</t>
  </si>
  <si>
    <t>eighteen</t>
  </si>
  <si>
    <t>seventeen</t>
  </si>
  <si>
    <t>sixteen</t>
  </si>
  <si>
    <t>fifteen</t>
  </si>
  <si>
    <t>fourteen</t>
  </si>
  <si>
    <t>thirteen</t>
  </si>
  <si>
    <t>twelve</t>
  </si>
  <si>
    <t>eleven</t>
  </si>
  <si>
    <t>ten</t>
  </si>
  <si>
    <t>nine</t>
  </si>
  <si>
    <t>eight</t>
  </si>
  <si>
    <t>seven</t>
  </si>
  <si>
    <t>six</t>
  </si>
  <si>
    <t>five</t>
  </si>
  <si>
    <t>four</t>
  </si>
  <si>
    <t>three</t>
  </si>
  <si>
    <t>two</t>
  </si>
  <si>
    <t>one</t>
  </si>
  <si>
    <t>zero</t>
  </si>
  <si>
    <t>crore</t>
  </si>
  <si>
    <t>lakh</t>
  </si>
  <si>
    <t>thousand</t>
  </si>
  <si>
    <t>hundred</t>
  </si>
  <si>
    <t>(GRAND SUMMARY - AFTER DISCOUNT)</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</si>
  <si>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execute the work of  </t>
  </si>
  <si>
    <t xml:space="preserve">under the above-named package in full conformity with the said Bidding Documents for the sum of Rs. </t>
  </si>
  <si>
    <t>AND</t>
  </si>
  <si>
    <t>1) Discount is Optional.
2) Bidder may fill any of the above two Indicated Discounts or both the Discounts.
3) Discount(s) offered at Sl. No. 1 to 2 will automatically simultaneously get accounted for in all the Schedules of all the Parts..</t>
  </si>
  <si>
    <t xml:space="preserve"> ITEM NO.</t>
  </si>
  <si>
    <t>Item no.</t>
  </si>
  <si>
    <t>NON-SCHEDULE ITEMS</t>
  </si>
  <si>
    <t>PART-B</t>
  </si>
  <si>
    <t>Sch-4</t>
  </si>
  <si>
    <t>Sch-5 After Discount</t>
  </si>
  <si>
    <t>Sch-1</t>
  </si>
  <si>
    <t>Sch-2</t>
  </si>
  <si>
    <t>Sch-3</t>
  </si>
  <si>
    <t>Fill up only green shaded cells in Sch-1, Sch-2, Sch-3 &amp; Discount.</t>
  </si>
  <si>
    <t>PhoneNo/ Mobile No.</t>
  </si>
  <si>
    <t>e-mail ID</t>
  </si>
  <si>
    <t>a</t>
  </si>
  <si>
    <t>All kinds of soil</t>
  </si>
  <si>
    <t>2.8.1</t>
  </si>
  <si>
    <t>2.10.1.2</t>
  </si>
  <si>
    <t>metre</t>
  </si>
  <si>
    <t>Filling available excavated earth (excluding rock) in trenches, plinth, sides of foundations etc. in layers not exceeding 20cm in depth, consolidating each deposited layer by ramming and watering, lead up to 50 m and lift upto 1.5 m.</t>
  </si>
  <si>
    <t>Providing and laying in position cement concrete of specified grade excluding the cost of centering and shuttering - All work up to plinth level :</t>
  </si>
  <si>
    <t>4.1.8</t>
  </si>
  <si>
    <t>4.3.1</t>
  </si>
  <si>
    <t>Foundations, footings, bases for columns</t>
  </si>
  <si>
    <t>NS-1</t>
  </si>
  <si>
    <t>NS-2</t>
  </si>
  <si>
    <t>PART-A - (SCHEDULE ITEMS AS PER DSR - 2016)</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</si>
  <si>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 m.</t>
  </si>
  <si>
    <t>Metre</t>
  </si>
  <si>
    <t>Sq.m.</t>
  </si>
  <si>
    <t>Each</t>
  </si>
  <si>
    <t>Sum of Items as per DSR-2016</t>
  </si>
  <si>
    <t>Percentage quoted above (+) / below(-) DSR-2016</t>
  </si>
  <si>
    <t>Total for PART-III (PART-A) -(Schedule Items)</t>
  </si>
  <si>
    <t>Total PART-III ( PART-B) - (Non-Schedule Items)</t>
  </si>
  <si>
    <t>Excavating trenches of required width for pipes, cables, etc including excavation for sockets, and dressing of sides, ramming of bottoms, depth upto 1.5 m, including getting out the excavated soil, and then returning the soil as required, in layers not exceeding 20 cm in depth, including consolidating each deposited layer by ramming, watering, etc. and disposing of surplus excavated soil as directed, within a lead of 50 m :</t>
  </si>
  <si>
    <t>each</t>
  </si>
  <si>
    <t xml:space="preserve"> metre</t>
  </si>
  <si>
    <t>19.15.1</t>
  </si>
  <si>
    <t>With 20x20 mm square bar</t>
  </si>
  <si>
    <t>(SCHEDULE OF RATES AND PRICES : PART-III (SEWERAGE SYSTEM), PART-A- SCHEDULED ITEMS AS PER DSR-2014)</t>
  </si>
  <si>
    <t>(SCHEDULE OF RATES AND PRICES : PART-III (SEWERAGE SYSTEM),  PART-B- NON SCHEDULED ITEMS)</t>
  </si>
  <si>
    <t xml:space="preserve">PART-III
Construction of SEWERAGE SYSTEM for Residential Qtr </t>
  </si>
  <si>
    <t>Cu.m.</t>
  </si>
  <si>
    <t>Pipes, cables etc. exceeding 80mm dia but not exceeding 300mm dia.</t>
  </si>
  <si>
    <t>Extra for excavating trenches for pipes, cables etc. in all kinds of
soil for depth exceeding 1.5 m, but not exceeding 3 m. (Rate is over
corresponding basic item for depth upto 1.5 metre).</t>
  </si>
  <si>
    <t>Cu. M</t>
  </si>
  <si>
    <t>1:4:8 (1 Cement : 4 coarse sand : 8 graded stone aggregate 40 mm nominal size)</t>
  </si>
  <si>
    <t>Centering and shuttering including strutting, propping etc. and removal of form work for :</t>
  </si>
  <si>
    <t>Providing and fixing soil, waste and vent pipes :</t>
  </si>
  <si>
    <t>17.35.1</t>
  </si>
  <si>
    <t>100 mm dia</t>
  </si>
  <si>
    <t>17.35.1.1</t>
  </si>
  <si>
    <t>Sand cast iron S&amp;S pipe as per IS: 1729</t>
  </si>
  <si>
    <t>Providing and laying S&amp;S centrifugally cast (spun) iron pipes (Class LA) conforming to IS - 1536 :</t>
  </si>
  <si>
    <t>18.27.3</t>
  </si>
  <si>
    <t>150 mm dia pipe</t>
  </si>
  <si>
    <t>Providing lead caulked joints to spun iron or C.I. pipes and specials, including testing of joints but excluding the cost of pig lead :</t>
  </si>
  <si>
    <t>18.28.3</t>
  </si>
  <si>
    <t>150 mm diameter pipe</t>
  </si>
  <si>
    <t>Providing, laying and jointing glazed stoneware pipes class SP-1 with stiff mixture of cement mortar in the proportion of 1:1 (1 cement : 1 fine sand) including testing of joints etc. complete :</t>
  </si>
  <si>
    <t>19.1.2</t>
  </si>
  <si>
    <t>150mm diameter</t>
  </si>
  <si>
    <t>Providing and laying cement concrete 1:5:10 (1 cement : 5 coarse sand : 10 graded stone aggregate 40 mm nominal size) all-round S.W. pipes including bed concrete as per standard design :</t>
  </si>
  <si>
    <t>19.2.2</t>
  </si>
  <si>
    <t>150 mm diameter S.W. pipe</t>
  </si>
  <si>
    <t>Providing and laying non-pressure NP2 class (light duty) R.C.C. pipes with collars jointed with stiff mixture of cement mortar in the proportion of 1:2 (1 cement : 2 fine sand) including testing of joints etc. complete :</t>
  </si>
  <si>
    <t>19.6.4</t>
  </si>
  <si>
    <t>300 mm dia RCC pipes.</t>
  </si>
  <si>
    <t>Providing M.S. foot rests including fixing in manholes with 20x20x10 cm cement concrete blocks 1:3:6 (1 cement : 3 coarse sand : 6 graded stone aggregate 20 mm nominal size) as per standard design :</t>
  </si>
  <si>
    <t>Construction brick masonary manholes in cement mortar 1:4 - 1 cement : 4 coarse sand- R.C.C. top slab with 1:2:4 mix -1 cement : 2 coarse sand : 4 approved graded stone aggregate 20mm nominal size- foundation concrete 1:4:8 mix -1 cement : 4 coarse sand :8 graded stone aggregate 40mm nominal size) inside plastring 12mm thick with cement morter 1:3(1 cement:3 Coarse sand) finished with a floating coat of neat cement and making channel in cementconcrete 1:2:4 (1 cement:2 coarse sand:graded stone aggregate 20mm nominal size) finished with a floating coat of neat cement complete as per standard design of CPWD.</t>
  </si>
  <si>
    <t xml:space="preserve">Inside size 90X80 cm and 45cm deep including C.I. Cover with frame (light duly) 455x610 mm internal dimensions, total weight of cover and frame to be not less than 38 Kg (weight of cover 23 Kg and and weight of frame 15 Kg) </t>
  </si>
  <si>
    <t>With Fly Ash Bricks</t>
  </si>
  <si>
    <t>Extra for depth for manholes</t>
  </si>
  <si>
    <t xml:space="preserve">Size 90 x 80cm </t>
  </si>
  <si>
    <t>With Fly Ash Bricks of average compressive strength of 50 Kg/cm2</t>
  </si>
  <si>
    <t>Meter</t>
  </si>
  <si>
    <t xml:space="preserve">PART-II 
Construction of SEWERAGE SYSTEM for Residential Qtr </t>
  </si>
  <si>
    <t>1</t>
  </si>
  <si>
    <t>2</t>
  </si>
  <si>
    <r>
      <t xml:space="preserve">Discount on lum-sum basis on total price quoted by us.
</t>
    </r>
    <r>
      <rPr>
        <sz val="11"/>
        <rFont val="Book Antiqua"/>
        <family val="1"/>
      </rPr>
      <t xml:space="preserve">[The discount shall be proportionately applicable on all the items of all the Schdules of all the Parts i.e.  (PART-A + Part-B+PART-C) </t>
    </r>
    <r>
      <rPr>
        <b/>
        <sz val="11"/>
        <rFont val="Book Antiqua"/>
        <family val="1"/>
      </rPr>
      <t>In Rs.</t>
    </r>
  </si>
  <si>
    <r>
      <t>Discount on percent basis on total price quoted by us.</t>
    </r>
    <r>
      <rPr>
        <sz val="11"/>
        <rFont val="Book Antiqua"/>
        <family val="1"/>
      </rPr>
      <t xml:space="preserve"> 
[The discount shall be proportionately applicable on all the items of all the Schdulesof all the Parts i.e. (PART-A + Part-B+PART-C) </t>
    </r>
    <r>
      <rPr>
        <b/>
        <sz val="11"/>
        <rFont val="Book Antiqua"/>
        <family val="1"/>
      </rPr>
      <t>In Percent (%)</t>
    </r>
  </si>
  <si>
    <t xml:space="preserve">
The price quoted in respect of all items shall be excluding GST applicable on transaction between the Employer and the Contractor</t>
  </si>
  <si>
    <t xml:space="preserve">GRAND TOTAL after Discount </t>
  </si>
  <si>
    <r>
      <t>We declare that as specified in Clause 9, Section–II: SCC, Vol.-I of the Bidding Documents, prices quoted by us in the Price Schedules</t>
    </r>
    <r>
      <rPr>
        <sz val="12"/>
        <color indexed="10"/>
        <rFont val="Book Antiqua"/>
        <family val="1"/>
      </rPr>
      <t xml:space="preserve"> shall be FIRM during the execution of Contract and not subject to any Price Adjustment </t>
    </r>
    <r>
      <rPr>
        <sz val="12"/>
        <rFont val="Book Antiqua"/>
        <family val="1"/>
      </rPr>
      <t xml:space="preserve">. </t>
    </r>
  </si>
  <si>
    <t>GRAND SUMMARY</t>
  </si>
  <si>
    <t>GRAND SUMMARY after DISCOUNT</t>
  </si>
  <si>
    <t xml:space="preserve">PART-A- Supply </t>
  </si>
  <si>
    <t xml:space="preserve">Rate  </t>
  </si>
  <si>
    <t>Total  (PART-C) -   Excl GST</t>
  </si>
  <si>
    <t>(SCHEDULE OF RATES AND PRICES : - Scheduled Items ) PART A</t>
  </si>
  <si>
    <t>SCHEDULE OF RATES AND PRICES : PART-B- Non Scheduled Items</t>
  </si>
  <si>
    <t>PART-B: Non Scheduled Items</t>
  </si>
  <si>
    <t>(SCHEDULE OF RATES AND PRICES : PART-C- ELECTRICAL ITEMS)</t>
  </si>
  <si>
    <t>PART-A- Scheduled items</t>
  </si>
  <si>
    <t>PART-B- Non Scheduled Items</t>
  </si>
  <si>
    <t>Total of PART-A + PART-B</t>
  </si>
  <si>
    <t>PART-A-SCHEDULED ITEM</t>
  </si>
  <si>
    <t>PART-C-NA</t>
  </si>
  <si>
    <t>Total for PART-A-Schedule items (Excluding GST) :</t>
  </si>
  <si>
    <t>Total  (PART-B) - Non Scheduled Items (Excluding GST)</t>
  </si>
  <si>
    <t>PART-C- Electrical Items</t>
  </si>
  <si>
    <t>PART-B- Scheduled items</t>
  </si>
  <si>
    <t>Total of PART-A + PART-B + PART-C</t>
  </si>
  <si>
    <t>Item No.</t>
  </si>
  <si>
    <t>PART-B-NA</t>
  </si>
  <si>
    <t>sqm</t>
  </si>
  <si>
    <t>Part-A (Schedule Item)</t>
  </si>
  <si>
    <t>Mob No</t>
  </si>
  <si>
    <t>E mail</t>
  </si>
  <si>
    <t>Regional Procurement Cell</t>
  </si>
  <si>
    <t>NOT APPLICABLE</t>
  </si>
  <si>
    <t>Part-A- Scheduled Items Rate As Per DSR 2023</t>
  </si>
  <si>
    <t>cum</t>
  </si>
  <si>
    <t>5.2.2</t>
  </si>
  <si>
    <t>5.9.6</t>
  </si>
  <si>
    <t>b</t>
  </si>
  <si>
    <t>kg</t>
  </si>
  <si>
    <t>13.61.1</t>
  </si>
  <si>
    <t>15.7.4</t>
  </si>
  <si>
    <t>In cement mortar</t>
  </si>
  <si>
    <t>Repairing and painting of existing Boundary wall and construction of new boundary wall in damaged portion at 400/220kV Substation, Raipur (Kumhari)</t>
  </si>
  <si>
    <t>Specification No.:WR-1/RPC/VRL/I-108/2026/Rfx-5005012875</t>
  </si>
  <si>
    <t>Demolishing R.C.C. work manually/ by mechanical means including
stacking of steel bars and disposal of unserviceable material within 50
metres lead as per direction of Engineer - in- charge</t>
  </si>
  <si>
    <t xml:space="preserve"> Demolishing brick work manually/ by mechanical means including 
stacking of serviceable material and disposal of unserviceable material 
within 50 metres lead as per direction of Engineer-in-charge</t>
  </si>
  <si>
    <t>Filling available excavated earth (excluding rock) in trenches, plinth, sides 
of foundations etc. in layers not exceeding 20cm in depth, consolidating 
each deposited layer by ramming and watering, lead up to 50 and for all lift.</t>
  </si>
  <si>
    <t>Earth work in excavation by mechanical means (Hydraulic excavator)/
manual means over areas (exceeding 30 cm in depth, 1.5 m in width as
well as 10 sqm on plan) including getting out and disposal of excavated
earth lead upto 50 m and for all lift, as directed by Engineer-in-charge.</t>
  </si>
  <si>
    <t>2.6.1</t>
  </si>
  <si>
    <t xml:space="preserve">Providing and laying in position cement concrete of specified grade
excluding the cost of centering and shuttering - All work up to plinth
level </t>
  </si>
  <si>
    <t>1:4:8 (1 Cement : 4 coarse sand (zone-III) derived from
natural sources : 8 graded stone aggregate 40 mm nominal
size derived from natural sources)</t>
  </si>
  <si>
    <t>Centering and shuttering including strutting, propping etc. and removal
of form work for :</t>
  </si>
  <si>
    <t xml:space="preserve">Providing and laying in position specified grade of reinforced cement 
concrete, excluding the cost of centering, shuttering, finishing and 
reinforcement - All work up to plinth level </t>
  </si>
  <si>
    <t>5.1.2</t>
  </si>
  <si>
    <t xml:space="preserve">1:1.5:3 (1 cement : 1.5 coarse sand (zone-III) derived from 
natural sources : 3 graded stone aggregate 20 mm nominal </t>
  </si>
  <si>
    <t>Reinforced cement concrete work in walls (any thickness), including
attached pilasters, buttresses, plinth and string courses, fillets, columns,
pillars, piers, abutments, posts and struts etc. above plinth level up to
floor five level, excluding cost of centering, shuttering, finishing and
reinforcement</t>
  </si>
  <si>
    <t>1:1.5:3 (1 cement : 1.5 coarse sand(zone-III) derived from
natural sources : 3 graded stone aggregate 20 mm nominal
size derived from natural sources)</t>
  </si>
  <si>
    <t>Centering and shuttering including strutting, propping etc. and removal
of form for</t>
  </si>
  <si>
    <t>5.9.1</t>
  </si>
  <si>
    <t>Foundations, footings, bases of columns, etc. for mass concrete</t>
  </si>
  <si>
    <t>5.9.5</t>
  </si>
  <si>
    <t>Lintels, beams, plinth beams, girders, bressumers and
cantilevers</t>
  </si>
  <si>
    <t>c</t>
  </si>
  <si>
    <t>Columns, Pillars, Piers, Abutments, Posts and Struts</t>
  </si>
  <si>
    <t>5.22.6</t>
  </si>
  <si>
    <t>Steel reinforcement for R.C.C. work including straightening, cutting,
bending, placing in position and binding all complete above plinth level.</t>
  </si>
  <si>
    <t>5.22.A.6</t>
  </si>
  <si>
    <t>Thermo-Mechanically Treated bars of grade Fe-500D or
more.</t>
  </si>
  <si>
    <t>Kg</t>
  </si>
  <si>
    <t>Structural steel work riveted, bolted or welded in built up sections, trusses
and framed work, including cutting, hoisting, fixing in position and applying
a priming coat of approved steel primer all complete.</t>
  </si>
  <si>
    <t>Providing and fixing concertina coil fencing with punched tape concertina
coil 600 mm dia 10 metre openable length ( total length 90 m), having 50
nos rounds per 6 metre length, upto 3 m height of wall with existing angle
iron ‘Y’ shaped placed 2.4m or 3.00 m apart and with 9 horizontal R.B.T.
reinforced barbed wire, stud tied with G.I. staples and G.I. clips to retain
horizontal, including necessary bolts or G.I. barbed wire tied to angle iron,
all complete as per direction of Engineer-in-charge, with reinforced barbed
tape(R.B.T.) / Spring core (2.5 mm thick) wire of high tensile strength of
165 kg/ sq. mm with tape (0.52 mm thick) and weight 43.478 gm/ metre
(cost of M.S. angle, C.C. blocks shall be paid separately)</t>
  </si>
  <si>
    <t>Painting with synthetic enamel paint of approved brand and manufacture
to give an even shade :</t>
  </si>
  <si>
    <t>Two or more coats on new work</t>
  </si>
  <si>
    <t>Painting with synthetic enamel paint of approved brand and manufacture
of required colour to give an even shade :</t>
  </si>
  <si>
    <t>13.99.1</t>
  </si>
  <si>
    <t>One or more coats on old work</t>
  </si>
  <si>
    <t>Finishing walls with Acrylic Smooth exterior paint of required shade</t>
  </si>
  <si>
    <t>13.111.1</t>
  </si>
  <si>
    <t>Old work (Two or more coat applied @ 1.67 ltr/ 10 sqm) on
existing cement paint surface</t>
  </si>
  <si>
    <t>12 mm cement plaster of mix :</t>
  </si>
  <si>
    <t>13.4.2</t>
  </si>
  <si>
    <t>1:6 (1 cement: 6 coarse sand)</t>
  </si>
  <si>
    <t>15 mm cement plaster on rough side of single or half brick wall of mix:</t>
  </si>
  <si>
    <t>13.5.2</t>
  </si>
  <si>
    <t>Repairs to plaster of thickness 12 mm to 20 mm in patches of area 2.5 
sq.meters and under, including cutting the patch in proper shape, raking 
out joints and preparing and plastering the surface of the walls complete, 
including disposal of rubbish to the dumping ground, all complete as per 
direction of Engineer-in-Charge.</t>
  </si>
  <si>
    <t>14.1.2</t>
  </si>
  <si>
    <t xml:space="preserve"> With cement mortar 1:4 (1cement: 4 coarse sand)</t>
  </si>
  <si>
    <t xml:space="preserve"> Providing and laying cement concrete in retaining walls, return walls, 
walls (any thickness) including attached pilasters, columns, piers, 
abutments, pillars, posts, struts, buttresses, string or lacing courses, 
parapets, coping, bed blocks, anchor blocks, plain window sills, fillets, 
sunken floor etc., up to floor five level, excluding the cost of centering, 
shuttering and finishing:</t>
  </si>
  <si>
    <t>4.2.3</t>
  </si>
  <si>
    <t>1:2:4 (1 Cement : 2 coarse sand (zone-III) derived from 
natural sources : 4 graded stone aggregate 20 mm nominal 
size derived from natural sources)</t>
  </si>
  <si>
    <t xml:space="preserve"> 6 mm cement plaster of mix :</t>
  </si>
  <si>
    <t>13.16.1</t>
  </si>
  <si>
    <t>1:3 (1 cement : 3 fine sand)</t>
  </si>
  <si>
    <t>Brickwork with Fly ash Bricks</t>
  </si>
  <si>
    <t>Brickwork with Fly Ash bricks of class designation 5.0 in super-structure above plinth level upto floor V level in all shapes and sizes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</si>
</sst>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_(* \(#,##0.00\);_(* &quot;-&quot;??_);_(@_)"/>
    <numFmt numFmtId="165" formatCode="_-* #,##0.00_-;\-* #,##0.00_-;_-* &quot;-&quot;??_-;_-@_-"/>
    <numFmt numFmtId="166" formatCode="0.0"/>
    <numFmt numFmtId="167" formatCode="0.000"/>
    <numFmt numFmtId="168" formatCode="#,##0.0"/>
    <numFmt numFmtId="169" formatCode="0.00_)"/>
    <numFmt numFmtId="170" formatCode="_-&quot;£&quot;* #,##0.00_-;\-&quot;£&quot;* #,##0.00_-;_-&quot;£&quot;* &quot;-&quot;??_-;_-@_-"/>
    <numFmt numFmtId="171" formatCode="&quot;\&quot;#,##0.00;[Red]\-&quot;\&quot;#,##0.00"/>
    <numFmt numFmtId="172" formatCode="#,##0.000_);\(#,##0.000\)"/>
    <numFmt numFmtId="173" formatCode="0.0_)"/>
    <numFmt numFmtId="174" formatCode=";;"/>
    <numFmt numFmtId="175" formatCode="&quot; &quot;@"/>
    <numFmt numFmtId="176" formatCode="[$-409]dd\-mmm\-yy;@"/>
    <numFmt numFmtId="177" formatCode="_(* #,##0_);_(* \(#,##0\);_(* &quot;-&quot;??_);_(@_)"/>
    <numFmt numFmtId="178" formatCode="0.000000%"/>
    <numFmt numFmtId="179" formatCode="0.0000000000%"/>
    <numFmt numFmtId="180" formatCode="[$-409]d\-mmm\-yy;@"/>
    <numFmt numFmtId="181" formatCode="0;[Red]0"/>
    <numFmt numFmtId="182" formatCode="0.00;[Red]0.00"/>
  </numFmts>
  <fonts count="90">
    <font>
      <sz val="11"/>
      <name val="Book Antiqua"/>
      <family val="1"/>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1"/>
      <name val="Book Antiqua"/>
      <family val="1"/>
    </font>
    <font>
      <sz val="11"/>
      <name val="Book Antiqua"/>
      <family val="1"/>
    </font>
    <font>
      <sz val="11"/>
      <name val="Book Antiqua"/>
      <family val="1"/>
    </font>
    <font>
      <sz val="10"/>
      <name val="Book Antiqua"/>
      <family val="1"/>
    </font>
    <font>
      <sz val="12"/>
      <name val="Arial"/>
      <family val="2"/>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b/>
      <sz val="11"/>
      <color indexed="9"/>
      <name val="Book Antiqua"/>
      <family val="1"/>
    </font>
    <font>
      <sz val="12"/>
      <name val="Times New Roman"/>
      <family val="1"/>
    </font>
    <font>
      <sz val="11"/>
      <name val="Book Antiqua"/>
      <family val="1"/>
    </font>
    <font>
      <b/>
      <sz val="11"/>
      <color indexed="10"/>
      <name val="Book Antiqua"/>
      <family val="1"/>
    </font>
    <font>
      <sz val="8"/>
      <name val="Book Antiqua"/>
      <family val="1"/>
    </font>
    <font>
      <b/>
      <sz val="14"/>
      <color indexed="9"/>
      <name val="Book Antiqua"/>
      <family val="1"/>
    </font>
    <font>
      <sz val="11"/>
      <color indexed="9"/>
      <name val="Book Antiqua"/>
      <family val="1"/>
    </font>
    <font>
      <sz val="10"/>
      <name val="Book Antiqua"/>
      <family val="1"/>
    </font>
    <font>
      <sz val="8"/>
      <name val="Book Antiqua"/>
      <family val="1"/>
    </font>
    <font>
      <sz val="10"/>
      <name val="Arial"/>
      <family val="2"/>
    </font>
    <font>
      <b/>
      <sz val="12"/>
      <name val="Arial"/>
      <family val="2"/>
    </font>
    <font>
      <sz val="11"/>
      <name val="Arial"/>
      <family val="2"/>
    </font>
    <font>
      <sz val="11"/>
      <name val="Book Antiqua"/>
      <family val="1"/>
    </font>
    <font>
      <b/>
      <sz val="11"/>
      <color indexed="12"/>
      <name val="Book Antiqua"/>
      <family val="1"/>
    </font>
    <font>
      <sz val="1"/>
      <color indexed="9"/>
      <name val="Book Antiqua"/>
      <family val="1"/>
    </font>
    <font>
      <b/>
      <sz val="12"/>
      <color indexed="20"/>
      <name val="Book Antiqua"/>
      <family val="1"/>
    </font>
    <font>
      <sz val="10"/>
      <color indexed="9"/>
      <name val="Book Antiqua"/>
      <family val="1"/>
    </font>
    <font>
      <sz val="11"/>
      <name val="Book Antiqua"/>
      <family val="1"/>
    </font>
    <font>
      <sz val="11"/>
      <name val="Book Antiqua"/>
      <family val="1"/>
    </font>
    <font>
      <b/>
      <vertAlign val="superscript"/>
      <sz val="12"/>
      <name val="Book Antiqua"/>
      <family val="1"/>
    </font>
    <font>
      <sz val="11"/>
      <name val="Book Antiqua"/>
      <family val="1"/>
    </font>
    <font>
      <b/>
      <sz val="11"/>
      <name val="Cambria"/>
      <family val="1"/>
    </font>
    <font>
      <b/>
      <sz val="12"/>
      <name val="Cambria"/>
      <family val="1"/>
    </font>
    <font>
      <sz val="11"/>
      <name val="Cambria"/>
      <family val="1"/>
    </font>
    <font>
      <sz val="10"/>
      <name val="Cambria"/>
      <family val="1"/>
    </font>
    <font>
      <sz val="11"/>
      <name val="Century Gothic"/>
      <family val="2"/>
    </font>
    <font>
      <b/>
      <sz val="20"/>
      <name val="Book Antiqua"/>
      <family val="1"/>
    </font>
    <font>
      <b/>
      <sz val="10"/>
      <name val="Cambria"/>
      <family val="1"/>
    </font>
    <font>
      <b/>
      <sz val="11"/>
      <name val="Times New Roman"/>
      <family val="1"/>
    </font>
    <font>
      <sz val="12"/>
      <color indexed="10"/>
      <name val="Book Antiqua"/>
      <family val="1"/>
    </font>
    <font>
      <b/>
      <sz val="14"/>
      <name val="Book Antiqua"/>
      <family val="1"/>
    </font>
    <font>
      <b/>
      <sz val="14"/>
      <color indexed="8"/>
      <name val="Book Antiqua"/>
      <family val="1"/>
    </font>
    <font>
      <b/>
      <u/>
      <sz val="14"/>
      <name val="Book Antiqua"/>
      <family val="1"/>
    </font>
    <font>
      <sz val="11"/>
      <color indexed="8"/>
      <name val="Calibri"/>
      <family val="2"/>
      <charset val="1"/>
    </font>
    <font>
      <sz val="11"/>
      <name val="Times New Roman"/>
      <family val="1"/>
    </font>
    <font>
      <b/>
      <sz val="12"/>
      <name val="Times New Roman"/>
      <family val="1"/>
    </font>
    <font>
      <b/>
      <sz val="18"/>
      <name val="Book Antiqua"/>
      <family val="1"/>
    </font>
    <font>
      <b/>
      <sz val="14"/>
      <color indexed="12"/>
      <name val="Book Antiqua"/>
      <family val="1"/>
    </font>
    <font>
      <sz val="11.5"/>
      <name val="Book Antiqua"/>
      <family val="1"/>
    </font>
    <font>
      <b/>
      <sz val="16"/>
      <name val="Times New Roman"/>
      <family val="1"/>
    </font>
    <font>
      <sz val="20"/>
      <name val="Book Antiqua"/>
      <family val="1"/>
    </font>
    <font>
      <b/>
      <sz val="26"/>
      <name val="Book Antiqua"/>
      <family val="1"/>
    </font>
    <font>
      <b/>
      <sz val="16"/>
      <name val="Book Antiqua"/>
      <family val="1"/>
    </font>
    <font>
      <sz val="16"/>
      <name val="Times New Roman"/>
      <family val="1"/>
    </font>
    <font>
      <sz val="11"/>
      <color theme="1"/>
      <name val="Calibri"/>
      <family val="2"/>
      <scheme val="minor"/>
    </font>
    <font>
      <sz val="11"/>
      <color rgb="FF000000"/>
      <name val="Calibri"/>
      <family val="2"/>
      <scheme val="minor"/>
    </font>
    <font>
      <b/>
      <sz val="11"/>
      <color theme="1"/>
      <name val="Calibri"/>
      <family val="2"/>
      <scheme val="minor"/>
    </font>
    <font>
      <sz val="10"/>
      <color theme="0"/>
      <name val="Book Antiqua"/>
      <family val="1"/>
    </font>
    <font>
      <sz val="12"/>
      <color theme="1"/>
      <name val="Times New Roman"/>
      <family val="1"/>
    </font>
    <font>
      <b/>
      <sz val="12"/>
      <color theme="1"/>
      <name val="Times New Roman"/>
      <family val="1"/>
    </font>
    <font>
      <b/>
      <sz val="11"/>
      <color theme="1"/>
      <name val="Book Antiqua"/>
      <family val="1"/>
    </font>
    <font>
      <sz val="11.5"/>
      <color theme="1"/>
      <name val="Book Antiqua"/>
      <family val="1"/>
    </font>
    <font>
      <sz val="11"/>
      <color theme="1"/>
      <name val="Book Antiqua"/>
      <family val="1"/>
    </font>
    <font>
      <sz val="12"/>
      <color theme="1"/>
      <name val="Book Antiqua"/>
      <family val="1"/>
    </font>
    <font>
      <sz val="20"/>
      <color theme="1"/>
      <name val="Book Antiqua"/>
      <family val="1"/>
    </font>
    <font>
      <sz val="16"/>
      <color theme="1"/>
      <name val="Times New Roman"/>
      <family val="1"/>
    </font>
    <font>
      <sz val="16"/>
      <color rgb="FF000000"/>
      <name val="Times New Roman"/>
      <family val="1"/>
    </font>
    <font>
      <sz val="14"/>
      <color theme="1"/>
      <name val="Times New Roman"/>
      <family val="1"/>
    </font>
    <font>
      <b/>
      <sz val="10"/>
      <color rgb="FFFF0000"/>
      <name val="Arial"/>
      <family val="2"/>
    </font>
    <font>
      <b/>
      <sz val="11"/>
      <color rgb="FFFF0000"/>
      <name val="Book Antiqua"/>
      <family val="1"/>
    </font>
    <font>
      <sz val="11.5"/>
      <color rgb="FFFF0000"/>
      <name val="Book Antiqua"/>
      <family val="1"/>
    </font>
    <font>
      <b/>
      <sz val="11"/>
      <color rgb="FF7030A0"/>
      <name val="Book Antiqua"/>
      <family val="1"/>
    </font>
    <font>
      <sz val="11"/>
      <color rgb="FF7030A0"/>
      <name val="Book Antiqua"/>
      <family val="1"/>
    </font>
    <font>
      <sz val="11"/>
      <color rgb="FFFF0000"/>
      <name val="Book Antiqua"/>
      <family val="1"/>
    </font>
    <font>
      <sz val="16"/>
      <color rgb="FFFF0000"/>
      <name val="Times New Roman"/>
      <family val="1"/>
    </font>
    <font>
      <b/>
      <sz val="11"/>
      <name val="Calibri"/>
      <family val="2"/>
    </font>
  </fonts>
  <fills count="1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indexed="43"/>
        <bgColor indexed="64"/>
      </patternFill>
    </fill>
    <fill>
      <patternFill patternType="solid">
        <fgColor indexed="45"/>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top/>
      <bottom style="hair">
        <color indexed="64"/>
      </bottom>
      <diagonal/>
    </border>
  </borders>
  <cellStyleXfs count="48">
    <xf numFmtId="0" fontId="0" fillId="0" borderId="0"/>
    <xf numFmtId="9" fontId="6" fillId="0" borderId="0"/>
    <xf numFmtId="170" fontId="1" fillId="0" borderId="0" applyFont="0" applyFill="0" applyBorder="0" applyAlignment="0" applyProtection="0"/>
    <xf numFmtId="173"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0" fontId="7" fillId="0" borderId="0"/>
    <xf numFmtId="164" fontId="1" fillId="0" borderId="0" applyFont="0" applyFill="0" applyBorder="0" applyAlignment="0" applyProtection="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64" fontId="33" fillId="0" borderId="0" applyFont="0" applyFill="0" applyBorder="0" applyAlignment="0" applyProtection="0"/>
    <xf numFmtId="165" fontId="68" fillId="0" borderId="0" applyFont="0" applyFill="0" applyBorder="0" applyAlignment="0" applyProtection="0"/>
    <xf numFmtId="0" fontId="57" fillId="0" borderId="0"/>
    <xf numFmtId="168" fontId="8" fillId="0" borderId="1">
      <alignment horizontal="right"/>
    </xf>
    <xf numFmtId="0" fontId="3" fillId="0" borderId="2" applyNumberFormat="0" applyAlignment="0" applyProtection="0">
      <alignment horizontal="left" vertical="center"/>
    </xf>
    <xf numFmtId="0" fontId="3" fillId="0" borderId="3">
      <alignment horizontal="left" vertical="center"/>
    </xf>
    <xf numFmtId="0" fontId="9" fillId="0" borderId="0" applyNumberFormat="0" applyFill="0" applyBorder="0" applyAlignment="0" applyProtection="0">
      <alignment vertical="top"/>
      <protection locked="0"/>
    </xf>
    <xf numFmtId="37" fontId="10" fillId="0" borderId="0"/>
    <xf numFmtId="167" fontId="1" fillId="0" borderId="0"/>
    <xf numFmtId="0" fontId="33" fillId="0" borderId="0"/>
    <xf numFmtId="0" fontId="33" fillId="0" borderId="0"/>
    <xf numFmtId="0" fontId="33" fillId="0" borderId="0"/>
    <xf numFmtId="0" fontId="33" fillId="0" borderId="0"/>
    <xf numFmtId="0" fontId="68" fillId="0" borderId="0"/>
    <xf numFmtId="0" fontId="33" fillId="0" borderId="0"/>
    <xf numFmtId="0" fontId="33" fillId="0" borderId="0"/>
    <xf numFmtId="0" fontId="69" fillId="0" borderId="0"/>
    <xf numFmtId="0" fontId="31" fillId="0" borderId="0"/>
    <xf numFmtId="0" fontId="15" fillId="0" borderId="0"/>
    <xf numFmtId="0" fontId="31" fillId="0" borderId="0"/>
    <xf numFmtId="0" fontId="15" fillId="0" borderId="0" applyNumberFormat="0" applyFill="0" applyBorder="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xf numFmtId="0" fontId="15" fillId="0" borderId="0"/>
    <xf numFmtId="0" fontId="15" fillId="0" borderId="0"/>
    <xf numFmtId="0" fontId="1" fillId="0" borderId="0"/>
    <xf numFmtId="0" fontId="1" fillId="0" borderId="0" applyNumberFormat="0" applyFont="0" applyFill="0" applyBorder="0" applyAlignment="0" applyProtection="0">
      <alignment vertical="top"/>
    </xf>
    <xf numFmtId="9" fontId="1" fillId="0" borderId="0" applyFont="0" applyFill="0" applyBorder="0" applyAlignment="0" applyProtection="0"/>
    <xf numFmtId="0" fontId="11" fillId="0" borderId="0" applyFont="0"/>
    <xf numFmtId="0" fontId="12" fillId="0" borderId="0" applyNumberFormat="0" applyFill="0" applyBorder="0" applyAlignment="0" applyProtection="0">
      <alignment vertical="top"/>
      <protection locked="0"/>
    </xf>
    <xf numFmtId="0" fontId="13" fillId="0" borderId="0"/>
  </cellStyleXfs>
  <cellXfs count="617">
    <xf numFmtId="0" fontId="0" fillId="0" borderId="0" xfId="0"/>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4" fillId="0" borderId="4" xfId="0" applyFont="1" applyBorder="1" applyAlignment="1">
      <alignment vertical="center"/>
    </xf>
    <xf numFmtId="0" fontId="14" fillId="0" borderId="4" xfId="0" applyFont="1" applyBorder="1" applyAlignment="1">
      <alignment horizontal="right" vertical="center"/>
    </xf>
    <xf numFmtId="0" fontId="15" fillId="0" borderId="0" xfId="0" applyFont="1" applyAlignment="1">
      <alignment horizontal="justify" vertical="center"/>
    </xf>
    <xf numFmtId="0" fontId="17" fillId="0" borderId="0" xfId="39" applyFont="1" applyAlignment="1" applyProtection="1">
      <alignment vertical="center"/>
      <protection hidden="1"/>
    </xf>
    <xf numFmtId="0" fontId="3" fillId="0" borderId="0" xfId="39" applyFont="1" applyAlignment="1" applyProtection="1">
      <alignment vertical="center"/>
      <protection hidden="1"/>
    </xf>
    <xf numFmtId="0" fontId="18" fillId="0" borderId="0" xfId="39" applyFont="1" applyAlignment="1" applyProtection="1">
      <alignment vertical="center"/>
      <protection hidden="1"/>
    </xf>
    <xf numFmtId="0" fontId="18" fillId="0" borderId="0" xfId="39" applyFont="1" applyProtection="1">
      <protection hidden="1"/>
    </xf>
    <xf numFmtId="0" fontId="1" fillId="0" borderId="0" xfId="39" applyProtection="1">
      <protection hidden="1"/>
    </xf>
    <xf numFmtId="0" fontId="4" fillId="0" borderId="0" xfId="39" applyFont="1" applyAlignment="1" applyProtection="1">
      <alignment vertical="center"/>
      <protection hidden="1"/>
    </xf>
    <xf numFmtId="0" fontId="4" fillId="0" borderId="5" xfId="39" applyFont="1" applyBorder="1" applyAlignment="1" applyProtection="1">
      <alignment vertical="center"/>
      <protection hidden="1"/>
    </xf>
    <xf numFmtId="0" fontId="4" fillId="0" borderId="6" xfId="39" applyFont="1" applyBorder="1" applyAlignment="1" applyProtection="1">
      <alignment vertical="center"/>
      <protection hidden="1"/>
    </xf>
    <xf numFmtId="0" fontId="1" fillId="0" borderId="0" xfId="39"/>
    <xf numFmtId="0" fontId="4" fillId="0" borderId="7" xfId="39" applyFont="1" applyBorder="1" applyAlignment="1" applyProtection="1">
      <alignment vertical="center"/>
      <protection hidden="1"/>
    </xf>
    <xf numFmtId="0" fontId="21" fillId="0" borderId="6" xfId="39" applyFont="1" applyBorder="1" applyAlignment="1" applyProtection="1">
      <alignment vertical="center"/>
      <protection hidden="1"/>
    </xf>
    <xf numFmtId="0" fontId="1" fillId="0" borderId="0" xfId="39" applyAlignment="1" applyProtection="1">
      <alignment vertical="center"/>
      <protection hidden="1"/>
    </xf>
    <xf numFmtId="0" fontId="17" fillId="0" borderId="6" xfId="39" applyFont="1" applyBorder="1" applyAlignment="1" applyProtection="1">
      <alignment vertical="center"/>
      <protection hidden="1"/>
    </xf>
    <xf numFmtId="0" fontId="23" fillId="0" borderId="5" xfId="39" applyFont="1" applyBorder="1" applyAlignment="1" applyProtection="1">
      <alignment vertical="center"/>
      <protection hidden="1"/>
    </xf>
    <xf numFmtId="0" fontId="23" fillId="0" borderId="0" xfId="39" applyFont="1" applyAlignment="1" applyProtection="1">
      <alignment vertical="center"/>
      <protection hidden="1"/>
    </xf>
    <xf numFmtId="0" fontId="17" fillId="0" borderId="7" xfId="39" applyFont="1" applyBorder="1" applyAlignment="1" applyProtection="1">
      <alignment vertical="center"/>
      <protection hidden="1"/>
    </xf>
    <xf numFmtId="0" fontId="4" fillId="0" borderId="8" xfId="39" applyFont="1" applyBorder="1" applyAlignment="1" applyProtection="1">
      <alignment vertical="center"/>
      <protection hidden="1"/>
    </xf>
    <xf numFmtId="0" fontId="14" fillId="0" borderId="0" xfId="40" applyFont="1" applyAlignment="1" applyProtection="1">
      <alignment vertical="center"/>
      <protection hidden="1"/>
    </xf>
    <xf numFmtId="0" fontId="15" fillId="0" borderId="0" xfId="40" applyAlignment="1" applyProtection="1">
      <alignment vertical="center"/>
      <protection hidden="1"/>
    </xf>
    <xf numFmtId="0" fontId="14" fillId="0" borderId="0" xfId="40" applyFont="1" applyAlignment="1" applyProtection="1">
      <alignment vertical="top"/>
      <protection hidden="1"/>
    </xf>
    <xf numFmtId="0" fontId="15" fillId="0" borderId="0" xfId="0" applyFont="1" applyAlignment="1" applyProtection="1">
      <alignment vertical="center"/>
      <protection hidden="1"/>
    </xf>
    <xf numFmtId="0" fontId="14" fillId="0" borderId="0" xfId="0" applyFont="1" applyAlignment="1">
      <alignment horizontal="justify" vertical="center"/>
    </xf>
    <xf numFmtId="0" fontId="14" fillId="0" borderId="0" xfId="0" applyFont="1" applyAlignment="1">
      <alignment horizontal="right" vertical="center"/>
    </xf>
    <xf numFmtId="0" fontId="15" fillId="0" borderId="0" xfId="0" applyFont="1" applyAlignment="1">
      <alignment horizontal="right" vertical="center"/>
    </xf>
    <xf numFmtId="0" fontId="4" fillId="0" borderId="0" xfId="39" applyFont="1" applyAlignment="1" applyProtection="1">
      <alignment vertical="top"/>
      <protection hidden="1"/>
    </xf>
    <xf numFmtId="0" fontId="14" fillId="0" borderId="0" xfId="39" applyFont="1" applyAlignment="1" applyProtection="1">
      <alignment vertical="center"/>
      <protection hidden="1"/>
    </xf>
    <xf numFmtId="0" fontId="15" fillId="0" borderId="0" xfId="39" applyFont="1" applyAlignment="1" applyProtection="1">
      <alignment vertical="center"/>
      <protection hidden="1"/>
    </xf>
    <xf numFmtId="0" fontId="14" fillId="0" borderId="0" xfId="42" applyFont="1" applyAlignment="1" applyProtection="1">
      <alignment vertical="top"/>
      <protection hidden="1"/>
    </xf>
    <xf numFmtId="0" fontId="15" fillId="0" borderId="0" xfId="39" applyFont="1" applyAlignment="1" applyProtection="1">
      <alignment vertical="top"/>
      <protection hidden="1"/>
    </xf>
    <xf numFmtId="0" fontId="15" fillId="0" borderId="0" xfId="39" applyFont="1" applyAlignment="1" applyProtection="1">
      <alignment horizontal="right" vertical="center"/>
      <protection hidden="1"/>
    </xf>
    <xf numFmtId="0" fontId="5" fillId="0" borderId="0" xfId="39" applyFont="1" applyAlignment="1" applyProtection="1">
      <alignment horizontal="center" vertical="top"/>
      <protection hidden="1"/>
    </xf>
    <xf numFmtId="0" fontId="14" fillId="0" borderId="4" xfId="39" applyFont="1" applyBorder="1" applyAlignment="1" applyProtection="1">
      <alignment vertical="top"/>
      <protection hidden="1"/>
    </xf>
    <xf numFmtId="0" fontId="14" fillId="0" borderId="9" xfId="39" applyFont="1" applyBorder="1" applyAlignment="1" applyProtection="1">
      <alignment horizontal="justify" vertical="top" wrapText="1"/>
      <protection hidden="1"/>
    </xf>
    <xf numFmtId="0" fontId="14" fillId="0" borderId="9" xfId="39" applyFont="1" applyBorder="1" applyAlignment="1" applyProtection="1">
      <alignment horizontal="right" vertical="center" wrapText="1" indent="5"/>
      <protection hidden="1"/>
    </xf>
    <xf numFmtId="0" fontId="15" fillId="0" borderId="10" xfId="39" applyFont="1" applyBorder="1" applyAlignment="1" applyProtection="1">
      <alignment horizontal="center" vertical="center"/>
      <protection hidden="1"/>
    </xf>
    <xf numFmtId="0" fontId="15" fillId="0" borderId="0" xfId="39" applyFont="1" applyAlignment="1" applyProtection="1">
      <alignment horizontal="left" vertical="center"/>
      <protection hidden="1"/>
    </xf>
    <xf numFmtId="0" fontId="4" fillId="0" borderId="0" xfId="39" applyFont="1" applyAlignment="1" applyProtection="1">
      <alignment horizontal="right"/>
      <protection hidden="1"/>
    </xf>
    <xf numFmtId="0" fontId="14" fillId="0" borderId="4" xfId="0" applyFont="1" applyBorder="1" applyAlignment="1">
      <alignment horizontal="left" vertical="center"/>
    </xf>
    <xf numFmtId="0" fontId="14" fillId="0" borderId="4" xfId="0" applyFont="1" applyBorder="1" applyAlignment="1">
      <alignment horizontal="justify" vertical="center"/>
    </xf>
    <xf numFmtId="0" fontId="15" fillId="0" borderId="0" xfId="0" applyFont="1" applyAlignment="1" applyProtection="1">
      <alignment horizontal="left" vertical="center" indent="1"/>
      <protection hidden="1"/>
    </xf>
    <xf numFmtId="0" fontId="15" fillId="0" borderId="0" xfId="39" applyFont="1" applyAlignment="1" applyProtection="1">
      <alignment horizontal="left" vertical="center" indent="1"/>
      <protection hidden="1"/>
    </xf>
    <xf numFmtId="0" fontId="15" fillId="0" borderId="0" xfId="0" applyFont="1" applyAlignment="1" applyProtection="1">
      <alignment horizontal="left" vertical="center"/>
      <protection hidden="1"/>
    </xf>
    <xf numFmtId="0" fontId="15" fillId="0" borderId="0" xfId="40" applyAlignment="1" applyProtection="1">
      <alignment horizontal="left" vertical="center"/>
      <protection hidden="1"/>
    </xf>
    <xf numFmtId="4" fontId="14" fillId="0" borderId="9" xfId="39" applyNumberFormat="1" applyFont="1" applyBorder="1" applyAlignment="1" applyProtection="1">
      <alignment vertical="center"/>
      <protection hidden="1"/>
    </xf>
    <xf numFmtId="0" fontId="15" fillId="0" borderId="0" xfId="39" applyFont="1" applyAlignment="1" applyProtection="1">
      <alignment horizontal="center" vertical="center"/>
      <protection hidden="1"/>
    </xf>
    <xf numFmtId="0" fontId="14" fillId="0" borderId="0" xfId="39" applyFont="1" applyAlignment="1" applyProtection="1">
      <alignment horizontal="left" vertical="center" wrapText="1"/>
      <protection hidden="1"/>
    </xf>
    <xf numFmtId="0" fontId="14" fillId="0" borderId="0" xfId="39" applyFont="1" applyAlignment="1" applyProtection="1">
      <alignment horizontal="right" vertical="center" wrapText="1"/>
      <protection hidden="1"/>
    </xf>
    <xf numFmtId="0" fontId="0" fillId="0" borderId="0" xfId="0" applyProtection="1">
      <protection hidden="1"/>
    </xf>
    <xf numFmtId="0" fontId="14" fillId="0" borderId="4" xfId="0" applyFont="1" applyBorder="1" applyAlignment="1" applyProtection="1">
      <alignment horizontal="left" vertical="center"/>
      <protection hidden="1"/>
    </xf>
    <xf numFmtId="0" fontId="14" fillId="0" borderId="4" xfId="0" applyFont="1" applyBorder="1" applyAlignment="1" applyProtection="1">
      <alignment horizontal="justify" vertical="center"/>
      <protection hidden="1"/>
    </xf>
    <xf numFmtId="0" fontId="14" fillId="0" borderId="4" xfId="0" applyFont="1" applyBorder="1" applyAlignment="1" applyProtection="1">
      <alignment horizontal="center" vertical="center"/>
      <protection hidden="1"/>
    </xf>
    <xf numFmtId="0" fontId="14" fillId="0" borderId="4" xfId="0" applyFont="1" applyBorder="1" applyAlignment="1" applyProtection="1">
      <alignment vertical="center"/>
      <protection hidden="1"/>
    </xf>
    <xf numFmtId="0" fontId="14" fillId="0" borderId="4" xfId="0" applyFont="1" applyBorder="1" applyAlignment="1" applyProtection="1">
      <alignment horizontal="right" vertical="center"/>
      <protection hidden="1"/>
    </xf>
    <xf numFmtId="0" fontId="1" fillId="0" borderId="0" xfId="38" applyNumberFormat="1" applyFont="1" applyFill="1" applyBorder="1" applyAlignment="1" applyProtection="1">
      <alignment vertical="top"/>
      <protection hidden="1"/>
    </xf>
    <xf numFmtId="0" fontId="15" fillId="0" borderId="0" xfId="0" applyFont="1" applyAlignment="1" applyProtection="1">
      <alignment horizontal="justify" vertical="center"/>
      <protection hidden="1"/>
    </xf>
    <xf numFmtId="0" fontId="15" fillId="0" borderId="0" xfId="0" applyFont="1" applyAlignment="1" applyProtection="1">
      <alignment horizontal="center" vertical="center"/>
      <protection hidden="1"/>
    </xf>
    <xf numFmtId="0" fontId="15" fillId="0" borderId="0" xfId="36" applyNumberFormat="1" applyFill="1" applyBorder="1" applyAlignment="1" applyProtection="1">
      <alignment vertical="center"/>
      <protection hidden="1"/>
    </xf>
    <xf numFmtId="0" fontId="15" fillId="0" borderId="0" xfId="36" applyNumberFormat="1" applyFill="1" applyBorder="1" applyAlignment="1" applyProtection="1">
      <alignment vertical="center" wrapText="1"/>
      <protection hidden="1"/>
    </xf>
    <xf numFmtId="0" fontId="14" fillId="0" borderId="0" xfId="0" applyFont="1" applyAlignment="1" applyProtection="1">
      <alignment horizontal="justify" vertical="center"/>
      <protection hidden="1"/>
    </xf>
    <xf numFmtId="0" fontId="14" fillId="0" borderId="0" xfId="0" applyFont="1" applyAlignment="1" applyProtection="1">
      <alignment horizontal="right" vertical="center"/>
      <protection hidden="1"/>
    </xf>
    <xf numFmtId="0" fontId="15" fillId="0" borderId="0" xfId="0" applyFont="1" applyAlignment="1" applyProtection="1">
      <alignment horizontal="right" vertical="center"/>
      <protection hidden="1"/>
    </xf>
    <xf numFmtId="0" fontId="14" fillId="0" borderId="0" xfId="0" applyFont="1" applyAlignment="1">
      <alignment horizontal="left" vertical="center" indent="1"/>
    </xf>
    <xf numFmtId="0" fontId="14" fillId="0" borderId="4" xfId="33" applyFont="1" applyBorder="1" applyAlignment="1" applyProtection="1">
      <alignment vertical="center"/>
      <protection hidden="1"/>
    </xf>
    <xf numFmtId="0" fontId="15" fillId="0" borderId="4" xfId="33" applyFont="1" applyBorder="1" applyAlignment="1" applyProtection="1">
      <alignment vertical="center"/>
      <protection hidden="1"/>
    </xf>
    <xf numFmtId="0" fontId="31" fillId="0" borderId="0" xfId="33" applyAlignment="1" applyProtection="1">
      <alignment vertical="center"/>
      <protection hidden="1"/>
    </xf>
    <xf numFmtId="0" fontId="31" fillId="0" borderId="0" xfId="33" applyProtection="1">
      <protection hidden="1"/>
    </xf>
    <xf numFmtId="0" fontId="14" fillId="0" borderId="0" xfId="33" applyFont="1" applyAlignment="1" applyProtection="1">
      <alignment horizontal="center" vertical="center"/>
      <protection hidden="1"/>
    </xf>
    <xf numFmtId="0" fontId="15" fillId="0" borderId="0" xfId="33" applyFont="1" applyAlignment="1" applyProtection="1">
      <alignment vertical="center"/>
      <protection hidden="1"/>
    </xf>
    <xf numFmtId="0" fontId="14" fillId="0" borderId="0" xfId="34" applyFont="1" applyAlignment="1" applyProtection="1">
      <alignment horizontal="left" vertical="center"/>
      <protection hidden="1"/>
    </xf>
    <xf numFmtId="0" fontId="15" fillId="0" borderId="0" xfId="41" applyAlignment="1" applyProtection="1">
      <alignment horizontal="left" vertical="center"/>
      <protection hidden="1"/>
    </xf>
    <xf numFmtId="0" fontId="15" fillId="0" borderId="0" xfId="33" applyFont="1" applyAlignment="1" applyProtection="1">
      <alignment horizontal="left" vertical="center"/>
      <protection hidden="1"/>
    </xf>
    <xf numFmtId="0" fontId="15" fillId="0" borderId="0" xfId="33" applyFont="1" applyAlignment="1" applyProtection="1">
      <alignment horizontal="justify" vertical="center"/>
      <protection hidden="1"/>
    </xf>
    <xf numFmtId="0" fontId="14" fillId="0" borderId="0" xfId="33" applyFont="1" applyAlignment="1" applyProtection="1">
      <alignment horizontal="right" vertical="center"/>
      <protection hidden="1"/>
    </xf>
    <xf numFmtId="0" fontId="14" fillId="0" borderId="4" xfId="33" applyFont="1" applyBorder="1" applyAlignment="1" applyProtection="1">
      <alignment horizontal="right" vertical="center"/>
      <protection hidden="1"/>
    </xf>
    <xf numFmtId="176" fontId="15" fillId="0" borderId="0" xfId="33" applyNumberFormat="1" applyFont="1" applyAlignment="1" applyProtection="1">
      <alignment horizontal="left" vertical="center"/>
      <protection hidden="1"/>
    </xf>
    <xf numFmtId="0" fontId="15" fillId="0" borderId="0" xfId="33" applyFont="1" applyAlignment="1" applyProtection="1">
      <alignment vertical="top"/>
      <protection hidden="1"/>
    </xf>
    <xf numFmtId="0" fontId="15" fillId="0" borderId="0" xfId="0" applyFont="1" applyAlignment="1" applyProtection="1">
      <alignment horizontal="center" vertical="center" wrapText="1"/>
      <protection hidden="1"/>
    </xf>
    <xf numFmtId="166" fontId="15" fillId="0" borderId="0" xfId="0" applyNumberFormat="1" applyFont="1" applyAlignment="1" applyProtection="1">
      <alignment horizontal="center" vertical="center"/>
      <protection hidden="1"/>
    </xf>
    <xf numFmtId="176" fontId="14" fillId="0" borderId="0" xfId="0" applyNumberFormat="1" applyFont="1" applyAlignment="1">
      <alignment horizontal="left" vertical="center" indent="1"/>
    </xf>
    <xf numFmtId="176" fontId="14" fillId="0" borderId="0" xfId="33" applyNumberFormat="1" applyFont="1" applyAlignment="1" applyProtection="1">
      <alignment vertical="center"/>
      <protection hidden="1"/>
    </xf>
    <xf numFmtId="0" fontId="14" fillId="0" borderId="0" xfId="33" applyFont="1" applyAlignment="1" applyProtection="1">
      <alignment horizontal="left" vertical="center" indent="1"/>
      <protection hidden="1"/>
    </xf>
    <xf numFmtId="0" fontId="15" fillId="0" borderId="0" xfId="33" applyFont="1" applyAlignment="1" applyProtection="1">
      <alignment horizontal="left" vertical="center" indent="1"/>
      <protection hidden="1"/>
    </xf>
    <xf numFmtId="166" fontId="4" fillId="0" borderId="0" xfId="33" applyNumberFormat="1" applyFont="1" applyAlignment="1" applyProtection="1">
      <alignment horizontal="center" vertical="top"/>
      <protection hidden="1"/>
    </xf>
    <xf numFmtId="166" fontId="4" fillId="0" borderId="0" xfId="33" applyNumberFormat="1" applyFont="1" applyAlignment="1" applyProtection="1">
      <alignment horizontal="center" vertical="center"/>
      <protection hidden="1"/>
    </xf>
    <xf numFmtId="0" fontId="4" fillId="0" borderId="0" xfId="33" applyFont="1" applyAlignment="1" applyProtection="1">
      <alignment horizontal="center" vertical="top"/>
      <protection hidden="1"/>
    </xf>
    <xf numFmtId="0" fontId="4" fillId="0" borderId="0" xfId="33" applyFont="1" applyAlignment="1" applyProtection="1">
      <alignment horizontal="left" vertical="center"/>
      <protection hidden="1"/>
    </xf>
    <xf numFmtId="0" fontId="15" fillId="0" borderId="0" xfId="0" applyFont="1" applyAlignment="1" applyProtection="1">
      <alignment horizontal="left" vertical="center" indent="2"/>
      <protection hidden="1"/>
    </xf>
    <xf numFmtId="0" fontId="14" fillId="0" borderId="0" xfId="0" applyFont="1" applyAlignment="1" applyProtection="1">
      <alignment horizontal="left" vertical="center"/>
      <protection hidden="1"/>
    </xf>
    <xf numFmtId="176" fontId="14" fillId="0" borderId="0" xfId="0" applyNumberFormat="1" applyFont="1" applyAlignment="1" applyProtection="1">
      <alignment horizontal="left" vertical="center" indent="1"/>
      <protection hidden="1"/>
    </xf>
    <xf numFmtId="0" fontId="15" fillId="0" borderId="0" xfId="0" applyFont="1" applyAlignment="1" applyProtection="1">
      <alignment vertical="center"/>
      <protection locked="0"/>
    </xf>
    <xf numFmtId="0" fontId="15" fillId="0" borderId="11" xfId="0" applyFont="1" applyBorder="1" applyAlignment="1" applyProtection="1">
      <alignment horizontal="left" vertical="center"/>
      <protection hidden="1"/>
    </xf>
    <xf numFmtId="0" fontId="14" fillId="0" borderId="0" xfId="33" applyFont="1" applyAlignment="1" applyProtection="1">
      <alignment horizontal="left" vertical="center" indent="2"/>
      <protection hidden="1"/>
    </xf>
    <xf numFmtId="0" fontId="34" fillId="0" borderId="0" xfId="38" applyNumberFormat="1" applyFont="1" applyFill="1" applyBorder="1" applyAlignment="1" applyProtection="1">
      <alignment horizontal="center" vertical="top"/>
      <protection hidden="1"/>
    </xf>
    <xf numFmtId="0" fontId="14" fillId="0" borderId="0" xfId="0" applyFont="1" applyAlignment="1" applyProtection="1">
      <alignment horizontal="center" vertical="center"/>
      <protection hidden="1"/>
    </xf>
    <xf numFmtId="0" fontId="14" fillId="0" borderId="0" xfId="38" applyFont="1" applyAlignment="1" applyProtection="1">
      <alignment horizontal="center" vertical="center" wrapText="1"/>
      <protection hidden="1"/>
    </xf>
    <xf numFmtId="0" fontId="35" fillId="0" borderId="0" xfId="38" applyNumberFormat="1" applyFont="1" applyFill="1" applyBorder="1" applyAlignment="1" applyProtection="1">
      <alignment vertical="top"/>
      <protection hidden="1"/>
    </xf>
    <xf numFmtId="0" fontId="15" fillId="0" borderId="0" xfId="38" applyNumberFormat="1" applyFont="1" applyFill="1" applyBorder="1" applyAlignment="1" applyProtection="1">
      <alignment vertical="center" wrapText="1"/>
      <protection hidden="1"/>
    </xf>
    <xf numFmtId="0" fontId="15" fillId="0" borderId="0" xfId="38" applyFont="1" applyAlignment="1" applyProtection="1">
      <alignment vertical="center"/>
      <protection hidden="1"/>
    </xf>
    <xf numFmtId="0" fontId="36" fillId="0" borderId="0" xfId="0" applyFont="1" applyAlignment="1" applyProtection="1">
      <alignment horizontal="left" vertical="center"/>
      <protection hidden="1"/>
    </xf>
    <xf numFmtId="0" fontId="36" fillId="0" borderId="0" xfId="0" applyFont="1" applyAlignment="1" applyProtection="1">
      <alignment horizontal="justify" vertical="center"/>
      <protection hidden="1"/>
    </xf>
    <xf numFmtId="0" fontId="36" fillId="0" borderId="0" xfId="0" applyFont="1" applyAlignment="1" applyProtection="1">
      <alignment horizontal="center" vertical="center"/>
      <protection hidden="1"/>
    </xf>
    <xf numFmtId="0" fontId="36" fillId="0" borderId="0" xfId="0" applyFont="1" applyAlignment="1" applyProtection="1">
      <alignment vertical="center"/>
      <protection hidden="1"/>
    </xf>
    <xf numFmtId="0" fontId="36" fillId="0" borderId="0" xfId="38" applyFont="1" applyAlignment="1" applyProtection="1">
      <alignment vertical="center"/>
      <protection hidden="1"/>
    </xf>
    <xf numFmtId="0" fontId="36" fillId="0" borderId="0" xfId="38" applyNumberFormat="1" applyFont="1" applyFill="1" applyBorder="1" applyAlignment="1" applyProtection="1">
      <alignment vertical="center"/>
      <protection hidden="1"/>
    </xf>
    <xf numFmtId="0" fontId="36" fillId="0" borderId="0" xfId="38" applyFont="1" applyAlignment="1" applyProtection="1">
      <alignment vertical="top"/>
      <protection hidden="1"/>
    </xf>
    <xf numFmtId="0" fontId="15" fillId="0" borderId="0" xfId="38" applyNumberFormat="1" applyFont="1" applyFill="1" applyBorder="1" applyAlignment="1" applyProtection="1">
      <alignment horizontal="left" vertical="center" indent="6"/>
      <protection hidden="1"/>
    </xf>
    <xf numFmtId="0" fontId="15" fillId="0" borderId="12" xfId="38" applyFont="1" applyBorder="1" applyAlignment="1" applyProtection="1">
      <alignment horizontal="center" vertical="top"/>
      <protection hidden="1"/>
    </xf>
    <xf numFmtId="0" fontId="14" fillId="0" borderId="0" xfId="38" applyFont="1" applyBorder="1" applyAlignment="1" applyProtection="1">
      <alignment horizontal="center" vertical="center" wrapText="1"/>
      <protection hidden="1"/>
    </xf>
    <xf numFmtId="0" fontId="15" fillId="0" borderId="0" xfId="38" applyFont="1" applyBorder="1" applyAlignment="1" applyProtection="1">
      <alignment horizontal="justify" vertical="center"/>
      <protection hidden="1"/>
    </xf>
    <xf numFmtId="10" fontId="15" fillId="2" borderId="12" xfId="38" applyNumberFormat="1" applyFont="1" applyFill="1" applyBorder="1" applyAlignment="1" applyProtection="1">
      <alignment horizontal="right" vertical="center"/>
      <protection locked="0"/>
    </xf>
    <xf numFmtId="0" fontId="15" fillId="2" borderId="13" xfId="0" applyFont="1" applyFill="1" applyBorder="1" applyAlignment="1" applyProtection="1">
      <alignment horizontal="left" vertical="center"/>
      <protection locked="0"/>
    </xf>
    <xf numFmtId="0" fontId="31" fillId="0" borderId="0" xfId="35" applyProtection="1">
      <protection hidden="1"/>
    </xf>
    <xf numFmtId="0" fontId="37" fillId="0" borderId="0" xfId="35" applyFont="1" applyAlignment="1" applyProtection="1">
      <alignment vertical="center" wrapText="1"/>
      <protection hidden="1"/>
    </xf>
    <xf numFmtId="0" fontId="37" fillId="0" borderId="0" xfId="35" applyFont="1" applyAlignment="1" applyProtection="1">
      <alignment horizontal="center" vertical="center" wrapText="1"/>
      <protection hidden="1"/>
    </xf>
    <xf numFmtId="0" fontId="14" fillId="0" borderId="0" xfId="35" applyFont="1" applyAlignment="1" applyProtection="1">
      <alignment vertical="center"/>
      <protection hidden="1"/>
    </xf>
    <xf numFmtId="0" fontId="15" fillId="0" borderId="0" xfId="35" applyFont="1" applyAlignment="1" applyProtection="1">
      <alignment vertical="center"/>
      <protection hidden="1"/>
    </xf>
    <xf numFmtId="0" fontId="14" fillId="0" borderId="0" xfId="35" applyFont="1" applyAlignment="1" applyProtection="1">
      <alignment horizontal="center" vertical="center"/>
      <protection hidden="1"/>
    </xf>
    <xf numFmtId="0" fontId="15" fillId="0" borderId="0" xfId="35" applyFont="1" applyAlignment="1" applyProtection="1">
      <alignment horizontal="justify" vertical="center"/>
      <protection hidden="1"/>
    </xf>
    <xf numFmtId="0" fontId="31" fillId="0" borderId="0" xfId="35" applyAlignment="1" applyProtection="1">
      <alignment vertical="center"/>
      <protection hidden="1"/>
    </xf>
    <xf numFmtId="0" fontId="15" fillId="0" borderId="14" xfId="35" applyFont="1" applyBorder="1" applyAlignment="1" applyProtection="1">
      <alignment vertical="center" wrapText="1"/>
      <protection hidden="1"/>
    </xf>
    <xf numFmtId="0" fontId="15" fillId="0" borderId="0" xfId="35" applyFont="1" applyAlignment="1" applyProtection="1">
      <alignment horizontal="center" vertical="center"/>
      <protection hidden="1"/>
    </xf>
    <xf numFmtId="0" fontId="15" fillId="0" borderId="0" xfId="35" applyFont="1" applyProtection="1">
      <protection hidden="1"/>
    </xf>
    <xf numFmtId="0" fontId="15" fillId="0" borderId="0" xfId="35" applyFont="1" applyAlignment="1" applyProtection="1">
      <alignment vertical="center" wrapText="1"/>
      <protection hidden="1"/>
    </xf>
    <xf numFmtId="0" fontId="14" fillId="0" borderId="0" xfId="36" applyNumberFormat="1" applyFont="1" applyFill="1" applyBorder="1" applyAlignment="1" applyProtection="1">
      <alignment horizontal="left" vertical="center"/>
    </xf>
    <xf numFmtId="0" fontId="38" fillId="0" borderId="0" xfId="33" applyFont="1" applyAlignment="1" applyProtection="1">
      <alignment vertical="center"/>
      <protection hidden="1"/>
    </xf>
    <xf numFmtId="0" fontId="39" fillId="0" borderId="15" xfId="39" applyFont="1" applyBorder="1" applyAlignment="1" applyProtection="1">
      <alignment horizontal="center" vertical="center"/>
      <protection hidden="1"/>
    </xf>
    <xf numFmtId="0" fontId="39" fillId="0" borderId="15" xfId="39" applyFont="1" applyBorder="1" applyAlignment="1" applyProtection="1">
      <alignment horizontal="center" vertical="top"/>
      <protection hidden="1"/>
    </xf>
    <xf numFmtId="0" fontId="14" fillId="0" borderId="0" xfId="35" applyFont="1" applyAlignment="1" applyProtection="1">
      <alignment horizontal="left" vertical="center"/>
      <protection hidden="1"/>
    </xf>
    <xf numFmtId="0" fontId="14" fillId="0" borderId="0" xfId="0" applyFont="1" applyAlignment="1" applyProtection="1">
      <alignment horizontal="center" vertical="center" wrapText="1"/>
      <protection hidden="1"/>
    </xf>
    <xf numFmtId="0" fontId="40" fillId="0" borderId="0" xfId="35" applyFont="1" applyAlignment="1" applyProtection="1">
      <alignment vertical="center"/>
      <protection hidden="1"/>
    </xf>
    <xf numFmtId="0" fontId="40" fillId="0" borderId="0" xfId="35" applyFont="1" applyProtection="1">
      <protection hidden="1"/>
    </xf>
    <xf numFmtId="0" fontId="40" fillId="0" borderId="0" xfId="35" applyFont="1" applyAlignment="1" applyProtection="1">
      <alignment horizontal="center"/>
      <protection hidden="1"/>
    </xf>
    <xf numFmtId="0" fontId="24" fillId="0" borderId="0" xfId="0" applyFont="1" applyAlignment="1" applyProtection="1">
      <alignment horizontal="center" vertical="center"/>
      <protection hidden="1"/>
    </xf>
    <xf numFmtId="0" fontId="24" fillId="0" borderId="0" xfId="36" applyNumberFormat="1" applyFont="1" applyFill="1" applyBorder="1" applyAlignment="1" applyProtection="1">
      <alignment horizontal="center" vertical="center" wrapText="1"/>
      <protection hidden="1"/>
    </xf>
    <xf numFmtId="0" fontId="30" fillId="0" borderId="0" xfId="0" applyFont="1" applyProtection="1">
      <protection hidden="1"/>
    </xf>
    <xf numFmtId="0" fontId="40" fillId="0" borderId="0" xfId="33" applyFont="1" applyProtection="1">
      <protection hidden="1"/>
    </xf>
    <xf numFmtId="0" fontId="40" fillId="0" borderId="0" xfId="33" applyFont="1" applyAlignment="1" applyProtection="1">
      <alignment horizontal="center" vertical="center"/>
      <protection hidden="1"/>
    </xf>
    <xf numFmtId="0" fontId="40" fillId="0" borderId="0" xfId="33" applyFont="1" applyAlignment="1" applyProtection="1">
      <alignment horizontal="center"/>
      <protection hidden="1"/>
    </xf>
    <xf numFmtId="0" fontId="40" fillId="0" borderId="0" xfId="33" applyFont="1" applyAlignment="1" applyProtection="1">
      <alignment vertical="center"/>
      <protection hidden="1"/>
    </xf>
    <xf numFmtId="0" fontId="44" fillId="0" borderId="0" xfId="35" applyFont="1" applyAlignment="1" applyProtection="1">
      <alignment horizontal="center" vertical="center"/>
      <protection hidden="1"/>
    </xf>
    <xf numFmtId="0" fontId="4" fillId="2" borderId="12" xfId="35" applyFont="1" applyFill="1" applyBorder="1" applyAlignment="1" applyProtection="1">
      <alignment horizontal="left" vertical="center"/>
      <protection locked="0"/>
    </xf>
    <xf numFmtId="0" fontId="30" fillId="0" borderId="0" xfId="0" applyFont="1" applyAlignment="1" applyProtection="1">
      <alignment horizontal="left" vertical="center"/>
      <protection hidden="1"/>
    </xf>
    <xf numFmtId="10" fontId="30" fillId="0" borderId="0" xfId="0" applyNumberFormat="1" applyFont="1" applyAlignment="1" applyProtection="1">
      <alignment horizontal="center" vertical="center"/>
      <protection hidden="1"/>
    </xf>
    <xf numFmtId="0" fontId="26" fillId="0" borderId="0" xfId="36" applyNumberFormat="1" applyFont="1" applyFill="1" applyBorder="1" applyAlignment="1" applyProtection="1">
      <alignment vertical="center"/>
      <protection hidden="1"/>
    </xf>
    <xf numFmtId="0" fontId="26" fillId="0" borderId="0" xfId="36" applyNumberFormat="1" applyFont="1" applyFill="1" applyBorder="1" applyAlignment="1" applyProtection="1">
      <alignment vertical="center" wrapText="1"/>
      <protection hidden="1"/>
    </xf>
    <xf numFmtId="0" fontId="14" fillId="0" borderId="0" xfId="36" applyNumberFormat="1" applyFont="1" applyFill="1" applyBorder="1" applyAlignment="1" applyProtection="1">
      <alignment horizontal="left" vertical="center"/>
      <protection hidden="1"/>
    </xf>
    <xf numFmtId="0" fontId="14" fillId="0" borderId="12"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protection hidden="1"/>
    </xf>
    <xf numFmtId="0" fontId="15" fillId="0" borderId="0" xfId="0" applyFont="1" applyProtection="1">
      <protection hidden="1"/>
    </xf>
    <xf numFmtId="0" fontId="15" fillId="0" borderId="0" xfId="36" applyNumberFormat="1" applyFill="1" applyBorder="1" applyAlignment="1" applyProtection="1">
      <alignment horizontal="center" vertical="center"/>
      <protection hidden="1"/>
    </xf>
    <xf numFmtId="0" fontId="14" fillId="0" borderId="0" xfId="36" applyNumberFormat="1" applyFont="1" applyFill="1" applyBorder="1" applyAlignment="1" applyProtection="1">
      <alignment vertical="center" wrapText="1"/>
      <protection hidden="1"/>
    </xf>
    <xf numFmtId="176" fontId="14" fillId="0" borderId="0" xfId="0" applyNumberFormat="1" applyFont="1" applyAlignment="1" applyProtection="1">
      <alignment horizontal="left" vertical="center"/>
      <protection hidden="1"/>
    </xf>
    <xf numFmtId="0" fontId="27" fillId="0" borderId="0" xfId="0" applyFont="1" applyAlignment="1" applyProtection="1">
      <alignment vertical="center" wrapText="1"/>
      <protection hidden="1"/>
    </xf>
    <xf numFmtId="0" fontId="24" fillId="0" borderId="0" xfId="0" applyFont="1" applyAlignment="1" applyProtection="1">
      <alignment vertical="center"/>
      <protection hidden="1"/>
    </xf>
    <xf numFmtId="0" fontId="26" fillId="0" borderId="0" xfId="36" applyNumberFormat="1" applyFont="1" applyFill="1" applyBorder="1" applyAlignment="1" applyProtection="1">
      <alignment horizontal="center" vertical="center"/>
      <protection hidden="1"/>
    </xf>
    <xf numFmtId="0" fontId="16" fillId="0" borderId="0" xfId="36" applyNumberFormat="1" applyFont="1" applyFill="1" applyBorder="1" applyAlignment="1" applyProtection="1">
      <alignment horizontal="center" vertical="center"/>
      <protection hidden="1"/>
    </xf>
    <xf numFmtId="2" fontId="30" fillId="0" borderId="0" xfId="0" applyNumberFormat="1" applyFont="1" applyAlignment="1" applyProtection="1">
      <alignment vertical="center"/>
      <protection hidden="1"/>
    </xf>
    <xf numFmtId="0" fontId="0" fillId="3" borderId="0" xfId="0" applyFill="1" applyAlignment="1" applyProtection="1">
      <alignment horizontal="center" vertical="center"/>
      <protection hidden="1"/>
    </xf>
    <xf numFmtId="0" fontId="15" fillId="3" borderId="0" xfId="0" applyFont="1" applyFill="1" applyAlignment="1" applyProtection="1">
      <alignment vertical="center"/>
      <protection hidden="1"/>
    </xf>
    <xf numFmtId="0" fontId="0" fillId="3" borderId="0" xfId="0" applyFill="1" applyProtection="1">
      <protection hidden="1"/>
    </xf>
    <xf numFmtId="0" fontId="14" fillId="3" borderId="0" xfId="0" applyFont="1" applyFill="1" applyAlignment="1" applyProtection="1">
      <alignment horizontal="center" vertical="center"/>
      <protection hidden="1"/>
    </xf>
    <xf numFmtId="0" fontId="41" fillId="3" borderId="0" xfId="0" applyFont="1" applyFill="1" applyAlignment="1" applyProtection="1">
      <alignment vertical="center"/>
      <protection hidden="1"/>
    </xf>
    <xf numFmtId="0" fontId="14" fillId="3" borderId="0" xfId="0" applyFont="1" applyFill="1" applyAlignment="1" applyProtection="1">
      <alignment horizontal="center" vertical="top"/>
      <protection hidden="1"/>
    </xf>
    <xf numFmtId="0" fontId="14" fillId="3" borderId="0" xfId="0" applyFont="1" applyFill="1" applyAlignment="1" applyProtection="1">
      <alignment vertical="top"/>
      <protection hidden="1"/>
    </xf>
    <xf numFmtId="0" fontId="14" fillId="3" borderId="0" xfId="0" applyFont="1" applyFill="1" applyAlignment="1" applyProtection="1">
      <alignment vertical="center"/>
      <protection hidden="1"/>
    </xf>
    <xf numFmtId="0" fontId="42" fillId="3" borderId="0" xfId="0" applyFont="1" applyFill="1" applyAlignment="1" applyProtection="1">
      <alignment vertical="center"/>
      <protection hidden="1"/>
    </xf>
    <xf numFmtId="0" fontId="14" fillId="3" borderId="16" xfId="0" applyFont="1" applyFill="1" applyBorder="1" applyAlignment="1" applyProtection="1">
      <alignment vertical="center"/>
      <protection hidden="1"/>
    </xf>
    <xf numFmtId="0" fontId="42" fillId="0" borderId="17" xfId="0" applyFont="1" applyBorder="1" applyAlignment="1" applyProtection="1">
      <alignment horizontal="center" vertical="center"/>
      <protection locked="0"/>
    </xf>
    <xf numFmtId="0" fontId="42" fillId="0" borderId="18" xfId="0" applyFont="1" applyBorder="1" applyAlignment="1" applyProtection="1">
      <alignment vertical="center"/>
      <protection locked="0"/>
    </xf>
    <xf numFmtId="0" fontId="42" fillId="0" borderId="19" xfId="0" applyFont="1" applyBorder="1" applyAlignment="1" applyProtection="1">
      <alignment horizontal="center" vertical="center"/>
      <protection locked="0"/>
    </xf>
    <xf numFmtId="0" fontId="42" fillId="0" borderId="20" xfId="0" applyFont="1" applyBorder="1" applyAlignment="1" applyProtection="1">
      <alignment horizontal="center" vertical="center"/>
      <protection locked="0"/>
    </xf>
    <xf numFmtId="0" fontId="42" fillId="0" borderId="21" xfId="0" applyFont="1" applyBorder="1" applyAlignment="1" applyProtection="1">
      <alignment vertical="center"/>
      <protection locked="0"/>
    </xf>
    <xf numFmtId="0" fontId="42" fillId="0" borderId="22" xfId="0" applyFont="1" applyBorder="1" applyAlignment="1" applyProtection="1">
      <alignment horizontal="center" vertical="center"/>
      <protection locked="0"/>
    </xf>
    <xf numFmtId="0" fontId="42" fillId="0" borderId="23" xfId="0" applyFont="1" applyBorder="1" applyAlignment="1" applyProtection="1">
      <alignment horizontal="center" vertical="center"/>
      <protection locked="0"/>
    </xf>
    <xf numFmtId="0" fontId="42" fillId="0" borderId="24" xfId="0" applyFont="1" applyBorder="1" applyAlignment="1" applyProtection="1">
      <alignment vertical="center"/>
      <protection locked="0"/>
    </xf>
    <xf numFmtId="0" fontId="42" fillId="0" borderId="25" xfId="0" applyFont="1" applyBorder="1" applyAlignment="1" applyProtection="1">
      <alignment horizontal="center" vertical="center"/>
      <protection locked="0"/>
    </xf>
    <xf numFmtId="0" fontId="45" fillId="0" borderId="0" xfId="38" applyNumberFormat="1" applyFont="1" applyFill="1" applyBorder="1" applyAlignment="1" applyProtection="1">
      <alignment horizontal="center" vertical="center"/>
      <protection hidden="1"/>
    </xf>
    <xf numFmtId="0" fontId="46" fillId="0" borderId="0" xfId="38" applyNumberFormat="1" applyFont="1" applyFill="1" applyBorder="1" applyAlignment="1" applyProtection="1">
      <alignment horizontal="center" vertical="center"/>
      <protection hidden="1"/>
    </xf>
    <xf numFmtId="0" fontId="46" fillId="0" borderId="0" xfId="38" applyNumberFormat="1" applyFont="1" applyFill="1" applyBorder="1" applyAlignment="1" applyProtection="1">
      <alignment horizontal="center" vertical="top"/>
      <protection hidden="1"/>
    </xf>
    <xf numFmtId="0" fontId="47" fillId="0" borderId="0" xfId="38" applyNumberFormat="1" applyFont="1" applyFill="1" applyBorder="1" applyAlignment="1" applyProtection="1">
      <alignment vertical="center"/>
      <protection hidden="1"/>
    </xf>
    <xf numFmtId="0" fontId="48" fillId="0" borderId="0" xfId="38" applyNumberFormat="1" applyFont="1" applyFill="1" applyBorder="1" applyAlignment="1" applyProtection="1">
      <alignment vertical="center"/>
      <protection hidden="1"/>
    </xf>
    <xf numFmtId="0" fontId="48" fillId="0" borderId="0" xfId="38" applyNumberFormat="1" applyFont="1" applyFill="1" applyBorder="1" applyAlignment="1" applyProtection="1">
      <alignment vertical="top"/>
      <protection hidden="1"/>
    </xf>
    <xf numFmtId="0" fontId="47" fillId="0" borderId="0" xfId="38" applyNumberFormat="1" applyFont="1" applyFill="1" applyBorder="1" applyAlignment="1" applyProtection="1">
      <alignment vertical="top"/>
      <protection hidden="1"/>
    </xf>
    <xf numFmtId="0" fontId="47" fillId="0" borderId="0" xfId="0" applyFont="1" applyAlignment="1" applyProtection="1">
      <alignment horizontal="justify" vertical="center"/>
      <protection hidden="1"/>
    </xf>
    <xf numFmtId="0" fontId="47" fillId="0" borderId="0" xfId="33" applyFont="1" applyAlignment="1" applyProtection="1">
      <alignment horizontal="left" vertical="center"/>
      <protection hidden="1"/>
    </xf>
    <xf numFmtId="0" fontId="47" fillId="0" borderId="0" xfId="33" applyFont="1" applyAlignment="1" applyProtection="1">
      <alignment vertical="center"/>
      <protection hidden="1"/>
    </xf>
    <xf numFmtId="4" fontId="15" fillId="2" borderId="12" xfId="38" applyNumberFormat="1" applyFont="1" applyFill="1" applyBorder="1" applyAlignment="1" applyProtection="1">
      <alignment horizontal="right" vertical="center"/>
      <protection locked="0"/>
    </xf>
    <xf numFmtId="2" fontId="48" fillId="0" borderId="0" xfId="38" applyNumberFormat="1" applyFont="1" applyFill="1" applyBorder="1" applyAlignment="1" applyProtection="1">
      <alignment vertical="center"/>
      <protection hidden="1"/>
    </xf>
    <xf numFmtId="2" fontId="47" fillId="0" borderId="0" xfId="38" applyNumberFormat="1" applyFont="1" applyFill="1" applyBorder="1" applyAlignment="1" applyProtection="1">
      <alignment vertical="center"/>
      <protection hidden="1"/>
    </xf>
    <xf numFmtId="10" fontId="48" fillId="0" borderId="0" xfId="38" applyNumberFormat="1" applyFont="1" applyFill="1" applyBorder="1" applyAlignment="1" applyProtection="1">
      <alignment vertical="top"/>
      <protection hidden="1"/>
    </xf>
    <xf numFmtId="10" fontId="47" fillId="0" borderId="0" xfId="38" applyNumberFormat="1" applyFont="1" applyFill="1" applyBorder="1" applyAlignment="1" applyProtection="1">
      <alignment vertical="top"/>
      <protection hidden="1"/>
    </xf>
    <xf numFmtId="0" fontId="48" fillId="0" borderId="0" xfId="38" applyNumberFormat="1" applyFont="1" applyFill="1" applyBorder="1" applyAlignment="1" applyProtection="1">
      <alignment vertical="top" wrapText="1"/>
      <protection hidden="1"/>
    </xf>
    <xf numFmtId="0" fontId="0" fillId="0" borderId="26" xfId="35" applyFont="1" applyBorder="1" applyAlignment="1" applyProtection="1">
      <alignment vertical="center" wrapText="1"/>
      <protection hidden="1"/>
    </xf>
    <xf numFmtId="0" fontId="0" fillId="0" borderId="0" xfId="40" applyFont="1" applyAlignment="1" applyProtection="1">
      <alignment horizontal="left" vertical="center" indent="1"/>
      <protection hidden="1"/>
    </xf>
    <xf numFmtId="0" fontId="4" fillId="0" borderId="0" xfId="33" applyFont="1" applyAlignment="1" applyProtection="1">
      <alignment vertical="top"/>
      <protection hidden="1"/>
    </xf>
    <xf numFmtId="0" fontId="0" fillId="0" borderId="0" xfId="33" applyFont="1" applyAlignment="1" applyProtection="1">
      <alignment vertical="top"/>
      <protection hidden="1"/>
    </xf>
    <xf numFmtId="179" fontId="47" fillId="0" borderId="0" xfId="38" applyNumberFormat="1" applyFont="1" applyFill="1" applyBorder="1" applyAlignment="1" applyProtection="1">
      <alignment vertical="top"/>
      <protection hidden="1"/>
    </xf>
    <xf numFmtId="14" fontId="0" fillId="0" borderId="0" xfId="0" applyNumberFormat="1"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0" fillId="0" borderId="0" xfId="0" applyAlignment="1">
      <alignment horizontal="justify" vertical="center"/>
    </xf>
    <xf numFmtId="0" fontId="0" fillId="0" borderId="0" xfId="0" applyAlignment="1">
      <alignment horizontal="center" vertical="center"/>
    </xf>
    <xf numFmtId="0" fontId="33" fillId="0" borderId="0" xfId="38" applyNumberFormat="1" applyFont="1" applyFill="1" applyBorder="1" applyAlignment="1" applyProtection="1">
      <alignment vertical="top"/>
      <protection hidden="1"/>
    </xf>
    <xf numFmtId="0" fontId="17" fillId="0" borderId="0" xfId="33" applyFont="1" applyProtection="1">
      <protection hidden="1"/>
    </xf>
    <xf numFmtId="0" fontId="0" fillId="0" borderId="12" xfId="38" applyFont="1" applyBorder="1" applyAlignment="1" applyProtection="1">
      <alignment horizontal="center" vertical="top" wrapText="1"/>
      <protection hidden="1"/>
    </xf>
    <xf numFmtId="0" fontId="15" fillId="0" borderId="0" xfId="34" applyAlignment="1" applyProtection="1">
      <alignment horizontal="left" vertical="center" indent="1"/>
      <protection hidden="1"/>
    </xf>
    <xf numFmtId="0" fontId="14" fillId="0" borderId="0" xfId="0" applyFont="1" applyAlignment="1" applyProtection="1">
      <alignment vertical="center"/>
      <protection hidden="1"/>
    </xf>
    <xf numFmtId="0" fontId="14" fillId="0" borderId="0" xfId="38" applyNumberFormat="1" applyFont="1" applyFill="1" applyBorder="1" applyAlignment="1" applyProtection="1">
      <alignment horizontal="left" vertical="top"/>
      <protection hidden="1"/>
    </xf>
    <xf numFmtId="0" fontId="14" fillId="0" borderId="0" xfId="33" applyFont="1" applyAlignment="1" applyProtection="1">
      <alignment vertical="center"/>
      <protection hidden="1"/>
    </xf>
    <xf numFmtId="166" fontId="14" fillId="0" borderId="0" xfId="0" applyNumberFormat="1" applyFont="1" applyAlignment="1" applyProtection="1">
      <alignment horizontal="center" vertical="center"/>
      <protection hidden="1"/>
    </xf>
    <xf numFmtId="0" fontId="14" fillId="0" borderId="0" xfId="35" applyFont="1" applyAlignment="1" applyProtection="1">
      <alignment horizontal="center" vertical="center" wrapText="1"/>
      <protection hidden="1"/>
    </xf>
    <xf numFmtId="0" fontId="17" fillId="0" borderId="0" xfId="35" applyFont="1" applyProtection="1">
      <protection hidden="1"/>
    </xf>
    <xf numFmtId="0" fontId="71" fillId="0" borderId="0" xfId="33" applyFont="1" applyProtection="1">
      <protection hidden="1"/>
    </xf>
    <xf numFmtId="0" fontId="15" fillId="0" borderId="12" xfId="39" applyFont="1" applyBorder="1" applyAlignment="1" applyProtection="1">
      <alignment horizontal="center" vertical="center"/>
      <protection hidden="1"/>
    </xf>
    <xf numFmtId="0" fontId="14" fillId="0" borderId="12" xfId="43" applyNumberFormat="1" applyFont="1" applyFill="1" applyBorder="1" applyAlignment="1" applyProtection="1">
      <alignment vertical="center" wrapText="1"/>
      <protection hidden="1"/>
    </xf>
    <xf numFmtId="0" fontId="0" fillId="0" borderId="12" xfId="0" applyBorder="1" applyAlignment="1" applyProtection="1">
      <alignment horizontal="center" vertical="center"/>
      <protection hidden="1"/>
    </xf>
    <xf numFmtId="0" fontId="14" fillId="0" borderId="12" xfId="39" applyFont="1" applyBorder="1" applyAlignment="1" applyProtection="1">
      <alignment horizontal="justify" vertical="top" wrapText="1"/>
      <protection hidden="1"/>
    </xf>
    <xf numFmtId="0" fontId="14" fillId="0" borderId="12" xfId="39" applyFont="1" applyBorder="1" applyAlignment="1" applyProtection="1">
      <alignment horizontal="right" vertical="center" wrapText="1" indent="5"/>
      <protection hidden="1"/>
    </xf>
    <xf numFmtId="175" fontId="14" fillId="0" borderId="12" xfId="39" applyNumberFormat="1" applyFont="1" applyBorder="1" applyAlignment="1" applyProtection="1">
      <alignment horizontal="center" vertical="center"/>
      <protection hidden="1"/>
    </xf>
    <xf numFmtId="4" fontId="14" fillId="0" borderId="12" xfId="39" applyNumberFormat="1" applyFont="1" applyBorder="1" applyAlignment="1" applyProtection="1">
      <alignment vertical="center"/>
      <protection hidden="1"/>
    </xf>
    <xf numFmtId="0" fontId="15" fillId="0" borderId="12" xfId="39" applyFont="1" applyBorder="1" applyAlignment="1" applyProtection="1">
      <alignment vertical="center"/>
      <protection hidden="1"/>
    </xf>
    <xf numFmtId="0" fontId="14" fillId="0" borderId="12" xfId="39" applyFont="1" applyBorder="1" applyAlignment="1" applyProtection="1">
      <alignment horizontal="center" vertical="center"/>
      <protection hidden="1"/>
    </xf>
    <xf numFmtId="0" fontId="68" fillId="0" borderId="0" xfId="29"/>
    <xf numFmtId="165" fontId="68" fillId="0" borderId="0" xfId="17" applyFont="1"/>
    <xf numFmtId="0" fontId="4" fillId="0" borderId="27" xfId="35" applyFont="1" applyBorder="1" applyAlignment="1" applyProtection="1">
      <alignment vertical="center"/>
      <protection hidden="1"/>
    </xf>
    <xf numFmtId="0" fontId="4" fillId="0" borderId="28" xfId="35" applyFont="1" applyBorder="1" applyAlignment="1" applyProtection="1">
      <alignment vertical="center"/>
      <protection hidden="1"/>
    </xf>
    <xf numFmtId="0" fontId="4" fillId="2" borderId="29" xfId="35" applyFont="1" applyFill="1" applyBorder="1" applyAlignment="1" applyProtection="1">
      <alignment vertical="center" wrapText="1"/>
      <protection locked="0"/>
    </xf>
    <xf numFmtId="0" fontId="4" fillId="0" borderId="15" xfId="35" applyFont="1" applyBorder="1" applyAlignment="1" applyProtection="1">
      <alignment vertical="center"/>
      <protection hidden="1"/>
    </xf>
    <xf numFmtId="0" fontId="4" fillId="0" borderId="30" xfId="35" applyFont="1" applyBorder="1" applyAlignment="1" applyProtection="1">
      <alignment vertical="center"/>
      <protection hidden="1"/>
    </xf>
    <xf numFmtId="0" fontId="4" fillId="0" borderId="31" xfId="35" applyFont="1" applyBorder="1" applyAlignment="1" applyProtection="1">
      <alignment vertical="center"/>
      <protection hidden="1"/>
    </xf>
    <xf numFmtId="0" fontId="4" fillId="0" borderId="32" xfId="35" applyFont="1" applyBorder="1" applyAlignment="1" applyProtection="1">
      <alignment vertical="center"/>
      <protection hidden="1"/>
    </xf>
    <xf numFmtId="0" fontId="4" fillId="0" borderId="33" xfId="35" applyFont="1" applyBorder="1" applyAlignment="1" applyProtection="1">
      <alignment vertical="center"/>
      <protection hidden="1"/>
    </xf>
    <xf numFmtId="0" fontId="4" fillId="0" borderId="7" xfId="35" applyFont="1" applyBorder="1" applyAlignment="1" applyProtection="1">
      <alignment vertical="center"/>
      <protection hidden="1"/>
    </xf>
    <xf numFmtId="0" fontId="4" fillId="0" borderId="0" xfId="35" applyFont="1" applyAlignment="1" applyProtection="1">
      <alignment vertical="center"/>
      <protection hidden="1"/>
    </xf>
    <xf numFmtId="0" fontId="4" fillId="0" borderId="0" xfId="35" applyFont="1" applyAlignment="1" applyProtection="1">
      <alignment vertical="center" wrapText="1"/>
      <protection hidden="1"/>
    </xf>
    <xf numFmtId="0" fontId="4" fillId="0" borderId="26" xfId="35" applyFont="1" applyBorder="1" applyAlignment="1" applyProtection="1">
      <alignment horizontal="left" vertical="center"/>
      <protection hidden="1"/>
    </xf>
    <xf numFmtId="0" fontId="4" fillId="0" borderId="14" xfId="35" applyFont="1" applyBorder="1" applyAlignment="1" applyProtection="1">
      <alignment horizontal="left" vertical="center"/>
      <protection hidden="1"/>
    </xf>
    <xf numFmtId="0" fontId="4" fillId="0" borderId="0" xfId="35" applyFont="1" applyAlignment="1" applyProtection="1">
      <alignment horizontal="left" vertical="center"/>
      <protection hidden="1"/>
    </xf>
    <xf numFmtId="180" fontId="4" fillId="2" borderId="29" xfId="35" applyNumberFormat="1" applyFont="1" applyFill="1" applyBorder="1" applyAlignment="1" applyProtection="1">
      <alignment vertical="center" wrapText="1"/>
      <protection locked="0"/>
    </xf>
    <xf numFmtId="0" fontId="0" fillId="0" borderId="0" xfId="0" applyAlignment="1" applyProtection="1">
      <alignment horizontal="left" vertical="center"/>
      <protection hidden="1"/>
    </xf>
    <xf numFmtId="179" fontId="48" fillId="0" borderId="0" xfId="38" applyNumberFormat="1" applyFont="1" applyFill="1" applyBorder="1" applyAlignment="1" applyProtection="1">
      <alignment vertical="top"/>
      <protection hidden="1"/>
    </xf>
    <xf numFmtId="0" fontId="17" fillId="0" borderId="0" xfId="33" applyFont="1" applyAlignment="1" applyProtection="1">
      <alignment horizontal="justify"/>
      <protection hidden="1"/>
    </xf>
    <xf numFmtId="0" fontId="17" fillId="0" borderId="0" xfId="33" quotePrefix="1" applyFont="1" applyAlignment="1" applyProtection="1">
      <alignment horizontal="justify"/>
      <protection hidden="1"/>
    </xf>
    <xf numFmtId="4" fontId="21" fillId="0" borderId="0" xfId="33" applyNumberFormat="1" applyFont="1" applyAlignment="1" applyProtection="1">
      <alignment vertical="center"/>
      <protection hidden="1"/>
    </xf>
    <xf numFmtId="0" fontId="21" fillId="0" borderId="0" xfId="33" applyFont="1" applyAlignment="1" applyProtection="1">
      <alignment horizontal="justify" vertical="center"/>
      <protection hidden="1"/>
    </xf>
    <xf numFmtId="0" fontId="17" fillId="0" borderId="0" xfId="33" applyFont="1" applyAlignment="1" applyProtection="1">
      <alignment vertical="center"/>
      <protection hidden="1"/>
    </xf>
    <xf numFmtId="10" fontId="4" fillId="0" borderId="0" xfId="39" applyNumberFormat="1" applyFont="1" applyAlignment="1" applyProtection="1">
      <alignment vertical="top"/>
      <protection hidden="1"/>
    </xf>
    <xf numFmtId="178" fontId="47" fillId="0" borderId="0" xfId="38" applyNumberFormat="1" applyFont="1" applyFill="1" applyBorder="1" applyAlignment="1" applyProtection="1">
      <alignment horizontal="right" vertical="center"/>
      <protection hidden="1"/>
    </xf>
    <xf numFmtId="10" fontId="48" fillId="0" borderId="0" xfId="38" applyNumberFormat="1" applyFont="1" applyFill="1" applyBorder="1" applyAlignment="1" applyProtection="1">
      <alignment horizontal="right" vertical="top"/>
      <protection hidden="1"/>
    </xf>
    <xf numFmtId="0" fontId="51" fillId="0" borderId="0" xfId="38" applyNumberFormat="1" applyFont="1" applyFill="1" applyBorder="1" applyAlignment="1" applyProtection="1">
      <alignment horizontal="right" vertical="top" wrapText="1"/>
      <protection hidden="1"/>
    </xf>
    <xf numFmtId="0" fontId="51" fillId="0" borderId="0" xfId="38" applyNumberFormat="1" applyFont="1" applyFill="1" applyBorder="1" applyAlignment="1" applyProtection="1">
      <alignment vertical="top" wrapText="1"/>
      <protection hidden="1"/>
    </xf>
    <xf numFmtId="10" fontId="15" fillId="9" borderId="12" xfId="44" applyNumberFormat="1" applyFont="1" applyFill="1" applyBorder="1" applyAlignment="1" applyProtection="1">
      <alignment horizontal="center" vertical="center"/>
      <protection locked="0"/>
    </xf>
    <xf numFmtId="0" fontId="52" fillId="0" borderId="12" xfId="0" applyFont="1" applyBorder="1" applyAlignment="1">
      <alignment horizontal="center" vertical="center" wrapText="1"/>
    </xf>
    <xf numFmtId="49" fontId="49" fillId="0" borderId="12" xfId="0" applyNumberFormat="1" applyFont="1" applyBorder="1" applyAlignment="1">
      <alignment horizontal="center" vertical="center" wrapText="1"/>
    </xf>
    <xf numFmtId="0" fontId="14" fillId="0" borderId="10" xfId="39" applyFont="1" applyBorder="1" applyAlignment="1" applyProtection="1">
      <alignment horizontal="center" vertical="center"/>
      <protection hidden="1"/>
    </xf>
    <xf numFmtId="0" fontId="4" fillId="0" borderId="0" xfId="33" applyFont="1" applyAlignment="1" applyProtection="1">
      <alignment horizontal="left" vertical="top"/>
      <protection hidden="1"/>
    </xf>
    <xf numFmtId="0" fontId="0" fillId="0" borderId="0" xfId="0" applyAlignment="1">
      <alignment vertical="top" wrapText="1"/>
    </xf>
    <xf numFmtId="0" fontId="0" fillId="0" borderId="0" xfId="40" applyFont="1" applyAlignment="1" applyProtection="1">
      <alignment horizontal="left" vertical="center"/>
      <protection hidden="1"/>
    </xf>
    <xf numFmtId="0" fontId="15" fillId="0" borderId="0" xfId="34" applyAlignment="1" applyProtection="1">
      <alignment horizontal="left" vertical="center"/>
      <protection hidden="1"/>
    </xf>
    <xf numFmtId="0" fontId="15" fillId="0" borderId="0" xfId="40" applyAlignment="1" applyProtection="1">
      <alignment horizontal="right" vertical="center"/>
      <protection hidden="1"/>
    </xf>
    <xf numFmtId="0" fontId="14" fillId="0" borderId="12" xfId="0" applyFont="1" applyBorder="1" applyAlignment="1" applyProtection="1">
      <alignment horizontal="right" vertical="center" wrapText="1"/>
      <protection hidden="1"/>
    </xf>
    <xf numFmtId="0" fontId="14" fillId="0" borderId="12" xfId="0" applyFont="1" applyBorder="1" applyAlignment="1" applyProtection="1">
      <alignment horizontal="right" vertical="center"/>
      <protection hidden="1"/>
    </xf>
    <xf numFmtId="0" fontId="15" fillId="0" borderId="0" xfId="36" applyNumberFormat="1" applyFill="1" applyBorder="1" applyAlignment="1" applyProtection="1">
      <alignment horizontal="right" vertical="center"/>
      <protection hidden="1"/>
    </xf>
    <xf numFmtId="169" fontId="49" fillId="0" borderId="1" xfId="0" applyNumberFormat="1" applyFont="1" applyBorder="1" applyAlignment="1">
      <alignment horizontal="center" vertical="center" wrapText="1"/>
    </xf>
    <xf numFmtId="0" fontId="26" fillId="0" borderId="0" xfId="0" applyFont="1" applyAlignment="1" applyProtection="1">
      <alignment horizontal="right" vertical="center"/>
      <protection hidden="1"/>
    </xf>
    <xf numFmtId="3" fontId="14" fillId="0" borderId="12" xfId="39" applyNumberFormat="1" applyFont="1" applyBorder="1" applyAlignment="1" applyProtection="1">
      <alignment vertical="center"/>
      <protection hidden="1"/>
    </xf>
    <xf numFmtId="3" fontId="14" fillId="0" borderId="12" xfId="39" applyNumberFormat="1" applyFont="1" applyBorder="1" applyAlignment="1" applyProtection="1">
      <alignment vertical="center" wrapText="1"/>
      <protection hidden="1"/>
    </xf>
    <xf numFmtId="0" fontId="54" fillId="0" borderId="12" xfId="37" applyNumberFormat="1" applyFont="1" applyFill="1" applyBorder="1" applyAlignment="1" applyProtection="1">
      <alignment horizontal="left" vertical="center" wrapText="1"/>
      <protection hidden="1"/>
    </xf>
    <xf numFmtId="177" fontId="54" fillId="0" borderId="12" xfId="7" applyNumberFormat="1" applyFont="1" applyFill="1" applyBorder="1" applyAlignment="1" applyProtection="1">
      <alignment horizontal="right" vertical="center"/>
      <protection hidden="1"/>
    </xf>
    <xf numFmtId="0" fontId="4" fillId="2" borderId="12" xfId="35" applyFont="1" applyFill="1" applyBorder="1" applyAlignment="1" applyProtection="1">
      <alignment vertical="center" wrapText="1"/>
      <protection locked="0"/>
    </xf>
    <xf numFmtId="0" fontId="0" fillId="0" borderId="0" xfId="40" applyFont="1" applyAlignment="1" applyProtection="1">
      <alignment horizontal="center" vertical="center"/>
      <protection hidden="1"/>
    </xf>
    <xf numFmtId="0" fontId="15" fillId="0" borderId="0" xfId="34" applyAlignment="1" applyProtection="1">
      <alignment horizontal="center" vertical="center"/>
      <protection hidden="1"/>
    </xf>
    <xf numFmtId="0" fontId="15" fillId="0" borderId="0" xfId="40" applyAlignment="1" applyProtection="1">
      <alignment horizontal="center" vertical="center"/>
      <protection hidden="1"/>
    </xf>
    <xf numFmtId="0" fontId="14" fillId="0" borderId="0" xfId="40" applyFont="1" applyAlignment="1" applyProtection="1">
      <alignment horizontal="center" vertical="top"/>
      <protection hidden="1"/>
    </xf>
    <xf numFmtId="0" fontId="14" fillId="0" borderId="0" xfId="40" applyFont="1" applyAlignment="1" applyProtection="1">
      <alignment horizontal="center" vertical="center"/>
      <protection hidden="1"/>
    </xf>
    <xf numFmtId="0" fontId="14" fillId="0" borderId="4" xfId="0" applyFont="1" applyBorder="1" applyAlignment="1" applyProtection="1">
      <alignment horizontal="left" vertical="top"/>
      <protection hidden="1"/>
    </xf>
    <xf numFmtId="0" fontId="15" fillId="0" borderId="0" xfId="0" applyFont="1" applyAlignment="1" applyProtection="1">
      <alignment horizontal="left" vertical="top"/>
      <protection hidden="1"/>
    </xf>
    <xf numFmtId="0" fontId="15" fillId="0" borderId="0" xfId="0" applyFont="1" applyAlignment="1" applyProtection="1">
      <alignment horizontal="center" vertical="top"/>
      <protection hidden="1"/>
    </xf>
    <xf numFmtId="0" fontId="15" fillId="0" borderId="0" xfId="40" applyAlignment="1" applyProtection="1">
      <alignment vertical="top"/>
      <protection hidden="1"/>
    </xf>
    <xf numFmtId="0" fontId="14" fillId="0" borderId="12" xfId="0" applyFont="1" applyBorder="1" applyAlignment="1" applyProtection="1">
      <alignment horizontal="center" vertical="top" wrapText="1"/>
      <protection hidden="1"/>
    </xf>
    <xf numFmtId="0" fontId="14" fillId="0" borderId="12" xfId="0" applyFont="1" applyBorder="1" applyAlignment="1" applyProtection="1">
      <alignment horizontal="center" vertical="top"/>
      <protection hidden="1"/>
    </xf>
    <xf numFmtId="49" fontId="49" fillId="0" borderId="12" xfId="0" applyNumberFormat="1" applyFont="1" applyBorder="1" applyAlignment="1">
      <alignment horizontal="center" vertical="top" wrapText="1"/>
    </xf>
    <xf numFmtId="0" fontId="27" fillId="0" borderId="0" xfId="0" applyFont="1" applyAlignment="1" applyProtection="1">
      <alignment vertical="top" wrapText="1"/>
      <protection hidden="1"/>
    </xf>
    <xf numFmtId="0" fontId="14" fillId="0" borderId="0" xfId="0" applyFont="1" applyAlignment="1" applyProtection="1">
      <alignment horizontal="justify" vertical="top"/>
      <protection hidden="1"/>
    </xf>
    <xf numFmtId="0" fontId="15" fillId="0" borderId="4" xfId="0" applyFont="1" applyBorder="1" applyAlignment="1" applyProtection="1">
      <alignment horizontal="left" vertical="top"/>
      <protection hidden="1"/>
    </xf>
    <xf numFmtId="0" fontId="26" fillId="0" borderId="0" xfId="0" applyFont="1" applyAlignment="1" applyProtection="1">
      <alignment horizontal="center" vertical="top"/>
      <protection hidden="1"/>
    </xf>
    <xf numFmtId="0" fontId="14" fillId="0" borderId="10" xfId="0" applyFont="1" applyBorder="1" applyAlignment="1" applyProtection="1">
      <alignment horizontal="left" vertical="top"/>
      <protection hidden="1"/>
    </xf>
    <xf numFmtId="0" fontId="14" fillId="0" borderId="12" xfId="0" applyFont="1" applyBorder="1" applyAlignment="1" applyProtection="1">
      <alignment horizontal="left" vertical="top" wrapText="1"/>
      <protection hidden="1"/>
    </xf>
    <xf numFmtId="0" fontId="14" fillId="0" borderId="12" xfId="43" applyNumberFormat="1" applyFont="1" applyFill="1" applyBorder="1" applyAlignment="1" applyProtection="1">
      <alignment horizontal="left" vertical="top" wrapText="1"/>
      <protection hidden="1"/>
    </xf>
    <xf numFmtId="176" fontId="14" fillId="0" borderId="0" xfId="0" applyNumberFormat="1" applyFont="1" applyAlignment="1" applyProtection="1">
      <alignment horizontal="justify" vertical="top"/>
      <protection hidden="1"/>
    </xf>
    <xf numFmtId="0" fontId="26" fillId="0" borderId="0" xfId="0" applyFont="1" applyAlignment="1" applyProtection="1">
      <alignment horizontal="justify" vertical="top"/>
      <protection hidden="1"/>
    </xf>
    <xf numFmtId="0" fontId="0" fillId="0" borderId="4" xfId="0" applyBorder="1" applyAlignment="1" applyProtection="1">
      <alignment vertical="center"/>
      <protection hidden="1"/>
    </xf>
    <xf numFmtId="0" fontId="0" fillId="0" borderId="4" xfId="0" applyBorder="1" applyAlignment="1" applyProtection="1">
      <alignment horizontal="right" vertical="center"/>
      <protection hidden="1"/>
    </xf>
    <xf numFmtId="0" fontId="0" fillId="0" borderId="12" xfId="0" applyBorder="1" applyAlignment="1" applyProtection="1">
      <alignment horizontal="center" vertical="center" wrapText="1"/>
      <protection hidden="1"/>
    </xf>
    <xf numFmtId="0" fontId="0" fillId="0" borderId="10" xfId="0" applyBorder="1" applyAlignment="1" applyProtection="1">
      <alignment horizontal="center" vertical="center"/>
      <protection hidden="1"/>
    </xf>
    <xf numFmtId="164" fontId="15" fillId="0" borderId="12" xfId="7" applyFont="1" applyFill="1" applyBorder="1" applyAlignment="1" applyProtection="1">
      <alignment vertical="center"/>
      <protection hidden="1"/>
    </xf>
    <xf numFmtId="164" fontId="14" fillId="0" borderId="12" xfId="7" applyFont="1" applyFill="1" applyBorder="1" applyAlignment="1" applyProtection="1">
      <alignment vertical="center"/>
      <protection hidden="1"/>
    </xf>
    <xf numFmtId="176" fontId="0" fillId="0" borderId="0" xfId="0" applyNumberFormat="1" applyAlignment="1" applyProtection="1">
      <alignment horizontal="justify" vertical="center"/>
      <protection hidden="1"/>
    </xf>
    <xf numFmtId="166" fontId="14" fillId="0" borderId="12" xfId="0" applyNumberFormat="1" applyFont="1" applyBorder="1" applyAlignment="1" applyProtection="1">
      <alignment vertical="center"/>
      <protection hidden="1"/>
    </xf>
    <xf numFmtId="2" fontId="0" fillId="0" borderId="12" xfId="0" applyNumberFormat="1" applyBorder="1" applyAlignment="1" applyProtection="1">
      <alignment horizontal="right" vertical="center"/>
      <protection hidden="1"/>
    </xf>
    <xf numFmtId="2" fontId="0" fillId="2" borderId="12" xfId="36" applyNumberFormat="1" applyFont="1" applyFill="1" applyBorder="1" applyAlignment="1" applyProtection="1">
      <alignment horizontal="center" vertical="center"/>
      <protection locked="0" hidden="1"/>
    </xf>
    <xf numFmtId="0" fontId="14" fillId="0" borderId="4" xfId="0" applyFont="1" applyBorder="1" applyAlignment="1" applyProtection="1">
      <alignment horizontal="justify" vertical="top"/>
      <protection hidden="1"/>
    </xf>
    <xf numFmtId="0" fontId="14" fillId="0" borderId="0" xfId="36" applyNumberFormat="1" applyFont="1" applyFill="1" applyBorder="1" applyAlignment="1" applyProtection="1">
      <alignment vertical="top" wrapText="1"/>
      <protection hidden="1"/>
    </xf>
    <xf numFmtId="176" fontId="14" fillId="0" borderId="0" xfId="0" applyNumberFormat="1" applyFont="1" applyAlignment="1" applyProtection="1">
      <alignment horizontal="left" vertical="top"/>
      <protection hidden="1"/>
    </xf>
    <xf numFmtId="0" fontId="72" fillId="0" borderId="12" xfId="0" applyFont="1" applyBorder="1" applyAlignment="1">
      <alignment horizontal="center" vertical="center"/>
    </xf>
    <xf numFmtId="0" fontId="15" fillId="0" borderId="0" xfId="0" applyFont="1" applyAlignment="1" applyProtection="1">
      <alignment horizontal="left" vertical="center" wrapText="1"/>
      <protection hidden="1"/>
    </xf>
    <xf numFmtId="0" fontId="14" fillId="0" borderId="26" xfId="0" applyFont="1" applyBorder="1" applyAlignment="1" applyProtection="1">
      <alignment horizontal="center" vertical="top"/>
      <protection hidden="1"/>
    </xf>
    <xf numFmtId="0" fontId="14" fillId="0" borderId="3" xfId="0" applyFont="1" applyBorder="1" applyAlignment="1" applyProtection="1">
      <alignment horizontal="center" vertical="center"/>
      <protection hidden="1"/>
    </xf>
    <xf numFmtId="0" fontId="14" fillId="0" borderId="14" xfId="0" applyFont="1" applyBorder="1" applyAlignment="1" applyProtection="1">
      <alignment horizontal="center" vertical="top"/>
      <protection hidden="1"/>
    </xf>
    <xf numFmtId="49" fontId="14" fillId="0" borderId="26" xfId="0" applyNumberFormat="1" applyFont="1" applyBorder="1" applyAlignment="1">
      <alignment vertical="center"/>
    </xf>
    <xf numFmtId="49" fontId="14" fillId="0" borderId="14" xfId="0" applyNumberFormat="1" applyFont="1" applyBorder="1" applyAlignment="1">
      <alignment vertical="center"/>
    </xf>
    <xf numFmtId="166" fontId="14" fillId="0" borderId="12" xfId="0" applyNumberFormat="1" applyFont="1" applyBorder="1" applyAlignment="1" applyProtection="1">
      <alignment horizontal="center" vertical="center"/>
      <protection hidden="1"/>
    </xf>
    <xf numFmtId="49" fontId="73" fillId="0" borderId="12" xfId="0" applyNumberFormat="1" applyFont="1" applyBorder="1" applyAlignment="1">
      <alignment horizontal="center" vertical="center"/>
    </xf>
    <xf numFmtId="3" fontId="55" fillId="0" borderId="12" xfId="43" applyNumberFormat="1" applyFont="1" applyBorder="1" applyAlignment="1" applyProtection="1">
      <alignment horizontal="center" vertical="center" wrapText="1"/>
      <protection hidden="1"/>
    </xf>
    <xf numFmtId="3" fontId="54" fillId="0" borderId="12" xfId="43" applyNumberFormat="1" applyFont="1" applyFill="1" applyBorder="1" applyAlignment="1" applyProtection="1">
      <alignment horizontal="center" vertical="center" wrapText="1"/>
      <protection hidden="1"/>
    </xf>
    <xf numFmtId="2" fontId="54" fillId="0" borderId="12" xfId="36" applyNumberFormat="1" applyFont="1" applyFill="1" applyBorder="1" applyAlignment="1" applyProtection="1">
      <alignment horizontal="right" vertical="center"/>
      <protection hidden="1"/>
    </xf>
    <xf numFmtId="0" fontId="14" fillId="0" borderId="0" xfId="0" applyFont="1" applyProtection="1">
      <protection hidden="1"/>
    </xf>
    <xf numFmtId="0" fontId="24" fillId="0" borderId="0" xfId="0" applyFont="1" applyProtection="1">
      <protection hidden="1"/>
    </xf>
    <xf numFmtId="164" fontId="4" fillId="0" borderId="0" xfId="39" applyNumberFormat="1" applyFont="1" applyAlignment="1" applyProtection="1">
      <alignment vertical="top"/>
      <protection hidden="1"/>
    </xf>
    <xf numFmtId="0" fontId="4" fillId="0" borderId="0" xfId="39" applyFont="1" applyAlignment="1" applyProtection="1">
      <alignment horizontal="right" vertical="top" wrapText="1"/>
      <protection hidden="1"/>
    </xf>
    <xf numFmtId="0" fontId="25" fillId="0" borderId="12" xfId="0" applyFont="1" applyBorder="1" applyAlignment="1">
      <alignment horizontal="center" vertical="center"/>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2" fontId="25" fillId="0" borderId="12" xfId="0" applyNumberFormat="1" applyFont="1" applyBorder="1" applyAlignment="1">
      <alignment horizontal="center" vertical="center"/>
    </xf>
    <xf numFmtId="2" fontId="25" fillId="0" borderId="12" xfId="0" applyNumberFormat="1" applyFont="1" applyBorder="1" applyAlignment="1">
      <alignment horizontal="center" vertical="center" wrapText="1"/>
    </xf>
    <xf numFmtId="0" fontId="25" fillId="0" borderId="12" xfId="0" applyFont="1" applyBorder="1" applyAlignment="1">
      <alignment horizontal="left" vertical="top" wrapText="1"/>
    </xf>
    <xf numFmtId="0" fontId="14" fillId="0" borderId="4" xfId="0" applyFont="1" applyBorder="1" applyAlignment="1" applyProtection="1">
      <alignment horizontal="center" vertical="top"/>
      <protection hidden="1"/>
    </xf>
    <xf numFmtId="0" fontId="14" fillId="0" borderId="4" xfId="0" applyFont="1" applyBorder="1" applyAlignment="1" applyProtection="1">
      <alignment horizontal="right" vertical="top"/>
      <protection hidden="1"/>
    </xf>
    <xf numFmtId="0" fontId="30" fillId="0" borderId="0" xfId="0" applyFont="1" applyAlignment="1" applyProtection="1">
      <alignment vertical="top"/>
      <protection hidden="1"/>
    </xf>
    <xf numFmtId="0" fontId="14" fillId="0" borderId="0" xfId="0" applyFont="1" applyAlignment="1" applyProtection="1">
      <alignment horizontal="center" vertical="top" wrapText="1"/>
      <protection hidden="1"/>
    </xf>
    <xf numFmtId="0" fontId="30" fillId="0" borderId="0" xfId="0" applyFont="1" applyAlignment="1" applyProtection="1">
      <alignment horizontal="left" vertical="top"/>
      <protection hidden="1"/>
    </xf>
    <xf numFmtId="10" fontId="30" fillId="0" borderId="0" xfId="0" applyNumberFormat="1" applyFont="1" applyAlignment="1" applyProtection="1">
      <alignment horizontal="center" vertical="top"/>
      <protection hidden="1"/>
    </xf>
    <xf numFmtId="0" fontId="24" fillId="0" borderId="0" xfId="0" applyFont="1" applyAlignment="1" applyProtection="1">
      <alignment vertical="top"/>
      <protection hidden="1"/>
    </xf>
    <xf numFmtId="0" fontId="14" fillId="0" borderId="0" xfId="36" applyNumberFormat="1" applyFont="1" applyFill="1" applyBorder="1" applyAlignment="1" applyProtection="1">
      <alignment horizontal="left" vertical="top"/>
      <protection hidden="1"/>
    </xf>
    <xf numFmtId="0" fontId="24" fillId="0" borderId="0" xfId="36" applyNumberFormat="1" applyFont="1" applyFill="1" applyBorder="1" applyAlignment="1" applyProtection="1">
      <alignment horizontal="center" vertical="top" wrapText="1"/>
      <protection hidden="1"/>
    </xf>
    <xf numFmtId="0" fontId="14" fillId="0" borderId="0" xfId="0" applyFont="1" applyAlignment="1" applyProtection="1">
      <alignment horizontal="center" vertical="top"/>
      <protection hidden="1"/>
    </xf>
    <xf numFmtId="0" fontId="24" fillId="0" borderId="0" xfId="0" applyFont="1" applyAlignment="1" applyProtection="1">
      <alignment horizontal="center" vertical="top"/>
      <protection hidden="1"/>
    </xf>
    <xf numFmtId="166" fontId="14" fillId="0" borderId="12" xfId="0" applyNumberFormat="1" applyFont="1" applyBorder="1" applyAlignment="1" applyProtection="1">
      <alignment horizontal="center" vertical="top"/>
      <protection hidden="1"/>
    </xf>
    <xf numFmtId="0" fontId="14" fillId="0" borderId="0" xfId="0" applyFont="1" applyAlignment="1" applyProtection="1">
      <alignment vertical="top"/>
      <protection hidden="1"/>
    </xf>
    <xf numFmtId="14" fontId="0" fillId="0" borderId="0" xfId="0" applyNumberFormat="1" applyAlignment="1" applyProtection="1">
      <alignment horizontal="left" vertical="top"/>
      <protection hidden="1"/>
    </xf>
    <xf numFmtId="0" fontId="0" fillId="0" borderId="0" xfId="0" applyAlignment="1" applyProtection="1">
      <alignment horizontal="center" vertical="top"/>
      <protection hidden="1"/>
    </xf>
    <xf numFmtId="0" fontId="14" fillId="0" borderId="0" xfId="0" applyFont="1" applyAlignment="1" applyProtection="1">
      <alignment horizontal="right" vertical="top"/>
      <protection hidden="1"/>
    </xf>
    <xf numFmtId="2" fontId="30" fillId="0" borderId="0" xfId="0" applyNumberFormat="1" applyFont="1" applyAlignment="1" applyProtection="1">
      <alignment vertical="top"/>
      <protection hidden="1"/>
    </xf>
    <xf numFmtId="0" fontId="0" fillId="0" borderId="0" xfId="0" applyAlignment="1" applyProtection="1">
      <alignment vertical="top"/>
      <protection hidden="1"/>
    </xf>
    <xf numFmtId="0" fontId="0" fillId="0" borderId="4" xfId="0" applyBorder="1" applyAlignment="1" applyProtection="1">
      <alignment horizontal="right" vertical="top"/>
      <protection hidden="1"/>
    </xf>
    <xf numFmtId="0" fontId="0" fillId="0" borderId="12" xfId="0" applyBorder="1" applyAlignment="1" applyProtection="1">
      <alignment horizontal="center" vertical="top" wrapText="1"/>
      <protection hidden="1"/>
    </xf>
    <xf numFmtId="0" fontId="0" fillId="0" borderId="12" xfId="0" applyBorder="1" applyAlignment="1" applyProtection="1">
      <alignment horizontal="center" vertical="top"/>
      <protection hidden="1"/>
    </xf>
    <xf numFmtId="0" fontId="0" fillId="0" borderId="0" xfId="0" applyAlignment="1" applyProtection="1">
      <alignment horizontal="left" vertical="top"/>
      <protection hidden="1"/>
    </xf>
    <xf numFmtId="10" fontId="0" fillId="0" borderId="0" xfId="0" applyNumberFormat="1" applyAlignment="1" applyProtection="1">
      <alignment horizontal="center" vertical="top"/>
      <protection hidden="1"/>
    </xf>
    <xf numFmtId="0" fontId="14" fillId="0" borderId="0" xfId="36" applyNumberFormat="1" applyFont="1" applyFill="1" applyBorder="1" applyAlignment="1" applyProtection="1">
      <alignment horizontal="center" vertical="top" wrapText="1"/>
      <protection hidden="1"/>
    </xf>
    <xf numFmtId="0" fontId="0" fillId="0" borderId="0" xfId="0" applyAlignment="1" applyProtection="1">
      <alignment horizontal="justify" vertical="top"/>
      <protection hidden="1"/>
    </xf>
    <xf numFmtId="0" fontId="0" fillId="0" borderId="0" xfId="0" applyAlignment="1" applyProtection="1">
      <alignment horizontal="right" vertical="top"/>
      <protection hidden="1"/>
    </xf>
    <xf numFmtId="0" fontId="0" fillId="0" borderId="0" xfId="36" applyNumberFormat="1" applyFont="1" applyFill="1" applyBorder="1" applyProtection="1">
      <alignment vertical="top"/>
      <protection hidden="1"/>
    </xf>
    <xf numFmtId="0" fontId="0" fillId="0" borderId="0" xfId="36" applyNumberFormat="1" applyFont="1" applyFill="1" applyBorder="1" applyAlignment="1" applyProtection="1">
      <alignment vertical="top" wrapText="1"/>
      <protection hidden="1"/>
    </xf>
    <xf numFmtId="0" fontId="0" fillId="0" borderId="0" xfId="36" applyNumberFormat="1" applyFont="1" applyFill="1" applyBorder="1" applyAlignment="1" applyProtection="1">
      <alignment horizontal="right" vertical="top"/>
      <protection hidden="1"/>
    </xf>
    <xf numFmtId="0" fontId="0" fillId="0" borderId="0" xfId="40" applyFont="1" applyAlignment="1" applyProtection="1">
      <alignment vertical="top"/>
      <protection hidden="1"/>
    </xf>
    <xf numFmtId="0" fontId="0" fillId="0" borderId="0" xfId="40" applyFont="1" applyAlignment="1" applyProtection="1">
      <alignment horizontal="right" vertical="top"/>
      <protection hidden="1"/>
    </xf>
    <xf numFmtId="0" fontId="0" fillId="0" borderId="0" xfId="36" applyNumberFormat="1" applyFont="1" applyFill="1" applyBorder="1" applyAlignment="1" applyProtection="1">
      <alignment horizontal="center" vertical="top"/>
      <protection hidden="1"/>
    </xf>
    <xf numFmtId="0" fontId="0" fillId="0" borderId="0" xfId="0" applyAlignment="1" applyProtection="1">
      <alignment horizontal="left" vertical="top" wrapText="1"/>
      <protection hidden="1"/>
    </xf>
    <xf numFmtId="49" fontId="74" fillId="0" borderId="12" xfId="0" applyNumberFormat="1" applyFont="1" applyBorder="1" applyAlignment="1">
      <alignment horizontal="center" vertical="top"/>
    </xf>
    <xf numFmtId="0" fontId="14" fillId="0" borderId="0" xfId="36" applyNumberFormat="1" applyFont="1" applyFill="1" applyBorder="1" applyAlignment="1" applyProtection="1">
      <alignment horizontal="center" vertical="top"/>
      <protection hidden="1"/>
    </xf>
    <xf numFmtId="0" fontId="0" fillId="0" borderId="0" xfId="40" applyFont="1" applyAlignment="1" applyProtection="1">
      <alignment horizontal="center" vertical="top"/>
      <protection hidden="1"/>
    </xf>
    <xf numFmtId="0" fontId="0" fillId="0" borderId="0" xfId="34" applyFont="1" applyAlignment="1" applyProtection="1">
      <alignment horizontal="right" vertical="top"/>
      <protection hidden="1"/>
    </xf>
    <xf numFmtId="0" fontId="14" fillId="0" borderId="0" xfId="40" applyFont="1" applyAlignment="1" applyProtection="1">
      <alignment horizontal="right" vertical="top"/>
      <protection hidden="1"/>
    </xf>
    <xf numFmtId="176" fontId="0" fillId="0" borderId="0" xfId="0" applyNumberFormat="1" applyAlignment="1" applyProtection="1">
      <alignment horizontal="right" vertical="top"/>
      <protection hidden="1"/>
    </xf>
    <xf numFmtId="0" fontId="14" fillId="0" borderId="0" xfId="40" applyFont="1" applyAlignment="1" applyProtection="1">
      <alignment vertical="top" wrapText="1"/>
      <protection hidden="1"/>
    </xf>
    <xf numFmtId="0" fontId="0" fillId="10" borderId="0" xfId="0" applyFill="1" applyAlignment="1" applyProtection="1">
      <alignment vertical="top"/>
      <protection hidden="1"/>
    </xf>
    <xf numFmtId="0" fontId="5" fillId="0" borderId="4" xfId="0" applyFont="1" applyBorder="1" applyAlignment="1" applyProtection="1">
      <alignment horizontal="right" vertical="top"/>
      <protection hidden="1"/>
    </xf>
    <xf numFmtId="0" fontId="4" fillId="0" borderId="0" xfId="0" applyFont="1" applyAlignment="1" applyProtection="1">
      <alignment horizontal="right" vertical="top"/>
      <protection hidden="1"/>
    </xf>
    <xf numFmtId="0" fontId="4" fillId="0" borderId="0" xfId="36" applyNumberFormat="1" applyFont="1" applyFill="1" applyBorder="1" applyAlignment="1" applyProtection="1">
      <alignment horizontal="right" vertical="top"/>
      <protection hidden="1"/>
    </xf>
    <xf numFmtId="0" fontId="4" fillId="0" borderId="0" xfId="40" applyFont="1" applyAlignment="1" applyProtection="1">
      <alignment horizontal="right" vertical="top"/>
      <protection hidden="1"/>
    </xf>
    <xf numFmtId="0" fontId="4" fillId="0" borderId="0" xfId="34" applyFont="1" applyAlignment="1" applyProtection="1">
      <alignment horizontal="right" vertical="top"/>
      <protection hidden="1"/>
    </xf>
    <xf numFmtId="0" fontId="5" fillId="0" borderId="0" xfId="40" applyFont="1" applyAlignment="1" applyProtection="1">
      <alignment horizontal="right" vertical="top"/>
      <protection hidden="1"/>
    </xf>
    <xf numFmtId="0" fontId="18" fillId="0" borderId="0" xfId="0" applyFont="1" applyAlignment="1">
      <alignment horizontal="center" vertical="top"/>
    </xf>
    <xf numFmtId="0" fontId="3" fillId="0" borderId="0" xfId="0" applyFont="1" applyAlignment="1">
      <alignment vertical="top" wrapText="1"/>
    </xf>
    <xf numFmtId="0" fontId="18" fillId="0" borderId="0" xfId="0" applyFont="1" applyAlignment="1">
      <alignment horizontal="justify" vertical="top" wrapText="1"/>
    </xf>
    <xf numFmtId="0" fontId="18" fillId="0" borderId="0" xfId="0" applyFont="1" applyAlignment="1">
      <alignment horizontal="center" vertical="top" wrapText="1"/>
    </xf>
    <xf numFmtId="0" fontId="58" fillId="0" borderId="0" xfId="0" applyFont="1" applyAlignment="1">
      <alignment horizontal="justify" vertical="top" wrapText="1"/>
    </xf>
    <xf numFmtId="0" fontId="3" fillId="0" borderId="0" xfId="0" applyFont="1" applyAlignment="1">
      <alignment horizontal="center" vertical="top" wrapText="1"/>
    </xf>
    <xf numFmtId="0" fontId="18" fillId="0" borderId="0" xfId="0" applyFont="1" applyAlignment="1">
      <alignment vertical="top" wrapText="1"/>
    </xf>
    <xf numFmtId="0" fontId="52" fillId="0" borderId="0" xfId="0" applyFont="1" applyAlignment="1">
      <alignment horizontal="justify" vertical="top" wrapText="1"/>
    </xf>
    <xf numFmtId="0" fontId="59" fillId="0" borderId="0" xfId="0" applyFont="1" applyAlignment="1">
      <alignment horizontal="justify" vertical="top" wrapText="1"/>
    </xf>
    <xf numFmtId="0" fontId="18" fillId="0" borderId="0" xfId="0" applyFont="1" applyAlignment="1">
      <alignment vertical="top"/>
    </xf>
    <xf numFmtId="0" fontId="18" fillId="11" borderId="0" xfId="0" applyFont="1" applyFill="1" applyAlignment="1">
      <alignment horizontal="center" vertical="top" wrapText="1"/>
    </xf>
    <xf numFmtId="0" fontId="3" fillId="11" borderId="0" xfId="0" applyFont="1" applyFill="1" applyAlignment="1">
      <alignment horizontal="justify" vertical="top" wrapText="1"/>
    </xf>
    <xf numFmtId="0" fontId="18" fillId="11" borderId="0" xfId="0" applyFont="1" applyFill="1" applyAlignment="1">
      <alignment horizontal="justify" vertical="top" wrapText="1"/>
    </xf>
    <xf numFmtId="0" fontId="18" fillId="11" borderId="12" xfId="0" applyFont="1" applyFill="1" applyBorder="1" applyAlignment="1">
      <alignment horizontal="center" vertical="top"/>
    </xf>
    <xf numFmtId="177" fontId="0" fillId="0" borderId="0" xfId="0" applyNumberFormat="1" applyAlignment="1" applyProtection="1">
      <alignment vertical="top"/>
      <protection hidden="1"/>
    </xf>
    <xf numFmtId="0" fontId="5" fillId="0" borderId="12" xfId="0" applyFont="1" applyBorder="1" applyAlignment="1" applyProtection="1">
      <alignment horizontal="right" vertical="top"/>
      <protection hidden="1"/>
    </xf>
    <xf numFmtId="181" fontId="18" fillId="11" borderId="12" xfId="0" applyNumberFormat="1" applyFont="1" applyFill="1" applyBorder="1" applyAlignment="1">
      <alignment horizontal="center" vertical="top" wrapText="1"/>
    </xf>
    <xf numFmtId="181" fontId="18" fillId="0" borderId="0" xfId="0" applyNumberFormat="1" applyFont="1" applyAlignment="1">
      <alignment horizontal="center" vertical="top" wrapText="1"/>
    </xf>
    <xf numFmtId="1" fontId="18" fillId="0" borderId="0" xfId="0" applyNumberFormat="1" applyFont="1" applyAlignment="1">
      <alignment horizontal="center" vertical="top" wrapText="1"/>
    </xf>
    <xf numFmtId="0" fontId="58" fillId="0" borderId="0" xfId="0" applyFont="1" applyAlignment="1">
      <alignment horizontal="center" vertical="top"/>
    </xf>
    <xf numFmtId="1" fontId="58" fillId="0" borderId="0" xfId="0" applyNumberFormat="1" applyFont="1" applyAlignment="1">
      <alignment vertical="top" wrapText="1"/>
    </xf>
    <xf numFmtId="0" fontId="18" fillId="0" borderId="0" xfId="0" applyFont="1" applyAlignment="1">
      <alignment horizontal="left" vertical="top" wrapText="1"/>
    </xf>
    <xf numFmtId="1" fontId="58" fillId="5" borderId="0" xfId="0" applyNumberFormat="1" applyFont="1" applyFill="1" applyAlignment="1">
      <alignment vertical="top" wrapText="1"/>
    </xf>
    <xf numFmtId="0" fontId="62" fillId="12" borderId="0" xfId="0" applyFont="1" applyFill="1" applyAlignment="1" applyProtection="1">
      <alignment vertical="top"/>
      <protection hidden="1"/>
    </xf>
    <xf numFmtId="0" fontId="75" fillId="0" borderId="12" xfId="0" applyFont="1" applyBorder="1" applyAlignment="1">
      <alignment horizontal="center" vertical="top"/>
    </xf>
    <xf numFmtId="0" fontId="62" fillId="0" borderId="0" xfId="0" applyFont="1" applyAlignment="1">
      <alignment vertical="top"/>
    </xf>
    <xf numFmtId="4" fontId="14" fillId="0" borderId="12" xfId="39" applyNumberFormat="1" applyFont="1" applyBorder="1" applyAlignment="1" applyProtection="1">
      <alignment horizontal="right" vertical="center"/>
      <protection hidden="1"/>
    </xf>
    <xf numFmtId="0" fontId="18" fillId="0" borderId="12" xfId="0" applyFont="1" applyBorder="1" applyAlignment="1">
      <alignment horizontal="center" vertical="top"/>
    </xf>
    <xf numFmtId="0" fontId="14" fillId="0" borderId="0" xfId="40" applyFont="1" applyAlignment="1" applyProtection="1">
      <alignment horizontal="center" vertical="top" wrapText="1"/>
      <protection hidden="1"/>
    </xf>
    <xf numFmtId="14" fontId="0" fillId="0" borderId="0" xfId="0" applyNumberFormat="1" applyAlignment="1" applyProtection="1">
      <alignment horizontal="center" vertical="top"/>
      <protection hidden="1"/>
    </xf>
    <xf numFmtId="2" fontId="64" fillId="12" borderId="12" xfId="0" applyNumberFormat="1" applyFont="1" applyFill="1" applyBorder="1" applyAlignment="1">
      <alignment horizontal="right" vertical="top"/>
    </xf>
    <xf numFmtId="182" fontId="14" fillId="0" borderId="12" xfId="0" applyNumberFormat="1" applyFont="1" applyBorder="1" applyAlignment="1">
      <alignment horizontal="center" vertical="center" wrapText="1"/>
    </xf>
    <xf numFmtId="2" fontId="76" fillId="0" borderId="12" xfId="0" applyNumberFormat="1" applyFont="1" applyBorder="1" applyAlignment="1">
      <alignment horizontal="center" vertical="center"/>
    </xf>
    <xf numFmtId="0" fontId="76" fillId="0" borderId="12" xfId="0" applyFont="1" applyBorder="1" applyAlignment="1">
      <alignment horizontal="center" vertical="top" wrapText="1"/>
    </xf>
    <xf numFmtId="49" fontId="17" fillId="0" borderId="12" xfId="0" applyNumberFormat="1" applyFont="1" applyBorder="1" applyAlignment="1">
      <alignment horizontal="center" vertical="center"/>
    </xf>
    <xf numFmtId="0" fontId="15" fillId="11" borderId="0" xfId="36" applyNumberFormat="1" applyFill="1" applyBorder="1" applyProtection="1">
      <alignment vertical="top"/>
      <protection hidden="1"/>
    </xf>
    <xf numFmtId="0" fontId="65" fillId="11" borderId="0" xfId="36" applyNumberFormat="1" applyFont="1" applyFill="1" applyBorder="1" applyAlignment="1" applyProtection="1">
      <alignment horizontal="center" vertical="top" wrapText="1"/>
      <protection hidden="1"/>
    </xf>
    <xf numFmtId="0" fontId="4" fillId="11" borderId="0" xfId="36" applyNumberFormat="1" applyFont="1" applyFill="1" applyBorder="1" applyAlignment="1" applyProtection="1">
      <alignment horizontal="right" vertical="top"/>
      <protection hidden="1"/>
    </xf>
    <xf numFmtId="0" fontId="0" fillId="11" borderId="0" xfId="0" applyFill="1" applyAlignment="1" applyProtection="1">
      <alignment vertical="top"/>
      <protection hidden="1"/>
    </xf>
    <xf numFmtId="0" fontId="0" fillId="11" borderId="0" xfId="0" applyFill="1" applyAlignment="1" applyProtection="1">
      <alignment horizontal="left" vertical="top"/>
      <protection hidden="1"/>
    </xf>
    <xf numFmtId="10" fontId="0" fillId="11" borderId="0" xfId="0" applyNumberFormat="1" applyFill="1" applyAlignment="1" applyProtection="1">
      <alignment horizontal="center" vertical="top"/>
      <protection hidden="1"/>
    </xf>
    <xf numFmtId="0" fontId="18" fillId="11" borderId="12" xfId="0" applyFont="1" applyFill="1" applyBorder="1" applyAlignment="1">
      <alignment vertical="top" wrapText="1"/>
    </xf>
    <xf numFmtId="0" fontId="33" fillId="0" borderId="12" xfId="0" applyFont="1" applyBorder="1" applyAlignment="1">
      <alignment horizontal="center" vertical="center" wrapText="1"/>
    </xf>
    <xf numFmtId="3" fontId="60" fillId="12" borderId="12" xfId="0" applyNumberFormat="1" applyFont="1" applyFill="1" applyBorder="1" applyAlignment="1">
      <alignment horizontal="right" vertical="top" wrapText="1"/>
    </xf>
    <xf numFmtId="0" fontId="66" fillId="12" borderId="12" xfId="0" applyFont="1" applyFill="1" applyBorder="1" applyAlignment="1">
      <alignment horizontal="left" vertical="top" wrapText="1"/>
    </xf>
    <xf numFmtId="2" fontId="62" fillId="12" borderId="0" xfId="0" applyNumberFormat="1" applyFont="1" applyFill="1" applyAlignment="1" applyProtection="1">
      <alignment vertical="top"/>
      <protection hidden="1"/>
    </xf>
    <xf numFmtId="2" fontId="17" fillId="12"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77" fillId="0" borderId="12" xfId="0" applyFont="1" applyBorder="1" applyAlignment="1">
      <alignment horizontal="center" vertical="center" wrapText="1"/>
    </xf>
    <xf numFmtId="0" fontId="5" fillId="0" borderId="12" xfId="0" applyFont="1" applyBorder="1" applyAlignment="1" applyProtection="1">
      <alignment horizontal="center" vertical="top" wrapText="1"/>
      <protection hidden="1"/>
    </xf>
    <xf numFmtId="0" fontId="14" fillId="0" borderId="12" xfId="0" applyFont="1" applyBorder="1" applyAlignment="1">
      <alignment vertical="center" wrapText="1"/>
    </xf>
    <xf numFmtId="0" fontId="73" fillId="0" borderId="12" xfId="0" applyFont="1" applyBorder="1" applyAlignment="1">
      <alignment horizontal="center" vertical="center" wrapText="1"/>
    </xf>
    <xf numFmtId="0" fontId="0" fillId="0" borderId="0" xfId="36" applyNumberFormat="1" applyFont="1" applyFill="1" applyBorder="1" applyAlignment="1" applyProtection="1">
      <alignment horizontal="center" vertical="center"/>
      <protection hidden="1"/>
    </xf>
    <xf numFmtId="0" fontId="0" fillId="0" borderId="12" xfId="0" applyBorder="1" applyAlignment="1">
      <alignment horizontal="center" vertical="center"/>
    </xf>
    <xf numFmtId="0" fontId="70" fillId="0" borderId="12" xfId="0" applyFont="1" applyBorder="1" applyAlignment="1">
      <alignment horizontal="center" vertical="center"/>
    </xf>
    <xf numFmtId="2" fontId="25" fillId="0" borderId="12" xfId="0" applyNumberFormat="1" applyFont="1" applyBorder="1" applyAlignment="1">
      <alignment horizontal="justify" vertical="center" wrapText="1"/>
    </xf>
    <xf numFmtId="169" fontId="78" fillId="12" borderId="12" xfId="32" applyNumberFormat="1"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15" fillId="0" borderId="0" xfId="40" applyAlignment="1" applyProtection="1">
      <alignment horizontal="center" vertical="center" wrapText="1"/>
      <protection hidden="1"/>
    </xf>
    <xf numFmtId="164" fontId="4" fillId="0" borderId="12" xfId="0" applyNumberFormat="1" applyFont="1" applyBorder="1" applyAlignment="1" applyProtection="1">
      <alignment horizontal="right" vertical="top"/>
      <protection hidden="1"/>
    </xf>
    <xf numFmtId="49" fontId="25" fillId="0" borderId="12" xfId="0" applyNumberFormat="1" applyFont="1" applyBorder="1" applyAlignment="1">
      <alignment horizontal="center" vertical="center"/>
    </xf>
    <xf numFmtId="0" fontId="67" fillId="0" borderId="12" xfId="30" applyFont="1" applyBorder="1" applyAlignment="1">
      <alignment horizontal="center" vertical="center" wrapText="1"/>
    </xf>
    <xf numFmtId="2" fontId="79" fillId="0" borderId="12" xfId="0" applyNumberFormat="1" applyFont="1" applyBorder="1" applyAlignment="1">
      <alignment horizontal="center" vertical="center"/>
    </xf>
    <xf numFmtId="0" fontId="79" fillId="0" borderId="12" xfId="0" applyFont="1" applyBorder="1"/>
    <xf numFmtId="0" fontId="80" fillId="0" borderId="12" xfId="30" applyFont="1" applyBorder="1" applyAlignment="1">
      <alignment horizontal="left" vertical="center" wrapText="1"/>
    </xf>
    <xf numFmtId="0" fontId="0" fillId="0" borderId="4" xfId="0" applyBorder="1" applyAlignment="1" applyProtection="1">
      <alignment horizontal="left" vertical="top" wrapText="1"/>
      <protection hidden="1"/>
    </xf>
    <xf numFmtId="0" fontId="0" fillId="0" borderId="0" xfId="40" applyFont="1" applyAlignment="1" applyProtection="1">
      <alignment vertical="top" wrapText="1"/>
      <protection hidden="1"/>
    </xf>
    <xf numFmtId="0" fontId="0" fillId="0" borderId="0" xfId="0" applyAlignment="1" applyProtection="1">
      <alignment horizontal="center" vertical="top" wrapText="1"/>
      <protection hidden="1"/>
    </xf>
    <xf numFmtId="0" fontId="50" fillId="12" borderId="12" xfId="0" applyFont="1" applyFill="1" applyBorder="1" applyAlignment="1" applyProtection="1">
      <alignment horizontal="left" vertical="top" wrapText="1"/>
      <protection hidden="1"/>
    </xf>
    <xf numFmtId="176" fontId="14" fillId="0" borderId="0" xfId="0" applyNumberFormat="1" applyFont="1" applyAlignment="1" applyProtection="1">
      <alignment horizontal="justify" vertical="top" wrapText="1"/>
      <protection hidden="1"/>
    </xf>
    <xf numFmtId="0" fontId="0" fillId="0" borderId="0" xfId="0" applyAlignment="1" applyProtection="1">
      <alignment horizontal="justify" vertical="top" wrapText="1"/>
      <protection hidden="1"/>
    </xf>
    <xf numFmtId="1" fontId="81" fillId="0" borderId="12" xfId="0" applyNumberFormat="1" applyFont="1" applyBorder="1" applyAlignment="1">
      <alignment horizontal="center" vertical="center" wrapText="1"/>
    </xf>
    <xf numFmtId="2" fontId="4" fillId="2" borderId="12" xfId="36" applyNumberFormat="1" applyFont="1" applyFill="1" applyBorder="1" applyAlignment="1" applyProtection="1">
      <alignment horizontal="center" vertical="center"/>
      <protection locked="0" hidden="1"/>
    </xf>
    <xf numFmtId="0" fontId="4" fillId="2" borderId="12" xfId="36" applyFont="1" applyFill="1" applyBorder="1" applyAlignment="1" applyProtection="1">
      <alignment horizontal="center" vertical="center"/>
      <protection locked="0" hidden="1"/>
    </xf>
    <xf numFmtId="0" fontId="82" fillId="0" borderId="9" xfId="0" applyFont="1" applyBorder="1" applyAlignment="1">
      <alignment vertical="center" wrapText="1"/>
    </xf>
    <xf numFmtId="0" fontId="82" fillId="0" borderId="10" xfId="0" applyFont="1" applyBorder="1" applyAlignment="1">
      <alignment vertical="center" wrapText="1"/>
    </xf>
    <xf numFmtId="0" fontId="14" fillId="0" borderId="9" xfId="0" applyFont="1" applyBorder="1" applyAlignment="1" applyProtection="1">
      <alignment horizontal="center" vertical="top"/>
      <protection hidden="1"/>
    </xf>
    <xf numFmtId="181" fontId="14" fillId="0" borderId="12" xfId="0" applyNumberFormat="1" applyFont="1" applyBorder="1" applyAlignment="1" applyProtection="1">
      <alignment horizontal="center" vertical="top" wrapText="1"/>
      <protection hidden="1"/>
    </xf>
    <xf numFmtId="16" fontId="14" fillId="0" borderId="12" xfId="0" applyNumberFormat="1" applyFont="1" applyBorder="1" applyAlignment="1" applyProtection="1">
      <alignment horizontal="center" vertical="top" wrapText="1"/>
      <protection hidden="1"/>
    </xf>
    <xf numFmtId="1" fontId="14" fillId="0" borderId="12" xfId="0" applyNumberFormat="1" applyFont="1" applyBorder="1" applyAlignment="1" applyProtection="1">
      <alignment horizontal="center" vertical="top" wrapText="1"/>
      <protection hidden="1"/>
    </xf>
    <xf numFmtId="4" fontId="4" fillId="2" borderId="12" xfId="36" applyNumberFormat="1" applyFont="1" applyFill="1" applyBorder="1" applyAlignment="1" applyProtection="1">
      <alignment horizontal="center" vertical="top"/>
      <protection locked="0" hidden="1"/>
    </xf>
    <xf numFmtId="3" fontId="4" fillId="2" borderId="12" xfId="36" applyNumberFormat="1" applyFont="1" applyFill="1" applyBorder="1" applyAlignment="1" applyProtection="1">
      <alignment horizontal="center" vertical="top"/>
      <protection locked="0" hidden="1"/>
    </xf>
    <xf numFmtId="1" fontId="4" fillId="2" borderId="12" xfId="36" applyNumberFormat="1" applyFont="1" applyFill="1" applyBorder="1" applyAlignment="1" applyProtection="1">
      <alignment horizontal="center" vertical="top"/>
      <protection locked="0" hidden="1"/>
    </xf>
    <xf numFmtId="0" fontId="4" fillId="2" borderId="12" xfId="36" applyFont="1" applyFill="1" applyBorder="1" applyAlignment="1" applyProtection="1">
      <alignment horizontal="center" vertical="top"/>
      <protection locked="0" hidden="1"/>
    </xf>
    <xf numFmtId="2" fontId="4" fillId="2" borderId="12" xfId="36" applyNumberFormat="1" applyFont="1" applyFill="1" applyBorder="1" applyAlignment="1" applyProtection="1">
      <alignment horizontal="center" vertical="top"/>
      <protection locked="0" hidden="1"/>
    </xf>
    <xf numFmtId="0" fontId="62" fillId="0" borderId="12" xfId="0" applyFont="1" applyBorder="1" applyAlignment="1">
      <alignment horizontal="center" vertical="top" wrapText="1"/>
    </xf>
    <xf numFmtId="0" fontId="84" fillId="0" borderId="12" xfId="0" applyFont="1" applyBorder="1" applyAlignment="1">
      <alignment horizontal="center" vertical="top" wrapText="1"/>
    </xf>
    <xf numFmtId="2" fontId="86" fillId="0" borderId="12" xfId="0" applyNumberFormat="1" applyFont="1" applyBorder="1" applyAlignment="1">
      <alignment horizontal="center" vertical="center"/>
    </xf>
    <xf numFmtId="2" fontId="86" fillId="0" borderId="12" xfId="0" applyNumberFormat="1" applyFont="1" applyBorder="1" applyAlignment="1">
      <alignment horizontal="left" vertical="center" wrapText="1"/>
    </xf>
    <xf numFmtId="182" fontId="86" fillId="0" borderId="12" xfId="0" applyNumberFormat="1" applyFont="1" applyBorder="1" applyAlignment="1">
      <alignment horizontal="center" vertical="center"/>
    </xf>
    <xf numFmtId="0" fontId="86" fillId="0" borderId="12" xfId="0" applyFont="1" applyBorder="1" applyAlignment="1">
      <alignment horizontal="left" vertical="center" wrapText="1"/>
    </xf>
    <xf numFmtId="0" fontId="86" fillId="0" borderId="12" xfId="0" applyFont="1" applyBorder="1" applyAlignment="1">
      <alignment horizontal="center" vertical="center"/>
    </xf>
    <xf numFmtId="49" fontId="86" fillId="0" borderId="12" xfId="0" applyNumberFormat="1" applyFont="1" applyBorder="1" applyAlignment="1">
      <alignment horizontal="center" vertical="center"/>
    </xf>
    <xf numFmtId="1" fontId="86" fillId="0" borderId="12" xfId="0" applyNumberFormat="1" applyFont="1" applyBorder="1" applyAlignment="1">
      <alignment horizontal="center" vertical="center"/>
    </xf>
    <xf numFmtId="0" fontId="85" fillId="0" borderId="12" xfId="0" applyFont="1" applyBorder="1" applyAlignment="1" applyProtection="1">
      <alignment horizontal="center" vertical="top" wrapText="1"/>
      <protection hidden="1"/>
    </xf>
    <xf numFmtId="0" fontId="83" fillId="0" borderId="12" xfId="0" applyFont="1" applyBorder="1" applyAlignment="1" applyProtection="1">
      <alignment horizontal="center" vertical="top" wrapText="1"/>
      <protection hidden="1"/>
    </xf>
    <xf numFmtId="0" fontId="87" fillId="0" borderId="12" xfId="0" applyFont="1" applyBorder="1" applyAlignment="1" applyProtection="1">
      <alignment horizontal="center" vertical="center" wrapText="1"/>
      <protection hidden="1"/>
    </xf>
    <xf numFmtId="0" fontId="88" fillId="0" borderId="12" xfId="30" applyFont="1" applyBorder="1" applyAlignment="1">
      <alignment horizontal="center" vertical="center" wrapText="1"/>
    </xf>
    <xf numFmtId="49" fontId="87" fillId="0" borderId="12" xfId="0" applyNumberFormat="1" applyFont="1" applyBorder="1" applyAlignment="1">
      <alignment horizontal="center" vertical="center"/>
    </xf>
    <xf numFmtId="0" fontId="87" fillId="0" borderId="12" xfId="0" applyFont="1" applyBorder="1" applyAlignment="1">
      <alignment horizontal="left" vertical="center" wrapText="1"/>
    </xf>
    <xf numFmtId="0" fontId="87" fillId="0" borderId="12" xfId="0" applyFont="1" applyBorder="1" applyAlignment="1">
      <alignment horizontal="center" vertical="center"/>
    </xf>
    <xf numFmtId="2" fontId="87" fillId="0" borderId="12" xfId="0" applyNumberFormat="1" applyFont="1" applyBorder="1" applyAlignment="1">
      <alignment horizontal="center" vertical="center"/>
    </xf>
    <xf numFmtId="0" fontId="14" fillId="13" borderId="12" xfId="0" applyFont="1" applyFill="1" applyBorder="1" applyAlignment="1" applyProtection="1">
      <alignment horizontal="left" vertical="center" wrapText="1"/>
      <protection hidden="1"/>
    </xf>
    <xf numFmtId="0" fontId="14" fillId="13" borderId="12" xfId="0" applyFont="1" applyFill="1" applyBorder="1" applyAlignment="1">
      <alignment vertical="top" wrapText="1"/>
    </xf>
    <xf numFmtId="0" fontId="14" fillId="13" borderId="12" xfId="0" applyFont="1" applyFill="1" applyBorder="1" applyAlignment="1" applyProtection="1">
      <alignment horizontal="center" vertical="top" wrapText="1"/>
      <protection hidden="1"/>
    </xf>
    <xf numFmtId="0" fontId="0" fillId="14" borderId="12" xfId="0" applyFill="1" applyBorder="1" applyAlignment="1" applyProtection="1">
      <alignment horizontal="center" vertical="center" wrapText="1"/>
      <protection hidden="1"/>
    </xf>
    <xf numFmtId="0" fontId="58" fillId="14" borderId="12" xfId="0" applyFont="1" applyFill="1" applyBorder="1" applyAlignment="1">
      <alignment horizontal="center" vertical="top" wrapText="1"/>
    </xf>
    <xf numFmtId="0" fontId="58" fillId="14" borderId="12" xfId="0" applyFont="1" applyFill="1" applyBorder="1" applyAlignment="1">
      <alignment vertical="top" wrapText="1"/>
    </xf>
    <xf numFmtId="0" fontId="58" fillId="14" borderId="12" xfId="0" applyFont="1" applyFill="1" applyBorder="1" applyAlignment="1">
      <alignment horizontal="center" vertical="center" wrapText="1"/>
    </xf>
    <xf numFmtId="167" fontId="89" fillId="14" borderId="12" xfId="0" applyNumberFormat="1" applyFont="1" applyFill="1" applyBorder="1" applyAlignment="1">
      <alignment horizontal="center" vertical="center" wrapText="1"/>
    </xf>
    <xf numFmtId="182" fontId="4" fillId="2" borderId="12" xfId="36" applyNumberFormat="1" applyFont="1" applyFill="1" applyBorder="1" applyAlignment="1" applyProtection="1">
      <alignment horizontal="center" vertical="center"/>
      <protection locked="0" hidden="1"/>
    </xf>
    <xf numFmtId="182" fontId="89" fillId="14" borderId="12" xfId="0" applyNumberFormat="1" applyFont="1" applyFill="1" applyBorder="1" applyAlignment="1">
      <alignment horizontal="center" vertical="center" wrapText="1"/>
    </xf>
    <xf numFmtId="0" fontId="89" fillId="14" borderId="12" xfId="0" applyFont="1" applyFill="1" applyBorder="1" applyAlignment="1">
      <alignment horizontal="center" vertical="center" wrapText="1"/>
    </xf>
    <xf numFmtId="0" fontId="15" fillId="13" borderId="12" xfId="0" applyFont="1" applyFill="1" applyBorder="1" applyAlignment="1">
      <alignment horizontal="center" vertical="center"/>
    </xf>
    <xf numFmtId="0" fontId="15" fillId="13" borderId="12" xfId="0" applyFont="1" applyFill="1" applyBorder="1" applyAlignment="1">
      <alignment horizontal="left" vertical="center" wrapText="1"/>
    </xf>
    <xf numFmtId="182" fontId="15" fillId="0" borderId="12" xfId="0" applyNumberFormat="1" applyFont="1" applyBorder="1" applyAlignment="1">
      <alignment horizontal="center" vertical="center"/>
    </xf>
    <xf numFmtId="0" fontId="54" fillId="0" borderId="0" xfId="0" applyFont="1" applyAlignment="1" applyProtection="1">
      <alignment horizontal="center" vertical="top" wrapText="1"/>
      <protection hidden="1"/>
    </xf>
    <xf numFmtId="0" fontId="29" fillId="6" borderId="0" xfId="0" applyFont="1" applyFill="1" applyAlignment="1" applyProtection="1">
      <alignment horizontal="center" vertical="top" wrapText="1"/>
      <protection hidden="1"/>
    </xf>
    <xf numFmtId="0" fontId="29" fillId="6" borderId="0" xfId="0" applyFont="1" applyFill="1" applyAlignment="1" applyProtection="1">
      <alignment horizontal="center" vertical="top"/>
      <protection hidden="1"/>
    </xf>
    <xf numFmtId="0" fontId="14" fillId="0" borderId="26" xfId="0" applyFont="1" applyBorder="1" applyAlignment="1" applyProtection="1">
      <alignment horizontal="left" vertical="center" wrapText="1"/>
      <protection hidden="1"/>
    </xf>
    <xf numFmtId="0" fontId="14" fillId="0" borderId="3" xfId="0" applyFont="1" applyBorder="1" applyAlignment="1" applyProtection="1">
      <alignment horizontal="left" vertical="center" wrapText="1"/>
      <protection hidden="1"/>
    </xf>
    <xf numFmtId="0" fontId="14" fillId="0" borderId="14" xfId="0" applyFont="1" applyBorder="1" applyAlignment="1" applyProtection="1">
      <alignment horizontal="left" vertical="center" wrapText="1"/>
      <protection hidden="1"/>
    </xf>
    <xf numFmtId="0" fontId="0" fillId="0" borderId="34" xfId="0" applyBorder="1" applyAlignment="1" applyProtection="1">
      <alignment horizontal="left" vertical="center"/>
      <protection locked="0"/>
    </xf>
    <xf numFmtId="0" fontId="42" fillId="0" borderId="13" xfId="0" applyFont="1" applyBorder="1" applyAlignment="1" applyProtection="1">
      <alignment horizontal="left" vertical="center"/>
      <protection locked="0"/>
    </xf>
    <xf numFmtId="0" fontId="42" fillId="0" borderId="35" xfId="0" applyFont="1" applyBorder="1" applyAlignment="1" applyProtection="1">
      <alignment horizontal="left" vertical="center"/>
      <protection locked="0"/>
    </xf>
    <xf numFmtId="0" fontId="29" fillId="6" borderId="0" xfId="0" applyFont="1" applyFill="1" applyAlignment="1" applyProtection="1">
      <alignment horizontal="center" vertical="center"/>
      <protection hidden="1"/>
    </xf>
    <xf numFmtId="0" fontId="4" fillId="0" borderId="34" xfId="39" applyFont="1" applyBorder="1" applyAlignment="1" applyProtection="1">
      <alignment horizontal="justify" vertical="top" wrapText="1"/>
      <protection locked="0"/>
    </xf>
    <xf numFmtId="0" fontId="4" fillId="0" borderId="13" xfId="39" applyFont="1" applyBorder="1" applyAlignment="1" applyProtection="1">
      <alignment horizontal="justify" vertical="top" wrapText="1"/>
      <protection locked="0"/>
    </xf>
    <xf numFmtId="0" fontId="4" fillId="0" borderId="35" xfId="39" applyFont="1" applyBorder="1" applyAlignment="1" applyProtection="1">
      <alignment horizontal="justify" vertical="top" wrapText="1"/>
      <protection locked="0"/>
    </xf>
    <xf numFmtId="0" fontId="14" fillId="3" borderId="0" xfId="0" applyFont="1" applyFill="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36" xfId="0" applyFont="1" applyFill="1" applyBorder="1" applyAlignment="1" applyProtection="1">
      <alignment horizontal="center" vertical="center"/>
      <protection hidden="1"/>
    </xf>
    <xf numFmtId="0" fontId="42" fillId="0" borderId="34" xfId="0" applyFont="1" applyBorder="1" applyAlignment="1" applyProtection="1">
      <alignment horizontal="left" vertical="center"/>
      <protection locked="0"/>
    </xf>
    <xf numFmtId="0" fontId="20" fillId="0" borderId="5" xfId="39" applyFont="1" applyBorder="1" applyAlignment="1" applyProtection="1">
      <alignment horizontal="right" vertical="center"/>
      <protection hidden="1"/>
    </xf>
    <xf numFmtId="0" fontId="20" fillId="0" borderId="0" xfId="39" applyFont="1" applyAlignment="1" applyProtection="1">
      <alignment horizontal="right" vertical="center"/>
      <protection hidden="1"/>
    </xf>
    <xf numFmtId="0" fontId="22" fillId="0" borderId="33" xfId="39" applyFont="1" applyBorder="1" applyAlignment="1" applyProtection="1">
      <alignment horizontal="right" vertical="center"/>
      <protection hidden="1"/>
    </xf>
    <xf numFmtId="0" fontId="22" fillId="0" borderId="4" xfId="39" applyFont="1" applyBorder="1" applyAlignment="1" applyProtection="1">
      <alignment horizontal="right" vertical="center"/>
      <protection hidden="1"/>
    </xf>
    <xf numFmtId="0" fontId="5" fillId="7" borderId="26" xfId="39" applyFont="1" applyFill="1" applyBorder="1" applyAlignment="1" applyProtection="1">
      <alignment horizontal="center" vertical="center"/>
      <protection hidden="1"/>
    </xf>
    <xf numFmtId="0" fontId="5" fillId="7" borderId="3" xfId="39" applyFont="1" applyFill="1" applyBorder="1" applyAlignment="1" applyProtection="1">
      <alignment horizontal="center" vertical="center"/>
      <protection hidden="1"/>
    </xf>
    <xf numFmtId="0" fontId="5" fillId="7" borderId="14" xfId="39" applyFont="1" applyFill="1" applyBorder="1" applyAlignment="1" applyProtection="1">
      <alignment horizontal="center" vertical="center"/>
      <protection hidden="1"/>
    </xf>
    <xf numFmtId="0" fontId="39" fillId="0" borderId="13" xfId="39" applyFont="1" applyBorder="1" applyAlignment="1" applyProtection="1">
      <alignment horizontal="justify" vertical="center"/>
      <protection hidden="1"/>
    </xf>
    <xf numFmtId="0" fontId="39" fillId="0" borderId="30" xfId="39" applyFont="1" applyBorder="1" applyAlignment="1" applyProtection="1">
      <alignment horizontal="justify" vertical="center"/>
      <protection hidden="1"/>
    </xf>
    <xf numFmtId="0" fontId="61" fillId="0" borderId="5" xfId="39" applyFont="1" applyBorder="1" applyAlignment="1" applyProtection="1">
      <alignment horizontal="center" vertical="center" wrapText="1"/>
      <protection hidden="1"/>
    </xf>
    <xf numFmtId="0" fontId="61" fillId="0" borderId="0" xfId="39" applyFont="1" applyAlignment="1" applyProtection="1">
      <alignment horizontal="center" vertical="center" wrapText="1"/>
      <protection hidden="1"/>
    </xf>
    <xf numFmtId="0" fontId="61" fillId="0" borderId="6" xfId="39" applyFont="1" applyBorder="1" applyAlignment="1" applyProtection="1">
      <alignment horizontal="center" vertical="center" wrapText="1"/>
      <protection hidden="1"/>
    </xf>
    <xf numFmtId="0" fontId="19" fillId="12" borderId="5" xfId="39" applyFont="1" applyFill="1" applyBorder="1" applyAlignment="1" applyProtection="1">
      <alignment horizontal="center" vertical="center" wrapText="1"/>
      <protection hidden="1"/>
    </xf>
    <xf numFmtId="0" fontId="19" fillId="12" borderId="0" xfId="39" applyFont="1" applyFill="1" applyAlignment="1" applyProtection="1">
      <alignment horizontal="center" vertical="center" wrapText="1"/>
      <protection hidden="1"/>
    </xf>
    <xf numFmtId="0" fontId="19" fillId="12" borderId="6" xfId="39" applyFont="1" applyFill="1" applyBorder="1" applyAlignment="1" applyProtection="1">
      <alignment horizontal="center" vertical="center" wrapText="1"/>
      <protection hidden="1"/>
    </xf>
    <xf numFmtId="0" fontId="1" fillId="0" borderId="5" xfId="39" applyBorder="1"/>
    <xf numFmtId="0" fontId="1" fillId="0" borderId="0" xfId="39"/>
    <xf numFmtId="0" fontId="1" fillId="0" borderId="6" xfId="39" applyBorder="1"/>
    <xf numFmtId="0" fontId="39" fillId="0" borderId="13" xfId="39" applyFont="1" applyBorder="1" applyAlignment="1" applyProtection="1">
      <alignment horizontal="justify"/>
      <protection hidden="1"/>
    </xf>
    <xf numFmtId="0" fontId="39" fillId="0" borderId="30" xfId="39" applyFont="1" applyBorder="1" applyAlignment="1" applyProtection="1">
      <alignment horizontal="justify"/>
      <protection hidden="1"/>
    </xf>
    <xf numFmtId="0" fontId="22" fillId="0" borderId="5" xfId="39" applyFont="1" applyBorder="1" applyAlignment="1" applyProtection="1">
      <alignment horizontal="right" vertical="center"/>
      <protection hidden="1"/>
    </xf>
    <xf numFmtId="0" fontId="22" fillId="0" borderId="0" xfId="39" applyFont="1" applyAlignment="1" applyProtection="1">
      <alignment horizontal="right" vertical="center"/>
      <protection hidden="1"/>
    </xf>
    <xf numFmtId="0" fontId="4" fillId="0" borderId="26" xfId="35" applyFont="1" applyBorder="1" applyAlignment="1" applyProtection="1">
      <alignment horizontal="left" vertical="center"/>
      <protection hidden="1"/>
    </xf>
    <xf numFmtId="0" fontId="4" fillId="0" borderId="14" xfId="35" applyFont="1" applyBorder="1" applyAlignment="1" applyProtection="1">
      <alignment horizontal="left" vertical="center"/>
      <protection hidden="1"/>
    </xf>
    <xf numFmtId="0" fontId="24" fillId="6" borderId="0" xfId="35" applyFont="1" applyFill="1" applyAlignment="1" applyProtection="1">
      <alignment horizontal="center" vertical="center"/>
      <protection hidden="1"/>
    </xf>
    <xf numFmtId="0" fontId="37" fillId="0" borderId="4" xfId="35" applyFont="1" applyBorder="1" applyAlignment="1" applyProtection="1">
      <alignment horizontal="center" vertical="center" wrapText="1"/>
      <protection hidden="1"/>
    </xf>
    <xf numFmtId="0" fontId="14" fillId="0" borderId="3" xfId="35" applyFont="1" applyBorder="1" applyAlignment="1" applyProtection="1">
      <alignment horizontal="center" vertical="center"/>
      <protection hidden="1"/>
    </xf>
    <xf numFmtId="0" fontId="50" fillId="12" borderId="26" xfId="0" applyFont="1" applyFill="1" applyBorder="1" applyAlignment="1" applyProtection="1">
      <alignment horizontal="left" vertical="top" wrapText="1"/>
      <protection hidden="1"/>
    </xf>
    <xf numFmtId="0" fontId="50" fillId="12" borderId="3" xfId="0" applyFont="1" applyFill="1" applyBorder="1" applyAlignment="1" applyProtection="1">
      <alignment horizontal="left" vertical="top" wrapText="1"/>
      <protection hidden="1"/>
    </xf>
    <xf numFmtId="0" fontId="50" fillId="12" borderId="14" xfId="0" applyFont="1" applyFill="1" applyBorder="1" applyAlignment="1" applyProtection="1">
      <alignment horizontal="left" vertical="top" wrapText="1"/>
      <protection hidden="1"/>
    </xf>
    <xf numFmtId="0" fontId="14" fillId="0" borderId="0" xfId="40" applyFont="1" applyAlignment="1" applyProtection="1">
      <alignment horizontal="left" vertical="top" wrapText="1"/>
      <protection hidden="1"/>
    </xf>
    <xf numFmtId="0" fontId="14" fillId="0" borderId="4" xfId="0" applyFont="1" applyBorder="1" applyAlignment="1" applyProtection="1">
      <alignment horizontal="left" vertical="top"/>
      <protection hidden="1"/>
    </xf>
    <xf numFmtId="0" fontId="14" fillId="0" borderId="0" xfId="0" applyFont="1" applyAlignment="1" applyProtection="1">
      <alignment horizontal="center" vertical="top" wrapText="1"/>
      <protection hidden="1"/>
    </xf>
    <xf numFmtId="0" fontId="24" fillId="6" borderId="0" xfId="0" applyFont="1" applyFill="1" applyAlignment="1" applyProtection="1">
      <alignment horizontal="center" vertical="top" wrapText="1"/>
      <protection hidden="1"/>
    </xf>
    <xf numFmtId="0" fontId="24" fillId="6" borderId="0" xfId="0" applyFont="1" applyFill="1" applyAlignment="1" applyProtection="1">
      <alignment horizontal="center" vertical="top"/>
      <protection hidden="1"/>
    </xf>
    <xf numFmtId="1" fontId="63" fillId="12" borderId="26" xfId="0" applyNumberFormat="1" applyFont="1" applyFill="1" applyBorder="1" applyAlignment="1" applyProtection="1">
      <alignment horizontal="left" vertical="top" wrapText="1"/>
      <protection hidden="1"/>
    </xf>
    <xf numFmtId="1" fontId="63" fillId="12" borderId="3" xfId="0" applyNumberFormat="1" applyFont="1" applyFill="1" applyBorder="1" applyAlignment="1" applyProtection="1">
      <alignment horizontal="left" vertical="top" wrapText="1"/>
      <protection hidden="1"/>
    </xf>
    <xf numFmtId="1" fontId="63" fillId="12" borderId="14" xfId="0" applyNumberFormat="1" applyFont="1" applyFill="1" applyBorder="1" applyAlignment="1" applyProtection="1">
      <alignment horizontal="left" vertical="top" wrapText="1"/>
      <protection hidden="1"/>
    </xf>
    <xf numFmtId="0" fontId="56" fillId="0" borderId="26" xfId="0" applyFont="1" applyBorder="1" applyAlignment="1" applyProtection="1">
      <alignment horizontal="left" vertical="top" wrapText="1"/>
      <protection hidden="1"/>
    </xf>
    <xf numFmtId="0" fontId="56" fillId="0" borderId="3" xfId="0" applyFont="1" applyBorder="1" applyAlignment="1" applyProtection="1">
      <alignment horizontal="left" vertical="top"/>
      <protection hidden="1"/>
    </xf>
    <xf numFmtId="0" fontId="56" fillId="0" borderId="14" xfId="0" applyFont="1" applyBorder="1" applyAlignment="1" applyProtection="1">
      <alignment horizontal="left" vertical="top"/>
      <protection hidden="1"/>
    </xf>
    <xf numFmtId="49" fontId="49" fillId="0" borderId="12" xfId="0" applyNumberFormat="1" applyFont="1" applyBorder="1" applyAlignment="1">
      <alignment horizontal="center" vertical="center" wrapText="1"/>
    </xf>
    <xf numFmtId="0" fontId="27" fillId="0" borderId="0" xfId="0" applyFont="1" applyAlignment="1" applyProtection="1">
      <alignment horizontal="justify" vertical="center" wrapText="1"/>
      <protection hidden="1"/>
    </xf>
    <xf numFmtId="0" fontId="14" fillId="0" borderId="0" xfId="0" applyFont="1" applyAlignment="1" applyProtection="1">
      <alignment horizontal="center" vertical="center" wrapText="1"/>
      <protection hidden="1"/>
    </xf>
    <xf numFmtId="0" fontId="24" fillId="6" borderId="0" xfId="0" applyFont="1" applyFill="1" applyAlignment="1" applyProtection="1">
      <alignment horizontal="center" vertical="center" wrapText="1"/>
      <protection hidden="1"/>
    </xf>
    <xf numFmtId="0" fontId="24" fillId="6" borderId="0" xfId="0" applyFont="1" applyFill="1" applyAlignment="1" applyProtection="1">
      <alignment horizontal="center" vertical="center"/>
      <protection hidden="1"/>
    </xf>
    <xf numFmtId="0" fontId="14" fillId="0" borderId="0" xfId="40" applyFont="1" applyAlignment="1" applyProtection="1">
      <alignment horizontal="left" vertical="center" wrapText="1"/>
      <protection hidden="1"/>
    </xf>
    <xf numFmtId="0" fontId="18" fillId="11" borderId="0" xfId="0" applyFont="1" applyFill="1" applyAlignment="1">
      <alignment horizontal="center" vertical="top" wrapText="1"/>
    </xf>
    <xf numFmtId="0" fontId="18" fillId="0" borderId="0" xfId="0" applyFont="1" applyAlignment="1">
      <alignment horizontal="center" vertical="top" wrapText="1"/>
    </xf>
    <xf numFmtId="1" fontId="18" fillId="0" borderId="0" xfId="0" applyNumberFormat="1" applyFont="1" applyAlignment="1">
      <alignment horizontal="center" vertical="top" wrapText="1"/>
    </xf>
    <xf numFmtId="0" fontId="3" fillId="0" borderId="0" xfId="0" applyFont="1" applyAlignment="1">
      <alignment horizontal="center" vertical="top" wrapText="1"/>
    </xf>
    <xf numFmtId="0" fontId="14" fillId="0" borderId="12" xfId="39" applyFont="1" applyBorder="1" applyAlignment="1" applyProtection="1">
      <alignment horizontal="justify" vertical="center" wrapText="1"/>
      <protection hidden="1"/>
    </xf>
    <xf numFmtId="0" fontId="0" fillId="0" borderId="12" xfId="39" applyFont="1" applyBorder="1" applyAlignment="1" applyProtection="1">
      <alignment horizontal="justify" vertical="center" wrapText="1"/>
      <protection hidden="1"/>
    </xf>
    <xf numFmtId="0" fontId="15" fillId="0" borderId="12" xfId="39" applyFont="1" applyBorder="1" applyAlignment="1" applyProtection="1">
      <alignment horizontal="justify" vertical="center" wrapText="1"/>
      <protection hidden="1"/>
    </xf>
    <xf numFmtId="0" fontId="14" fillId="0" borderId="0" xfId="39" applyFont="1" applyAlignment="1" applyProtection="1">
      <alignment horizontal="left" vertical="top" wrapText="1"/>
      <protection hidden="1"/>
    </xf>
    <xf numFmtId="0" fontId="14" fillId="4" borderId="12" xfId="39" applyFont="1" applyFill="1" applyBorder="1" applyAlignment="1" applyProtection="1">
      <alignment horizontal="left" vertical="center" wrapText="1"/>
      <protection hidden="1"/>
    </xf>
    <xf numFmtId="0" fontId="54" fillId="0" borderId="0" xfId="39" applyFont="1" applyAlignment="1" applyProtection="1">
      <alignment horizontal="center" vertical="center" wrapText="1"/>
      <protection hidden="1"/>
    </xf>
    <xf numFmtId="0" fontId="24" fillId="6" borderId="0" xfId="39" applyFont="1" applyFill="1" applyAlignment="1" applyProtection="1">
      <alignment horizontal="center" vertical="center"/>
      <protection hidden="1"/>
    </xf>
    <xf numFmtId="0" fontId="14" fillId="0" borderId="12" xfId="39" applyFont="1" applyBorder="1" applyAlignment="1" applyProtection="1">
      <alignment horizontal="center" vertical="center" wrapText="1"/>
      <protection hidden="1"/>
    </xf>
    <xf numFmtId="0" fontId="14" fillId="0" borderId="26" xfId="39" applyFont="1" applyBorder="1" applyAlignment="1" applyProtection="1">
      <alignment horizontal="left" vertical="center" wrapText="1"/>
      <protection hidden="1"/>
    </xf>
    <xf numFmtId="0" fontId="14" fillId="0" borderId="14" xfId="39" applyFont="1" applyBorder="1" applyAlignment="1" applyProtection="1">
      <alignment horizontal="left" vertical="center" wrapText="1"/>
      <protection hidden="1"/>
    </xf>
    <xf numFmtId="0" fontId="14" fillId="0" borderId="26" xfId="39" applyFont="1" applyBorder="1" applyAlignment="1" applyProtection="1">
      <alignment horizontal="center" vertical="center" wrapText="1"/>
      <protection hidden="1"/>
    </xf>
    <xf numFmtId="0" fontId="14" fillId="0" borderId="14" xfId="39" applyFont="1" applyBorder="1" applyAlignment="1" applyProtection="1">
      <alignment horizontal="center" vertical="center" wrapText="1"/>
      <protection hidden="1"/>
    </xf>
    <xf numFmtId="0" fontId="14" fillId="0" borderId="0" xfId="33" applyFont="1" applyAlignment="1" applyProtection="1">
      <alignment horizontal="left" vertical="center" indent="2"/>
      <protection hidden="1"/>
    </xf>
    <xf numFmtId="0" fontId="14" fillId="0" borderId="26" xfId="38" applyFont="1" applyBorder="1" applyAlignment="1" applyProtection="1">
      <alignment horizontal="justify" vertical="top" wrapText="1"/>
      <protection hidden="1"/>
    </xf>
    <xf numFmtId="0" fontId="15" fillId="0" borderId="3" xfId="38" applyFont="1" applyBorder="1" applyAlignment="1" applyProtection="1">
      <alignment horizontal="justify" vertical="top"/>
      <protection hidden="1"/>
    </xf>
    <xf numFmtId="0" fontId="15" fillId="0" borderId="14" xfId="38" applyFont="1" applyBorder="1" applyAlignment="1" applyProtection="1">
      <alignment horizontal="justify" vertical="top"/>
      <protection hidden="1"/>
    </xf>
    <xf numFmtId="0" fontId="0" fillId="0" borderId="8" xfId="38" applyFont="1" applyBorder="1" applyAlignment="1" applyProtection="1">
      <alignment horizontal="left" vertical="center" wrapText="1"/>
      <protection hidden="1"/>
    </xf>
    <xf numFmtId="0" fontId="15" fillId="0" borderId="8" xfId="38" applyFont="1" applyBorder="1" applyAlignment="1" applyProtection="1">
      <alignment horizontal="left" vertical="center" wrapText="1"/>
      <protection hidden="1"/>
    </xf>
    <xf numFmtId="0" fontId="14" fillId="8" borderId="0" xfId="38" applyNumberFormat="1" applyFont="1" applyFill="1" applyBorder="1" applyAlignment="1" applyProtection="1">
      <alignment horizontal="center" vertical="center" wrapText="1"/>
      <protection hidden="1"/>
    </xf>
    <xf numFmtId="0" fontId="36" fillId="0" borderId="0" xfId="0" applyFont="1" applyAlignment="1" applyProtection="1">
      <alignment horizontal="justify" vertical="top" wrapText="1"/>
      <protection hidden="1"/>
    </xf>
    <xf numFmtId="0" fontId="36" fillId="0" borderId="0" xfId="38" applyFont="1" applyAlignment="1" applyProtection="1">
      <alignment horizontal="justify" vertical="center"/>
      <protection hidden="1"/>
    </xf>
    <xf numFmtId="0" fontId="14" fillId="0" borderId="0" xfId="0" applyFont="1" applyAlignment="1" applyProtection="1">
      <alignment horizontal="center" vertical="center"/>
      <protection hidden="1"/>
    </xf>
    <xf numFmtId="0" fontId="0" fillId="0" borderId="12" xfId="38" applyFont="1" applyBorder="1" applyAlignment="1" applyProtection="1">
      <alignment horizontal="left" vertical="top" wrapText="1"/>
      <protection hidden="1"/>
    </xf>
    <xf numFmtId="0" fontId="15" fillId="0" borderId="12" xfId="38" applyFont="1" applyBorder="1" applyAlignment="1" applyProtection="1">
      <alignment horizontal="left" vertical="top" wrapText="1"/>
      <protection hidden="1"/>
    </xf>
    <xf numFmtId="0" fontId="0" fillId="0" borderId="26" xfId="38" applyFont="1" applyBorder="1" applyAlignment="1" applyProtection="1">
      <alignment horizontal="left" vertical="top" wrapText="1"/>
      <protection hidden="1"/>
    </xf>
    <xf numFmtId="0" fontId="15" fillId="0" borderId="3" xfId="38" applyFont="1" applyBorder="1" applyAlignment="1" applyProtection="1">
      <alignment horizontal="left" vertical="top" wrapText="1"/>
      <protection hidden="1"/>
    </xf>
    <xf numFmtId="0" fontId="15" fillId="0" borderId="14" xfId="38" applyFont="1" applyBorder="1" applyAlignment="1" applyProtection="1">
      <alignment horizontal="left" vertical="top" wrapText="1"/>
      <protection hidden="1"/>
    </xf>
    <xf numFmtId="10" fontId="15" fillId="2" borderId="26" xfId="38" applyNumberFormat="1" applyFont="1" applyFill="1" applyBorder="1" applyAlignment="1" applyProtection="1">
      <alignment horizontal="center" vertical="center"/>
      <protection locked="0"/>
    </xf>
    <xf numFmtId="10" fontId="15" fillId="2" borderId="3" xfId="38" applyNumberFormat="1" applyFont="1" applyFill="1" applyBorder="1" applyAlignment="1" applyProtection="1">
      <alignment horizontal="center" vertical="center"/>
      <protection locked="0"/>
    </xf>
    <xf numFmtId="10" fontId="15" fillId="2" borderId="14" xfId="38" applyNumberFormat="1" applyFont="1" applyFill="1" applyBorder="1" applyAlignment="1" applyProtection="1">
      <alignment horizontal="center" vertical="center"/>
      <protection locked="0"/>
    </xf>
    <xf numFmtId="0" fontId="14" fillId="0" borderId="0" xfId="38" applyNumberFormat="1" applyFont="1" applyFill="1" applyBorder="1" applyAlignment="1" applyProtection="1">
      <alignment horizontal="left" vertical="top"/>
      <protection hidden="1"/>
    </xf>
    <xf numFmtId="0" fontId="50" fillId="0" borderId="3" xfId="38" applyFont="1" applyBorder="1" applyAlignment="1" applyProtection="1">
      <alignment horizontal="center" vertical="center" wrapText="1"/>
      <protection hidden="1"/>
    </xf>
    <xf numFmtId="0" fontId="83" fillId="0" borderId="0" xfId="33" applyFont="1" applyAlignment="1" applyProtection="1">
      <alignment horizontal="center" vertical="center"/>
      <protection hidden="1"/>
    </xf>
    <xf numFmtId="0" fontId="4" fillId="0" borderId="0" xfId="33" applyFont="1" applyAlignment="1" applyProtection="1">
      <alignment horizontal="justify" vertical="top"/>
      <protection hidden="1"/>
    </xf>
    <xf numFmtId="0" fontId="15" fillId="0" borderId="37" xfId="0" applyFont="1" applyBorder="1" applyAlignment="1" applyProtection="1">
      <alignment horizontal="left" vertical="center" indent="2"/>
      <protection hidden="1"/>
    </xf>
    <xf numFmtId="176" fontId="14" fillId="0" borderId="0" xfId="33" applyNumberFormat="1" applyFont="1" applyAlignment="1" applyProtection="1">
      <alignment horizontal="left" vertical="center" indent="1"/>
      <protection hidden="1"/>
    </xf>
    <xf numFmtId="0" fontId="5" fillId="0" borderId="0" xfId="33" applyFont="1" applyAlignment="1" applyProtection="1">
      <alignment horizontal="justify" vertical="center"/>
      <protection hidden="1"/>
    </xf>
    <xf numFmtId="0" fontId="0" fillId="0" borderId="0" xfId="33" applyFont="1" applyAlignment="1" applyProtection="1">
      <alignment vertical="top" wrapText="1"/>
      <protection hidden="1"/>
    </xf>
    <xf numFmtId="0" fontId="0" fillId="0" borderId="0" xfId="0" applyAlignment="1">
      <alignment vertical="top" wrapText="1"/>
    </xf>
    <xf numFmtId="0" fontId="4" fillId="0" borderId="0" xfId="33" applyFont="1" applyAlignment="1" applyProtection="1">
      <alignment horizontal="left" vertical="top"/>
      <protection hidden="1"/>
    </xf>
    <xf numFmtId="0" fontId="4" fillId="0" borderId="0" xfId="33" applyFont="1" applyAlignment="1" applyProtection="1">
      <alignment horizontal="justify" vertical="center"/>
      <protection hidden="1"/>
    </xf>
    <xf numFmtId="0" fontId="15" fillId="2" borderId="13" xfId="0" applyFont="1" applyFill="1" applyBorder="1" applyAlignment="1" applyProtection="1">
      <alignment horizontal="left" vertical="center"/>
      <protection locked="0"/>
    </xf>
    <xf numFmtId="0" fontId="15" fillId="0" borderId="11" xfId="0" applyFont="1" applyBorder="1" applyAlignment="1" applyProtection="1">
      <alignment horizontal="left" vertical="center" indent="2"/>
      <protection hidden="1"/>
    </xf>
    <xf numFmtId="0" fontId="15" fillId="0" borderId="0" xfId="0" applyFont="1" applyAlignment="1" applyProtection="1">
      <alignment horizontal="left" vertical="center" indent="2"/>
      <protection hidden="1"/>
    </xf>
    <xf numFmtId="0" fontId="15" fillId="0" borderId="13" xfId="0" applyFont="1" applyBorder="1" applyAlignment="1" applyProtection="1">
      <alignment horizontal="left" vertical="center" indent="2"/>
      <protection hidden="1"/>
    </xf>
    <xf numFmtId="0" fontId="0" fillId="0" borderId="0" xfId="33" applyFont="1" applyAlignment="1" applyProtection="1">
      <alignment horizontal="left" vertical="top" wrapText="1"/>
      <protection hidden="1"/>
    </xf>
    <xf numFmtId="0" fontId="0" fillId="0" borderId="0" xfId="33" applyFont="1" applyAlignment="1" applyProtection="1">
      <alignment horizontal="justify" vertical="top"/>
      <protection hidden="1"/>
    </xf>
    <xf numFmtId="0" fontId="15" fillId="0" borderId="0" xfId="33" applyFont="1" applyAlignment="1" applyProtection="1">
      <alignment horizontal="justify" vertical="top"/>
      <protection hidden="1"/>
    </xf>
    <xf numFmtId="0" fontId="14" fillId="0" borderId="0" xfId="33" applyFont="1" applyAlignment="1" applyProtection="1">
      <alignment horizontal="center" vertical="center"/>
      <protection hidden="1"/>
    </xf>
    <xf numFmtId="0" fontId="0" fillId="2" borderId="0" xfId="33" applyFont="1" applyFill="1" applyAlignment="1" applyProtection="1">
      <alignment horizontal="left" vertical="center"/>
      <protection locked="0"/>
    </xf>
    <xf numFmtId="0" fontId="15" fillId="2" borderId="0" xfId="33" applyFont="1" applyFill="1" applyAlignment="1" applyProtection="1">
      <alignment horizontal="left" vertical="center"/>
      <protection locked="0"/>
    </xf>
    <xf numFmtId="176" fontId="15" fillId="0" borderId="0" xfId="33" applyNumberFormat="1" applyFont="1" applyAlignment="1" applyProtection="1">
      <alignment horizontal="left" vertical="center"/>
      <protection hidden="1"/>
    </xf>
    <xf numFmtId="0" fontId="5" fillId="0" borderId="0" xfId="33" applyFont="1" applyAlignment="1" applyProtection="1">
      <alignment horizontal="justify" vertical="top"/>
      <protection hidden="1"/>
    </xf>
  </cellXfs>
  <cellStyles count="48">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3" xfId="17" xr:uid="{00000000-0005-0000-0000-000010000000}"/>
    <cellStyle name="Excel Built-in Normal" xfId="18" xr:uid="{00000000-0005-0000-0000-000011000000}"/>
    <cellStyle name="Formula" xfId="19" xr:uid="{00000000-0005-0000-0000-000012000000}"/>
    <cellStyle name="Header1" xfId="20" xr:uid="{00000000-0005-0000-0000-000013000000}"/>
    <cellStyle name="Header2" xfId="21" xr:uid="{00000000-0005-0000-0000-000014000000}"/>
    <cellStyle name="Hypertextový odkaz" xfId="22" xr:uid="{00000000-0005-0000-0000-000015000000}"/>
    <cellStyle name="no dec" xfId="23" xr:uid="{00000000-0005-0000-0000-000016000000}"/>
    <cellStyle name="Normal" xfId="0" builtinId="0"/>
    <cellStyle name="Normal - Style1" xfId="24" xr:uid="{00000000-0005-0000-0000-000018000000}"/>
    <cellStyle name="Normal 10" xfId="25" xr:uid="{00000000-0005-0000-0000-000019000000}"/>
    <cellStyle name="Normal 11" xfId="26" xr:uid="{00000000-0005-0000-0000-00001A000000}"/>
    <cellStyle name="Normal 13" xfId="27" xr:uid="{00000000-0005-0000-0000-00001B000000}"/>
    <cellStyle name="Normal 18" xfId="28" xr:uid="{00000000-0005-0000-0000-00001C000000}"/>
    <cellStyle name="Normal 2" xfId="29" xr:uid="{00000000-0005-0000-0000-00001D000000}"/>
    <cellStyle name="Normal 2 2" xfId="30" xr:uid="{00000000-0005-0000-0000-00001E000000}"/>
    <cellStyle name="Normal 3" xfId="31" xr:uid="{00000000-0005-0000-0000-00001F000000}"/>
    <cellStyle name="Normal 4" xfId="32" xr:uid="{00000000-0005-0000-0000-000020000000}"/>
    <cellStyle name="Normal_Annexures TW 04" xfId="33" xr:uid="{00000000-0005-0000-0000-000021000000}"/>
    <cellStyle name="Normal_Attach 3(JV)" xfId="34" xr:uid="{00000000-0005-0000-0000-000022000000}"/>
    <cellStyle name="Normal_Attacments TW 04" xfId="35" xr:uid="{00000000-0005-0000-0000-000023000000}"/>
    <cellStyle name="Normal_pgcil-tivim-pricesched" xfId="36" xr:uid="{00000000-0005-0000-0000-000024000000}"/>
    <cellStyle name="Normal_pgcil-tivim-pricesched_Sch-1" xfId="37" xr:uid="{00000000-0005-0000-0000-000025000000}"/>
    <cellStyle name="Normal_PRICE SCHEDULE-4 to 6-A4" xfId="38" xr:uid="{00000000-0005-0000-0000-000026000000}"/>
    <cellStyle name="Normal_Price_Schedules for Insulator Package Rev-01" xfId="39" xr:uid="{00000000-0005-0000-0000-000027000000}"/>
    <cellStyle name="Normal_PRICE-SCHE Bihar-Rev-2-corrections" xfId="40" xr:uid="{00000000-0005-0000-0000-000028000000}"/>
    <cellStyle name="Normal_PRICE-SCHE Bihar-Rev-2-corrections_Annexures TW 04" xfId="41" xr:uid="{00000000-0005-0000-0000-000029000000}"/>
    <cellStyle name="Normal_PRICE-SCHE Bihar-Rev-2-corrections_Price_Schedules for Insulator Package Rev-01" xfId="42" xr:uid="{00000000-0005-0000-0000-00002A000000}"/>
    <cellStyle name="Normal_Sch-1" xfId="43" xr:uid="{00000000-0005-0000-0000-00002B000000}"/>
    <cellStyle name="Percent" xfId="44" builtinId="5"/>
    <cellStyle name="Popis" xfId="45" xr:uid="{00000000-0005-0000-0000-00002D000000}"/>
    <cellStyle name="Sledovaný hypertextový odkaz" xfId="46" xr:uid="{00000000-0005-0000-0000-00002E000000}"/>
    <cellStyle name="Standard_BS14" xfId="47" xr:uid="{00000000-0005-0000-0000-00002F000000}"/>
  </cellStyles>
  <dxfs count="3">
    <dxf>
      <font>
        <color theme="0"/>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mes of Bidder'!A1"/></Relationships>
</file>

<file path=xl/drawings/_rels/drawing10.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1.xml.rels><?xml version="1.0" encoding="UTF-8" standalone="yes"?>
<Relationships xmlns="http://schemas.openxmlformats.org/package/2006/relationships"><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hyperlink" Target="#'  Sch-1'!A1"/><Relationship Id="rId1" Type="http://schemas.openxmlformats.org/officeDocument/2006/relationships/hyperlink" Target="#'Sch-1'!A1"/></Relationships>
</file>

<file path=xl/drawings/_rels/drawing3.xml.rels><?xml version="1.0" encoding="UTF-8" standalone="yes"?>
<Relationships xmlns="http://schemas.openxmlformats.org/package/2006/relationships"><Relationship Id="rId1" Type="http://schemas.openxmlformats.org/officeDocument/2006/relationships/hyperlink" Target="#'  Sch-2'!A1"/></Relationships>
</file>

<file path=xl/drawings/_rels/drawing4.xml.rels><?xml version="1.0" encoding="UTF-8" standalone="yes"?>
<Relationships xmlns="http://schemas.openxmlformats.org/package/2006/relationships"><Relationship Id="rId2" Type="http://schemas.openxmlformats.org/officeDocument/2006/relationships/hyperlink" Target="#'Sch-3'!A1"/><Relationship Id="rId1" Type="http://schemas.openxmlformats.org/officeDocument/2006/relationships/hyperlink" Target="#'Sch-3(Part-I) '!Print_Area"/></Relationships>
</file>

<file path=xl/drawings/_rels/drawing5.xml.rels><?xml version="1.0" encoding="UTF-8" standalone="yes"?>
<Relationships xmlns="http://schemas.openxmlformats.org/package/2006/relationships"><Relationship Id="rId1" Type="http://schemas.openxmlformats.org/officeDocument/2006/relationships/hyperlink" Target="#'Sch-2(Part-I)'!A1"/></Relationships>
</file>

<file path=xl/drawings/_rels/drawing6.xml.rels><?xml version="1.0" encoding="UTF-8" standalone="yes"?>
<Relationships xmlns="http://schemas.openxmlformats.org/package/2006/relationships"><Relationship Id="rId2" Type="http://schemas.openxmlformats.org/officeDocument/2006/relationships/hyperlink" Target="#'Sch-3(Part-I) '!A1"/><Relationship Id="rId1" Type="http://schemas.openxmlformats.org/officeDocument/2006/relationships/hyperlink" Target="#'Sch-3(Part-I) '!Print_Area"/></Relationships>
</file>

<file path=xl/drawings/_rels/drawing7.xml.rels><?xml version="1.0" encoding="UTF-8" standalone="yes"?>
<Relationships xmlns="http://schemas.openxmlformats.org/package/2006/relationships"><Relationship Id="rId1" Type="http://schemas.openxmlformats.org/officeDocument/2006/relationships/hyperlink" Target="#'Sch-4'!A1"/></Relationships>
</file>

<file path=xl/drawings/_rels/drawing8.xml.rels><?xml version="1.0" encoding="UTF-8" standalone="yes"?>
<Relationships xmlns="http://schemas.openxmlformats.org/package/2006/relationships"><Relationship Id="rId1" Type="http://schemas.openxmlformats.org/officeDocument/2006/relationships/hyperlink" Target="#Discount!A1"/></Relationships>
</file>

<file path=xl/drawings/_rels/drawing9.xml.rels><?xml version="1.0" encoding="UTF-8" standalone="yes"?>
<Relationships xmlns="http://schemas.openxmlformats.org/package/2006/relationships"><Relationship Id="rId1" Type="http://schemas.openxmlformats.org/officeDocument/2006/relationships/hyperlink" Target="#Discount!A1"/></Relationships>
</file>

<file path=xl/drawings/drawing1.xml><?xml version="1.0" encoding="utf-8"?>
<xdr:wsDr xmlns:xdr="http://schemas.openxmlformats.org/drawingml/2006/spreadsheetDrawing" xmlns:a="http://schemas.openxmlformats.org/drawingml/2006/main">
  <xdr:twoCellAnchor>
    <xdr:from>
      <xdr:col>1</xdr:col>
      <xdr:colOff>1904</xdr:colOff>
      <xdr:row>7</xdr:row>
      <xdr:rowOff>50006</xdr:rowOff>
    </xdr:from>
    <xdr:to>
      <xdr:col>4</xdr:col>
      <xdr:colOff>1131651</xdr:colOff>
      <xdr:row>8</xdr:row>
      <xdr:rowOff>195262</xdr:rowOff>
    </xdr:to>
    <xdr:sp macro="" textlink="">
      <xdr:nvSpPr>
        <xdr:cNvPr id="1026" name="Text Box 2">
          <a:hlinkClick xmlns:r="http://schemas.openxmlformats.org/officeDocument/2006/relationships" r:id="rId1" tooltip="Click to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657224" y="2507456"/>
          <a:ext cx="7858125" cy="297656"/>
        </a:xfrm>
        <a:prstGeom prst="rect">
          <a:avLst/>
        </a:prstGeom>
        <a:solidFill>
          <a:srgbClr val="FFFF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xdr:from>
      <xdr:col>3</xdr:col>
      <xdr:colOff>2714625</xdr:colOff>
      <xdr:row>10</xdr:row>
      <xdr:rowOff>219075</xdr:rowOff>
    </xdr:from>
    <xdr:to>
      <xdr:col>5</xdr:col>
      <xdr:colOff>57150</xdr:colOff>
      <xdr:row>12</xdr:row>
      <xdr:rowOff>190500</xdr:rowOff>
    </xdr:to>
    <xdr:pic>
      <xdr:nvPicPr>
        <xdr:cNvPr id="105477" name="Picture 3">
          <a:extLst>
            <a:ext uri="{FF2B5EF4-FFF2-40B4-BE49-F238E27FC236}">
              <a16:creationId xmlns:a16="http://schemas.microsoft.com/office/drawing/2014/main" id="{00000000-0008-0000-0100-0000059C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62800" y="3371850"/>
          <a:ext cx="14192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685800</xdr:colOff>
      <xdr:row>0</xdr:row>
      <xdr:rowOff>0</xdr:rowOff>
    </xdr:from>
    <xdr:to>
      <xdr:col>13</xdr:col>
      <xdr:colOff>504825</xdr:colOff>
      <xdr:row>2</xdr:row>
      <xdr:rowOff>123825</xdr:rowOff>
    </xdr:to>
    <xdr:grpSp>
      <xdr:nvGrpSpPr>
        <xdr:cNvPr id="114694" name="Group 7">
          <a:extLst>
            <a:ext uri="{FF2B5EF4-FFF2-40B4-BE49-F238E27FC236}">
              <a16:creationId xmlns:a16="http://schemas.microsoft.com/office/drawing/2014/main" id="{00000000-0008-0000-0A00-000006C00100}"/>
            </a:ext>
          </a:extLst>
        </xdr:cNvPr>
        <xdr:cNvGrpSpPr>
          <a:grpSpLocks/>
        </xdr:cNvGrpSpPr>
      </xdr:nvGrpSpPr>
      <xdr:grpSpPr bwMode="auto">
        <a:xfrm>
          <a:off x="8558996" y="0"/>
          <a:ext cx="1302032" cy="859300"/>
          <a:chOff x="4776511" y="0"/>
          <a:chExt cx="1896595" cy="854286"/>
        </a:xfrm>
      </xdr:grpSpPr>
      <xdr:sp macro="" textlink="">
        <xdr:nvSpPr>
          <xdr:cNvPr id="114695" name="AutoShape 2">
            <a:extLst>
              <a:ext uri="{FF2B5EF4-FFF2-40B4-BE49-F238E27FC236}">
                <a16:creationId xmlns:a16="http://schemas.microsoft.com/office/drawing/2014/main" id="{00000000-0008-0000-0A00-000007C00100}"/>
              </a:ext>
            </a:extLst>
          </xdr:cNvPr>
          <xdr:cNvSpPr>
            <a:spLocks noChangeArrowheads="1"/>
          </xdr:cNvSpPr>
        </xdr:nvSpPr>
        <xdr:spPr bwMode="auto">
          <a:xfrm>
            <a:off x="4776511" y="0"/>
            <a:ext cx="1896595" cy="8542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8" name="Text Box 3">
            <a:hlinkClick xmlns:r="http://schemas.openxmlformats.org/officeDocument/2006/relationships" r:id="rId1"/>
            <a:extLst>
              <a:ext uri="{FF2B5EF4-FFF2-40B4-BE49-F238E27FC236}">
                <a16:creationId xmlns:a16="http://schemas.microsoft.com/office/drawing/2014/main" id="{00000000-0008-0000-0A00-000008000000}"/>
              </a:ext>
            </a:extLst>
          </xdr:cNvPr>
          <xdr:cNvSpPr txBox="1">
            <a:spLocks noChangeArrowheads="1"/>
          </xdr:cNvSpPr>
        </xdr:nvSpPr>
        <xdr:spPr bwMode="auto">
          <a:xfrm>
            <a:off x="5025699" y="180349"/>
            <a:ext cx="1647407" cy="465111"/>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342900</xdr:colOff>
      <xdr:row>0</xdr:row>
      <xdr:rowOff>47625</xdr:rowOff>
    </xdr:from>
    <xdr:to>
      <xdr:col>8</xdr:col>
      <xdr:colOff>228600</xdr:colOff>
      <xdr:row>3</xdr:row>
      <xdr:rowOff>133350</xdr:rowOff>
    </xdr:to>
    <xdr:grpSp>
      <xdr:nvGrpSpPr>
        <xdr:cNvPr id="104455" name="Group 5">
          <a:hlinkClick xmlns:r="http://schemas.openxmlformats.org/officeDocument/2006/relationships" r:id="rId1" tooltip="Back to Cover Page"/>
          <a:extLst>
            <a:ext uri="{FF2B5EF4-FFF2-40B4-BE49-F238E27FC236}">
              <a16:creationId xmlns:a16="http://schemas.microsoft.com/office/drawing/2014/main" id="{00000000-0008-0000-0B00-000007980100}"/>
            </a:ext>
          </a:extLst>
        </xdr:cNvPr>
        <xdr:cNvGrpSpPr>
          <a:grpSpLocks/>
        </xdr:cNvGrpSpPr>
      </xdr:nvGrpSpPr>
      <xdr:grpSpPr bwMode="auto">
        <a:xfrm>
          <a:off x="7335644" y="47625"/>
          <a:ext cx="1093749" cy="689749"/>
          <a:chOff x="762" y="5"/>
          <a:chExt cx="116" cy="73"/>
        </a:xfrm>
      </xdr:grpSpPr>
      <xdr:sp macro="" textlink="">
        <xdr:nvSpPr>
          <xdr:cNvPr id="104456" name="AutoShape 2">
            <a:extLst>
              <a:ext uri="{FF2B5EF4-FFF2-40B4-BE49-F238E27FC236}">
                <a16:creationId xmlns:a16="http://schemas.microsoft.com/office/drawing/2014/main" id="{00000000-0008-0000-0B00-000008980100}"/>
              </a:ext>
            </a:extLst>
          </xdr:cNvPr>
          <xdr:cNvSpPr>
            <a:spLocks noChangeArrowheads="1"/>
          </xdr:cNvSpPr>
        </xdr:nvSpPr>
        <xdr:spPr bwMode="auto">
          <a:xfrm flipH="1">
            <a:off x="762"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87" name="Text Box 3">
            <a:extLst>
              <a:ext uri="{FF2B5EF4-FFF2-40B4-BE49-F238E27FC236}">
                <a16:creationId xmlns:a16="http://schemas.microsoft.com/office/drawing/2014/main" id="{00000000-0008-0000-0B00-000003400000}"/>
              </a:ext>
            </a:extLst>
          </xdr:cNvPr>
          <xdr:cNvSpPr txBox="1">
            <a:spLocks noChangeArrowheads="1"/>
          </xdr:cNvSpPr>
        </xdr:nvSpPr>
        <xdr:spPr bwMode="auto">
          <a:xfrm>
            <a:off x="776" y="21"/>
            <a:ext cx="82"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Back to Cover Page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542925</xdr:colOff>
      <xdr:row>0</xdr:row>
      <xdr:rowOff>209550</xdr:rowOff>
    </xdr:from>
    <xdr:to>
      <xdr:col>6</xdr:col>
      <xdr:colOff>66675</xdr:colOff>
      <xdr:row>1</xdr:row>
      <xdr:rowOff>209550</xdr:rowOff>
    </xdr:to>
    <xdr:grpSp>
      <xdr:nvGrpSpPr>
        <xdr:cNvPr id="106502" name="Group 6">
          <a:hlinkClick xmlns:r="http://schemas.openxmlformats.org/officeDocument/2006/relationships" r:id="rId1" tooltip="Click for Sch-1"/>
          <a:extLst>
            <a:ext uri="{FF2B5EF4-FFF2-40B4-BE49-F238E27FC236}">
              <a16:creationId xmlns:a16="http://schemas.microsoft.com/office/drawing/2014/main" id="{00000000-0008-0000-0200-000006A00100}"/>
            </a:ext>
          </a:extLst>
        </xdr:cNvPr>
        <xdr:cNvGrpSpPr>
          <a:grpSpLocks/>
        </xdr:cNvGrpSpPr>
      </xdr:nvGrpSpPr>
      <xdr:grpSpPr bwMode="auto">
        <a:xfrm>
          <a:off x="8004175" y="209550"/>
          <a:ext cx="1111250" cy="846667"/>
          <a:chOff x="804" y="5"/>
          <a:chExt cx="116" cy="73"/>
        </a:xfrm>
      </xdr:grpSpPr>
      <xdr:sp macro="" textlink="">
        <xdr:nvSpPr>
          <xdr:cNvPr id="106503" name="AutoShape 2">
            <a:extLst>
              <a:ext uri="{FF2B5EF4-FFF2-40B4-BE49-F238E27FC236}">
                <a16:creationId xmlns:a16="http://schemas.microsoft.com/office/drawing/2014/main" id="{00000000-0008-0000-0200-000007A0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hlinkClick xmlns:r="http://schemas.openxmlformats.org/officeDocument/2006/relationships" r:id="rId2"/>
            <a:extLst>
              <a:ext uri="{FF2B5EF4-FFF2-40B4-BE49-F238E27FC236}">
                <a16:creationId xmlns:a16="http://schemas.microsoft.com/office/drawing/2014/main" id="{00000000-0008-0000-0200-0000032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a:t>
            </a:r>
          </a:p>
          <a:p>
            <a:pPr algn="ctr" rtl="1">
              <a:defRPr sz="1000"/>
            </a:pPr>
            <a:r>
              <a:rPr lang="en-US" sz="1000" b="1" i="0" strike="noStrike">
                <a:solidFill>
                  <a:srgbClr val="000000"/>
                </a:solidFill>
                <a:latin typeface="Book Antiqua"/>
              </a:rPr>
              <a:t>Sch-1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266700</xdr:colOff>
      <xdr:row>0</xdr:row>
      <xdr:rowOff>0</xdr:rowOff>
    </xdr:from>
    <xdr:to>
      <xdr:col>6</xdr:col>
      <xdr:colOff>1333500</xdr:colOff>
      <xdr:row>2</xdr:row>
      <xdr:rowOff>228600</xdr:rowOff>
    </xdr:to>
    <xdr:sp macro="" textlink="">
      <xdr:nvSpPr>
        <xdr:cNvPr id="107524" name="AutoShape 39">
          <a:extLst>
            <a:ext uri="{FF2B5EF4-FFF2-40B4-BE49-F238E27FC236}">
              <a16:creationId xmlns:a16="http://schemas.microsoft.com/office/drawing/2014/main" id="{00000000-0008-0000-0300-000004A40100}"/>
            </a:ext>
          </a:extLst>
        </xdr:cNvPr>
        <xdr:cNvSpPr>
          <a:spLocks noChangeArrowheads="1"/>
        </xdr:cNvSpPr>
      </xdr:nvSpPr>
      <xdr:spPr bwMode="auto">
        <a:xfrm>
          <a:off x="9705975" y="0"/>
          <a:ext cx="2457450" cy="64770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clientData/>
  </xdr:twoCellAnchor>
  <xdr:twoCellAnchor>
    <xdr:from>
      <xdr:col>5</xdr:col>
      <xdr:colOff>842090</xdr:colOff>
      <xdr:row>0</xdr:row>
      <xdr:rowOff>131674</xdr:rowOff>
    </xdr:from>
    <xdr:to>
      <xdr:col>6</xdr:col>
      <xdr:colOff>913507</xdr:colOff>
      <xdr:row>2</xdr:row>
      <xdr:rowOff>109156</xdr:rowOff>
    </xdr:to>
    <xdr:sp macro="" textlink="">
      <xdr:nvSpPr>
        <xdr:cNvPr id="6" name="Text Box 3">
          <a:hlinkClick xmlns:r="http://schemas.openxmlformats.org/officeDocument/2006/relationships" r:id="rId1"/>
          <a:extLst>
            <a:ext uri="{FF2B5EF4-FFF2-40B4-BE49-F238E27FC236}">
              <a16:creationId xmlns:a16="http://schemas.microsoft.com/office/drawing/2014/main" id="{00000000-0008-0000-0300-000006000000}"/>
            </a:ext>
          </a:extLst>
        </xdr:cNvPr>
        <xdr:cNvSpPr txBox="1">
          <a:spLocks noChangeArrowheads="1"/>
        </xdr:cNvSpPr>
      </xdr:nvSpPr>
      <xdr:spPr bwMode="auto">
        <a:xfrm>
          <a:off x="7680731" y="124054"/>
          <a:ext cx="1192966" cy="449587"/>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r>
            <a:rPr lang="en-US" sz="1000" b="1" i="0" strike="noStrike" baseline="0">
              <a:solidFill>
                <a:srgbClr val="000000"/>
              </a:solidFill>
              <a:latin typeface="Book Antiqua"/>
            </a:rPr>
            <a:t> </a:t>
          </a:r>
        </a:p>
        <a:p>
          <a:pPr algn="ctr" rtl="1">
            <a:lnSpc>
              <a:spcPts val="1000"/>
            </a:lnSpc>
            <a:defRPr sz="1000"/>
          </a:pPr>
          <a:r>
            <a:rPr lang="en-US" sz="1000" b="1" i="0" strike="noStrike" baseline="0">
              <a:solidFill>
                <a:srgbClr val="000000"/>
              </a:solidFill>
              <a:latin typeface="Book Antiqua"/>
            </a:rPr>
            <a:t>Sch-2</a:t>
          </a:r>
          <a:endParaRPr lang="en-US" sz="1000" b="1" i="0" strike="noStrike">
            <a:solidFill>
              <a:srgbClr val="000000"/>
            </a:solidFill>
            <a:latin typeface="Book Antiqu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76200</xdr:colOff>
      <xdr:row>0</xdr:row>
      <xdr:rowOff>0</xdr:rowOff>
    </xdr:from>
    <xdr:to>
      <xdr:col>9</xdr:col>
      <xdr:colOff>533400</xdr:colOff>
      <xdr:row>2</xdr:row>
      <xdr:rowOff>238125</xdr:rowOff>
    </xdr:to>
    <xdr:grpSp>
      <xdr:nvGrpSpPr>
        <xdr:cNvPr id="108550" name="Group 5">
          <a:extLst>
            <a:ext uri="{FF2B5EF4-FFF2-40B4-BE49-F238E27FC236}">
              <a16:creationId xmlns:a16="http://schemas.microsoft.com/office/drawing/2014/main" id="{00000000-0008-0000-0400-000006A80100}"/>
            </a:ext>
          </a:extLst>
        </xdr:cNvPr>
        <xdr:cNvGrpSpPr>
          <a:grpSpLocks/>
        </xdr:cNvGrpSpPr>
      </xdr:nvGrpSpPr>
      <xdr:grpSpPr bwMode="auto">
        <a:xfrm>
          <a:off x="11077575" y="0"/>
          <a:ext cx="2419350" cy="762000"/>
          <a:chOff x="5992911" y="0"/>
          <a:chExt cx="2419036" cy="769027"/>
        </a:xfrm>
      </xdr:grpSpPr>
      <xdr:sp macro="" textlink="">
        <xdr:nvSpPr>
          <xdr:cNvPr id="108551" name="AutoShape 2">
            <a:hlinkClick xmlns:r="http://schemas.openxmlformats.org/officeDocument/2006/relationships" r:id="rId1"/>
            <a:extLst>
              <a:ext uri="{FF2B5EF4-FFF2-40B4-BE49-F238E27FC236}">
                <a16:creationId xmlns:a16="http://schemas.microsoft.com/office/drawing/2014/main" id="{00000000-0008-0000-0400-000007A80100}"/>
              </a:ext>
            </a:extLst>
          </xdr:cNvPr>
          <xdr:cNvSpPr>
            <a:spLocks noChangeArrowheads="1"/>
          </xdr:cNvSpPr>
        </xdr:nvSpPr>
        <xdr:spPr bwMode="auto">
          <a:xfrm>
            <a:off x="5992911" y="0"/>
            <a:ext cx="2419036" cy="769027"/>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6" name="Text Box 3">
            <a:hlinkClick xmlns:r="http://schemas.openxmlformats.org/officeDocument/2006/relationships" r:id="rId2"/>
            <a:extLst>
              <a:ext uri="{FF2B5EF4-FFF2-40B4-BE49-F238E27FC236}">
                <a16:creationId xmlns:a16="http://schemas.microsoft.com/office/drawing/2014/main" id="{00000000-0008-0000-0400-000006000000}"/>
              </a:ext>
            </a:extLst>
          </xdr:cNvPr>
          <xdr:cNvSpPr txBox="1">
            <a:spLocks noChangeArrowheads="1"/>
          </xdr:cNvSpPr>
        </xdr:nvSpPr>
        <xdr:spPr bwMode="auto">
          <a:xfrm>
            <a:off x="6459575" y="182644"/>
            <a:ext cx="1466660" cy="432578"/>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p>
          <a:p>
            <a:pPr algn="ctr" rtl="1">
              <a:lnSpc>
                <a:spcPts val="1000"/>
              </a:lnSpc>
              <a:defRPr sz="1000"/>
            </a:pPr>
            <a:r>
              <a:rPr lang="en-US" sz="1000" b="1" i="0" strike="noStrike">
                <a:solidFill>
                  <a:srgbClr val="000000"/>
                </a:solidFill>
                <a:latin typeface="Book Antiqua"/>
              </a:rPr>
              <a:t>Sch-3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266700</xdr:colOff>
      <xdr:row>0</xdr:row>
      <xdr:rowOff>0</xdr:rowOff>
    </xdr:from>
    <xdr:to>
      <xdr:col>6</xdr:col>
      <xdr:colOff>1333500</xdr:colOff>
      <xdr:row>2</xdr:row>
      <xdr:rowOff>228600</xdr:rowOff>
    </xdr:to>
    <xdr:sp macro="" textlink="">
      <xdr:nvSpPr>
        <xdr:cNvPr id="109572" name="AutoShape 39">
          <a:extLst>
            <a:ext uri="{FF2B5EF4-FFF2-40B4-BE49-F238E27FC236}">
              <a16:creationId xmlns:a16="http://schemas.microsoft.com/office/drawing/2014/main" id="{00000000-0008-0000-0500-000004AC0100}"/>
            </a:ext>
          </a:extLst>
        </xdr:cNvPr>
        <xdr:cNvSpPr>
          <a:spLocks noChangeArrowheads="1"/>
        </xdr:cNvSpPr>
      </xdr:nvSpPr>
      <xdr:spPr bwMode="auto">
        <a:xfrm>
          <a:off x="7534275" y="0"/>
          <a:ext cx="1933575" cy="68580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clientData/>
  </xdr:twoCellAnchor>
  <xdr:twoCellAnchor>
    <xdr:from>
      <xdr:col>5</xdr:col>
      <xdr:colOff>849710</xdr:colOff>
      <xdr:row>0</xdr:row>
      <xdr:rowOff>124054</xdr:rowOff>
    </xdr:from>
    <xdr:to>
      <xdr:col>6</xdr:col>
      <xdr:colOff>895486</xdr:colOff>
      <xdr:row>2</xdr:row>
      <xdr:rowOff>110263</xdr:rowOff>
    </xdr:to>
    <xdr:sp macro="" textlink="">
      <xdr:nvSpPr>
        <xdr:cNvPr id="3" name="Text Box 3">
          <a:hlinkClick xmlns:r="http://schemas.openxmlformats.org/officeDocument/2006/relationships" r:id="rId1"/>
          <a:extLst>
            <a:ext uri="{FF2B5EF4-FFF2-40B4-BE49-F238E27FC236}">
              <a16:creationId xmlns:a16="http://schemas.microsoft.com/office/drawing/2014/main" id="{00000000-0008-0000-0500-000003000000}"/>
            </a:ext>
          </a:extLst>
        </xdr:cNvPr>
        <xdr:cNvSpPr txBox="1">
          <a:spLocks noChangeArrowheads="1"/>
        </xdr:cNvSpPr>
      </xdr:nvSpPr>
      <xdr:spPr bwMode="auto">
        <a:xfrm>
          <a:off x="8113475" y="124054"/>
          <a:ext cx="927038" cy="443409"/>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r>
            <a:rPr lang="en-US" sz="1000" b="1" i="0" strike="noStrike" baseline="0">
              <a:solidFill>
                <a:srgbClr val="000000"/>
              </a:solidFill>
              <a:latin typeface="Book Antiqua"/>
            </a:rPr>
            <a:t> </a:t>
          </a:r>
        </a:p>
        <a:p>
          <a:pPr algn="ctr" rtl="1">
            <a:lnSpc>
              <a:spcPts val="1000"/>
            </a:lnSpc>
            <a:defRPr sz="1000"/>
          </a:pPr>
          <a:r>
            <a:rPr lang="en-US" sz="1000" b="1" i="0" strike="noStrike" baseline="0">
              <a:solidFill>
                <a:srgbClr val="000000"/>
              </a:solidFill>
              <a:latin typeface="Book Antiqua"/>
            </a:rPr>
            <a:t>Sch-2(Part-I)</a:t>
          </a:r>
          <a:endParaRPr lang="en-US" sz="1000" b="1" i="0" strike="noStrike">
            <a:solidFill>
              <a:srgbClr val="000000"/>
            </a:solidFill>
            <a:latin typeface="Book Antiqu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0</xdr:rowOff>
    </xdr:from>
    <xdr:to>
      <xdr:col>9</xdr:col>
      <xdr:colOff>533400</xdr:colOff>
      <xdr:row>2</xdr:row>
      <xdr:rowOff>238125</xdr:rowOff>
    </xdr:to>
    <xdr:grpSp>
      <xdr:nvGrpSpPr>
        <xdr:cNvPr id="110598" name="Group 5">
          <a:extLst>
            <a:ext uri="{FF2B5EF4-FFF2-40B4-BE49-F238E27FC236}">
              <a16:creationId xmlns:a16="http://schemas.microsoft.com/office/drawing/2014/main" id="{00000000-0008-0000-0600-000006B00100}"/>
            </a:ext>
          </a:extLst>
        </xdr:cNvPr>
        <xdr:cNvGrpSpPr>
          <a:grpSpLocks/>
        </xdr:cNvGrpSpPr>
      </xdr:nvGrpSpPr>
      <xdr:grpSpPr bwMode="auto">
        <a:xfrm>
          <a:off x="9182100" y="0"/>
          <a:ext cx="2419350" cy="762000"/>
          <a:chOff x="5992911" y="0"/>
          <a:chExt cx="2419036" cy="769027"/>
        </a:xfrm>
      </xdr:grpSpPr>
      <xdr:sp macro="" textlink="">
        <xdr:nvSpPr>
          <xdr:cNvPr id="110599" name="AutoShape 2">
            <a:hlinkClick xmlns:r="http://schemas.openxmlformats.org/officeDocument/2006/relationships" r:id="rId1"/>
            <a:extLst>
              <a:ext uri="{FF2B5EF4-FFF2-40B4-BE49-F238E27FC236}">
                <a16:creationId xmlns:a16="http://schemas.microsoft.com/office/drawing/2014/main" id="{00000000-0008-0000-0600-000007B00100}"/>
              </a:ext>
            </a:extLst>
          </xdr:cNvPr>
          <xdr:cNvSpPr>
            <a:spLocks noChangeArrowheads="1"/>
          </xdr:cNvSpPr>
        </xdr:nvSpPr>
        <xdr:spPr bwMode="auto">
          <a:xfrm>
            <a:off x="5992911" y="0"/>
            <a:ext cx="2419036" cy="769027"/>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a:spLocks noChangeArrowheads="1"/>
          </xdr:cNvSpPr>
        </xdr:nvSpPr>
        <xdr:spPr bwMode="auto">
          <a:xfrm>
            <a:off x="6459575" y="182644"/>
            <a:ext cx="1466660" cy="432578"/>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p>
          <a:p>
            <a:pPr algn="ctr" rtl="1">
              <a:lnSpc>
                <a:spcPts val="1000"/>
              </a:lnSpc>
              <a:defRPr sz="1000"/>
            </a:pPr>
            <a:r>
              <a:rPr lang="en-US" sz="1000" b="1" i="0" strike="noStrike">
                <a:solidFill>
                  <a:srgbClr val="000000"/>
                </a:solidFill>
                <a:latin typeface="Book Antiqua"/>
              </a:rPr>
              <a:t>Sch-3(Part-I)</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257175</xdr:colOff>
      <xdr:row>0</xdr:row>
      <xdr:rowOff>19050</xdr:rowOff>
    </xdr:from>
    <xdr:to>
      <xdr:col>7</xdr:col>
      <xdr:colOff>676275</xdr:colOff>
      <xdr:row>5</xdr:row>
      <xdr:rowOff>28575</xdr:rowOff>
    </xdr:to>
    <xdr:grpSp>
      <xdr:nvGrpSpPr>
        <xdr:cNvPr id="111622" name="Group 1">
          <a:hlinkClick xmlns:r="http://schemas.openxmlformats.org/officeDocument/2006/relationships" r:id="rId1" tooltip="Click for Sch-4"/>
          <a:extLst>
            <a:ext uri="{FF2B5EF4-FFF2-40B4-BE49-F238E27FC236}">
              <a16:creationId xmlns:a16="http://schemas.microsoft.com/office/drawing/2014/main" id="{00000000-0008-0000-0700-000006B40100}"/>
            </a:ext>
          </a:extLst>
        </xdr:cNvPr>
        <xdr:cNvGrpSpPr>
          <a:grpSpLocks/>
        </xdr:cNvGrpSpPr>
      </xdr:nvGrpSpPr>
      <xdr:grpSpPr bwMode="auto">
        <a:xfrm>
          <a:off x="11449050" y="19050"/>
          <a:ext cx="0" cy="1314450"/>
          <a:chOff x="804" y="5"/>
          <a:chExt cx="116" cy="73"/>
        </a:xfrm>
      </xdr:grpSpPr>
      <xdr:sp macro="" textlink="">
        <xdr:nvSpPr>
          <xdr:cNvPr id="111623" name="AutoShape 2">
            <a:extLst>
              <a:ext uri="{FF2B5EF4-FFF2-40B4-BE49-F238E27FC236}">
                <a16:creationId xmlns:a16="http://schemas.microsoft.com/office/drawing/2014/main" id="{00000000-0008-0000-0700-000007B4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hlinkClick xmlns:r="http://schemas.openxmlformats.org/officeDocument/2006/relationships" r:id="rId1"/>
            <a:extLst>
              <a:ext uri="{FF2B5EF4-FFF2-40B4-BE49-F238E27FC236}">
                <a16:creationId xmlns:a16="http://schemas.microsoft.com/office/drawing/2014/main" id="{00000000-0008-0000-0700-0000032C0000}"/>
              </a:ext>
            </a:extLst>
          </xdr:cNvPr>
          <xdr:cNvSpPr txBox="1">
            <a:spLocks noChangeArrowheads="1"/>
          </xdr:cNvSpPr>
        </xdr:nvSpPr>
        <xdr:spPr bwMode="auto">
          <a:xfrm>
            <a:off x="11449050" y="171440475"/>
            <a:ext cx="0" cy="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a:t>
            </a:r>
          </a:p>
          <a:p>
            <a:pPr algn="ctr" rtl="1">
              <a:defRPr sz="1000"/>
            </a:pPr>
            <a:r>
              <a:rPr lang="en-US" sz="1000" b="1" i="0" strike="noStrike">
                <a:solidFill>
                  <a:srgbClr val="000000"/>
                </a:solidFill>
                <a:latin typeface="Book Antiqua"/>
              </a:rPr>
              <a:t>Sch-4</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123825</xdr:colOff>
      <xdr:row>0</xdr:row>
      <xdr:rowOff>19050</xdr:rowOff>
    </xdr:from>
    <xdr:to>
      <xdr:col>6</xdr:col>
      <xdr:colOff>314325</xdr:colOff>
      <xdr:row>2</xdr:row>
      <xdr:rowOff>257175</xdr:rowOff>
    </xdr:to>
    <xdr:grpSp>
      <xdr:nvGrpSpPr>
        <xdr:cNvPr id="112646" name="Group 5">
          <a:hlinkClick xmlns:r="http://schemas.openxmlformats.org/officeDocument/2006/relationships" r:id="rId1"/>
          <a:extLst>
            <a:ext uri="{FF2B5EF4-FFF2-40B4-BE49-F238E27FC236}">
              <a16:creationId xmlns:a16="http://schemas.microsoft.com/office/drawing/2014/main" id="{00000000-0008-0000-0800-000006B80100}"/>
            </a:ext>
          </a:extLst>
        </xdr:cNvPr>
        <xdr:cNvGrpSpPr>
          <a:grpSpLocks/>
        </xdr:cNvGrpSpPr>
      </xdr:nvGrpSpPr>
      <xdr:grpSpPr bwMode="auto">
        <a:xfrm>
          <a:off x="7775932" y="19050"/>
          <a:ext cx="1710219" cy="687619"/>
          <a:chOff x="7341417" y="19050"/>
          <a:chExt cx="1701982" cy="687619"/>
        </a:xfrm>
      </xdr:grpSpPr>
      <xdr:sp macro="" textlink="">
        <xdr:nvSpPr>
          <xdr:cNvPr id="112647" name="AutoShape 2">
            <a:extLst>
              <a:ext uri="{FF2B5EF4-FFF2-40B4-BE49-F238E27FC236}">
                <a16:creationId xmlns:a16="http://schemas.microsoft.com/office/drawing/2014/main" id="{00000000-0008-0000-0800-000007B80100}"/>
              </a:ext>
            </a:extLst>
          </xdr:cNvPr>
          <xdr:cNvSpPr>
            <a:spLocks noChangeArrowheads="1"/>
          </xdr:cNvSpPr>
        </xdr:nvSpPr>
        <xdr:spPr bwMode="auto">
          <a:xfrm>
            <a:off x="7391614" y="19050"/>
            <a:ext cx="1598274" cy="687619"/>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800-000003340000}"/>
              </a:ext>
            </a:extLst>
          </xdr:cNvPr>
          <xdr:cNvSpPr txBox="1">
            <a:spLocks noChangeArrowheads="1"/>
          </xdr:cNvSpPr>
        </xdr:nvSpPr>
        <xdr:spPr bwMode="auto">
          <a:xfrm>
            <a:off x="7341417" y="188600"/>
            <a:ext cx="1701982" cy="367358"/>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Discout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113670" name="Group 1">
          <a:hlinkClick xmlns:r="http://schemas.openxmlformats.org/officeDocument/2006/relationships" r:id="rId1"/>
          <a:extLst>
            <a:ext uri="{FF2B5EF4-FFF2-40B4-BE49-F238E27FC236}">
              <a16:creationId xmlns:a16="http://schemas.microsoft.com/office/drawing/2014/main" id="{00000000-0008-0000-0900-000006BC0100}"/>
            </a:ext>
          </a:extLst>
        </xdr:cNvPr>
        <xdr:cNvGrpSpPr>
          <a:grpSpLocks/>
        </xdr:cNvGrpSpPr>
      </xdr:nvGrpSpPr>
      <xdr:grpSpPr bwMode="auto">
        <a:xfrm>
          <a:off x="7627284" y="19050"/>
          <a:ext cx="530598" cy="686360"/>
          <a:chOff x="804" y="5"/>
          <a:chExt cx="116" cy="73"/>
        </a:xfrm>
      </xdr:grpSpPr>
      <xdr:sp macro="" textlink="">
        <xdr:nvSpPr>
          <xdr:cNvPr id="113671" name="AutoShape 2">
            <a:extLst>
              <a:ext uri="{FF2B5EF4-FFF2-40B4-BE49-F238E27FC236}">
                <a16:creationId xmlns:a16="http://schemas.microsoft.com/office/drawing/2014/main" id="{00000000-0008-0000-0900-000007BC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821" y="23"/>
            <a:ext cx="99"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Discount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50.bin"/><Relationship Id="rId13" Type="http://schemas.openxmlformats.org/officeDocument/2006/relationships/printerSettings" Target="../printerSettings/printerSettings155.bin"/><Relationship Id="rId18" Type="http://schemas.openxmlformats.org/officeDocument/2006/relationships/drawing" Target="../drawings/drawing9.xml"/><Relationship Id="rId3" Type="http://schemas.openxmlformats.org/officeDocument/2006/relationships/printerSettings" Target="../printerSettings/printerSettings145.bin"/><Relationship Id="rId7" Type="http://schemas.openxmlformats.org/officeDocument/2006/relationships/printerSettings" Target="../printerSettings/printerSettings149.bin"/><Relationship Id="rId12" Type="http://schemas.openxmlformats.org/officeDocument/2006/relationships/printerSettings" Target="../printerSettings/printerSettings154.bin"/><Relationship Id="rId17" Type="http://schemas.openxmlformats.org/officeDocument/2006/relationships/printerSettings" Target="../printerSettings/printerSettings159.bin"/><Relationship Id="rId2" Type="http://schemas.openxmlformats.org/officeDocument/2006/relationships/printerSettings" Target="../printerSettings/printerSettings144.bin"/><Relationship Id="rId16" Type="http://schemas.openxmlformats.org/officeDocument/2006/relationships/printerSettings" Target="../printerSettings/printerSettings158.bin"/><Relationship Id="rId1" Type="http://schemas.openxmlformats.org/officeDocument/2006/relationships/printerSettings" Target="../printerSettings/printerSettings143.bin"/><Relationship Id="rId6" Type="http://schemas.openxmlformats.org/officeDocument/2006/relationships/printerSettings" Target="../printerSettings/printerSettings148.bin"/><Relationship Id="rId11" Type="http://schemas.openxmlformats.org/officeDocument/2006/relationships/printerSettings" Target="../printerSettings/printerSettings153.bin"/><Relationship Id="rId5" Type="http://schemas.openxmlformats.org/officeDocument/2006/relationships/printerSettings" Target="../printerSettings/printerSettings147.bin"/><Relationship Id="rId15" Type="http://schemas.openxmlformats.org/officeDocument/2006/relationships/printerSettings" Target="../printerSettings/printerSettings157.bin"/><Relationship Id="rId10" Type="http://schemas.openxmlformats.org/officeDocument/2006/relationships/printerSettings" Target="../printerSettings/printerSettings152.bin"/><Relationship Id="rId4" Type="http://schemas.openxmlformats.org/officeDocument/2006/relationships/printerSettings" Target="../printerSettings/printerSettings146.bin"/><Relationship Id="rId9" Type="http://schemas.openxmlformats.org/officeDocument/2006/relationships/printerSettings" Target="../printerSettings/printerSettings151.bin"/><Relationship Id="rId14" Type="http://schemas.openxmlformats.org/officeDocument/2006/relationships/printerSettings" Target="../printerSettings/printerSettings15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67.bin"/><Relationship Id="rId13" Type="http://schemas.openxmlformats.org/officeDocument/2006/relationships/printerSettings" Target="../printerSettings/printerSettings172.bin"/><Relationship Id="rId18" Type="http://schemas.openxmlformats.org/officeDocument/2006/relationships/drawing" Target="../drawings/drawing10.xml"/><Relationship Id="rId3" Type="http://schemas.openxmlformats.org/officeDocument/2006/relationships/printerSettings" Target="../printerSettings/printerSettings162.bin"/><Relationship Id="rId7" Type="http://schemas.openxmlformats.org/officeDocument/2006/relationships/printerSettings" Target="../printerSettings/printerSettings166.bin"/><Relationship Id="rId12" Type="http://schemas.openxmlformats.org/officeDocument/2006/relationships/printerSettings" Target="../printerSettings/printerSettings171.bin"/><Relationship Id="rId17" Type="http://schemas.openxmlformats.org/officeDocument/2006/relationships/printerSettings" Target="../printerSettings/printerSettings176.bin"/><Relationship Id="rId2" Type="http://schemas.openxmlformats.org/officeDocument/2006/relationships/printerSettings" Target="../printerSettings/printerSettings161.bin"/><Relationship Id="rId16" Type="http://schemas.openxmlformats.org/officeDocument/2006/relationships/printerSettings" Target="../printerSettings/printerSettings175.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11" Type="http://schemas.openxmlformats.org/officeDocument/2006/relationships/printerSettings" Target="../printerSettings/printerSettings170.bin"/><Relationship Id="rId5" Type="http://schemas.openxmlformats.org/officeDocument/2006/relationships/printerSettings" Target="../printerSettings/printerSettings164.bin"/><Relationship Id="rId15" Type="http://schemas.openxmlformats.org/officeDocument/2006/relationships/printerSettings" Target="../printerSettings/printerSettings174.bin"/><Relationship Id="rId10" Type="http://schemas.openxmlformats.org/officeDocument/2006/relationships/printerSettings" Target="../printerSettings/printerSettings169.bin"/><Relationship Id="rId4" Type="http://schemas.openxmlformats.org/officeDocument/2006/relationships/printerSettings" Target="../printerSettings/printerSettings163.bin"/><Relationship Id="rId9" Type="http://schemas.openxmlformats.org/officeDocument/2006/relationships/printerSettings" Target="../printerSettings/printerSettings168.bin"/><Relationship Id="rId14" Type="http://schemas.openxmlformats.org/officeDocument/2006/relationships/printerSettings" Target="../printerSettings/printerSettings17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84.bin"/><Relationship Id="rId13" Type="http://schemas.openxmlformats.org/officeDocument/2006/relationships/printerSettings" Target="../printerSettings/printerSettings189.bin"/><Relationship Id="rId18" Type="http://schemas.openxmlformats.org/officeDocument/2006/relationships/drawing" Target="../drawings/drawing11.xml"/><Relationship Id="rId3" Type="http://schemas.openxmlformats.org/officeDocument/2006/relationships/printerSettings" Target="../printerSettings/printerSettings179.bin"/><Relationship Id="rId7" Type="http://schemas.openxmlformats.org/officeDocument/2006/relationships/printerSettings" Target="../printerSettings/printerSettings183.bin"/><Relationship Id="rId12" Type="http://schemas.openxmlformats.org/officeDocument/2006/relationships/printerSettings" Target="../printerSettings/printerSettings188.bin"/><Relationship Id="rId17" Type="http://schemas.openxmlformats.org/officeDocument/2006/relationships/printerSettings" Target="../printerSettings/printerSettings193.bin"/><Relationship Id="rId2" Type="http://schemas.openxmlformats.org/officeDocument/2006/relationships/printerSettings" Target="../printerSettings/printerSettings178.bin"/><Relationship Id="rId16" Type="http://schemas.openxmlformats.org/officeDocument/2006/relationships/printerSettings" Target="../printerSettings/printerSettings192.bin"/><Relationship Id="rId1" Type="http://schemas.openxmlformats.org/officeDocument/2006/relationships/printerSettings" Target="../printerSettings/printerSettings177.bin"/><Relationship Id="rId6" Type="http://schemas.openxmlformats.org/officeDocument/2006/relationships/printerSettings" Target="../printerSettings/printerSettings182.bin"/><Relationship Id="rId11" Type="http://schemas.openxmlformats.org/officeDocument/2006/relationships/printerSettings" Target="../printerSettings/printerSettings187.bin"/><Relationship Id="rId5" Type="http://schemas.openxmlformats.org/officeDocument/2006/relationships/printerSettings" Target="../printerSettings/printerSettings181.bin"/><Relationship Id="rId15" Type="http://schemas.openxmlformats.org/officeDocument/2006/relationships/printerSettings" Target="../printerSettings/printerSettings191.bin"/><Relationship Id="rId10" Type="http://schemas.openxmlformats.org/officeDocument/2006/relationships/printerSettings" Target="../printerSettings/printerSettings186.bin"/><Relationship Id="rId4" Type="http://schemas.openxmlformats.org/officeDocument/2006/relationships/printerSettings" Target="../printerSettings/printerSettings180.bin"/><Relationship Id="rId9" Type="http://schemas.openxmlformats.org/officeDocument/2006/relationships/printerSettings" Target="../printerSettings/printerSettings185.bin"/><Relationship Id="rId14" Type="http://schemas.openxmlformats.org/officeDocument/2006/relationships/printerSettings" Target="../printerSettings/printerSettings19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openxmlformats.org/officeDocument/2006/relationships/printerSettings" Target="../printerSettings/printerSettings30.bin"/><Relationship Id="rId18" Type="http://schemas.openxmlformats.org/officeDocument/2006/relationships/printerSettings" Target="../printerSettings/printerSettings35.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printerSettings" Target="../printerSettings/printerSettings29.bin"/><Relationship Id="rId17" Type="http://schemas.openxmlformats.org/officeDocument/2006/relationships/printerSettings" Target="../printerSettings/printerSettings34.bin"/><Relationship Id="rId2" Type="http://schemas.openxmlformats.org/officeDocument/2006/relationships/printerSettings" Target="../printerSettings/printerSettings19.bin"/><Relationship Id="rId16" Type="http://schemas.openxmlformats.org/officeDocument/2006/relationships/printerSettings" Target="../printerSettings/printerSettings33.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printerSettings" Target="../printerSettings/printerSettings28.bin"/><Relationship Id="rId5" Type="http://schemas.openxmlformats.org/officeDocument/2006/relationships/printerSettings" Target="../printerSettings/printerSettings22.bin"/><Relationship Id="rId15" Type="http://schemas.openxmlformats.org/officeDocument/2006/relationships/printerSettings" Target="../printerSettings/printerSettings32.bin"/><Relationship Id="rId10" Type="http://schemas.openxmlformats.org/officeDocument/2006/relationships/printerSettings" Target="../printerSettings/printerSettings27.bin"/><Relationship Id="rId19" Type="http://schemas.openxmlformats.org/officeDocument/2006/relationships/drawing" Target="../drawings/drawing1.xml"/><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 Id="rId14"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3.bin"/><Relationship Id="rId13" Type="http://schemas.openxmlformats.org/officeDocument/2006/relationships/printerSettings" Target="../printerSettings/printerSettings48.bin"/><Relationship Id="rId18" Type="http://schemas.openxmlformats.org/officeDocument/2006/relationships/drawing" Target="../drawings/drawing2.xml"/><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12" Type="http://schemas.openxmlformats.org/officeDocument/2006/relationships/printerSettings" Target="../printerSettings/printerSettings47.bin"/><Relationship Id="rId17" Type="http://schemas.openxmlformats.org/officeDocument/2006/relationships/printerSettings" Target="../printerSettings/printerSettings52.bin"/><Relationship Id="rId2" Type="http://schemas.openxmlformats.org/officeDocument/2006/relationships/printerSettings" Target="../printerSettings/printerSettings37.bin"/><Relationship Id="rId16" Type="http://schemas.openxmlformats.org/officeDocument/2006/relationships/printerSettings" Target="../printerSettings/printerSettings51.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11" Type="http://schemas.openxmlformats.org/officeDocument/2006/relationships/printerSettings" Target="../printerSettings/printerSettings46.bin"/><Relationship Id="rId5" Type="http://schemas.openxmlformats.org/officeDocument/2006/relationships/printerSettings" Target="../printerSettings/printerSettings40.bin"/><Relationship Id="rId15" Type="http://schemas.openxmlformats.org/officeDocument/2006/relationships/printerSettings" Target="../printerSettings/printerSettings50.bin"/><Relationship Id="rId10" Type="http://schemas.openxmlformats.org/officeDocument/2006/relationships/printerSettings" Target="../printerSettings/printerSettings45.bin"/><Relationship Id="rId4" Type="http://schemas.openxmlformats.org/officeDocument/2006/relationships/printerSettings" Target="../printerSettings/printerSettings39.bin"/><Relationship Id="rId9" Type="http://schemas.openxmlformats.org/officeDocument/2006/relationships/printerSettings" Target="../printerSettings/printerSettings44.bin"/><Relationship Id="rId14"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0.bin"/><Relationship Id="rId13" Type="http://schemas.openxmlformats.org/officeDocument/2006/relationships/printerSettings" Target="../printerSettings/printerSettings65.bin"/><Relationship Id="rId18" Type="http://schemas.openxmlformats.org/officeDocument/2006/relationships/printerSettings" Target="../printerSettings/printerSettings70.bin"/><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12" Type="http://schemas.openxmlformats.org/officeDocument/2006/relationships/printerSettings" Target="../printerSettings/printerSettings64.bin"/><Relationship Id="rId17" Type="http://schemas.openxmlformats.org/officeDocument/2006/relationships/printerSettings" Target="../printerSettings/printerSettings69.bin"/><Relationship Id="rId2" Type="http://schemas.openxmlformats.org/officeDocument/2006/relationships/printerSettings" Target="../printerSettings/printerSettings54.bin"/><Relationship Id="rId16" Type="http://schemas.openxmlformats.org/officeDocument/2006/relationships/printerSettings" Target="../printerSettings/printerSettings68.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11" Type="http://schemas.openxmlformats.org/officeDocument/2006/relationships/printerSettings" Target="../printerSettings/printerSettings63.bin"/><Relationship Id="rId5" Type="http://schemas.openxmlformats.org/officeDocument/2006/relationships/printerSettings" Target="../printerSettings/printerSettings57.bin"/><Relationship Id="rId15" Type="http://schemas.openxmlformats.org/officeDocument/2006/relationships/printerSettings" Target="../printerSettings/printerSettings67.bin"/><Relationship Id="rId10" Type="http://schemas.openxmlformats.org/officeDocument/2006/relationships/printerSettings" Target="../printerSettings/printerSettings62.bin"/><Relationship Id="rId19" Type="http://schemas.openxmlformats.org/officeDocument/2006/relationships/drawing" Target="../drawings/drawing3.xml"/><Relationship Id="rId4" Type="http://schemas.openxmlformats.org/officeDocument/2006/relationships/printerSettings" Target="../printerSettings/printerSettings56.bin"/><Relationship Id="rId9" Type="http://schemas.openxmlformats.org/officeDocument/2006/relationships/printerSettings" Target="../printerSettings/printerSettings61.bin"/><Relationship Id="rId14" Type="http://schemas.openxmlformats.org/officeDocument/2006/relationships/printerSettings" Target="../printerSettings/printerSettings6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78.bin"/><Relationship Id="rId13" Type="http://schemas.openxmlformats.org/officeDocument/2006/relationships/printerSettings" Target="../printerSettings/printerSettings83.bin"/><Relationship Id="rId18" Type="http://schemas.openxmlformats.org/officeDocument/2006/relationships/printerSettings" Target="../printerSettings/printerSettings88.bin"/><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12" Type="http://schemas.openxmlformats.org/officeDocument/2006/relationships/printerSettings" Target="../printerSettings/printerSettings82.bin"/><Relationship Id="rId17" Type="http://schemas.openxmlformats.org/officeDocument/2006/relationships/printerSettings" Target="../printerSettings/printerSettings87.bin"/><Relationship Id="rId2" Type="http://schemas.openxmlformats.org/officeDocument/2006/relationships/printerSettings" Target="../printerSettings/printerSettings72.bin"/><Relationship Id="rId16" Type="http://schemas.openxmlformats.org/officeDocument/2006/relationships/printerSettings" Target="../printerSettings/printerSettings86.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11" Type="http://schemas.openxmlformats.org/officeDocument/2006/relationships/printerSettings" Target="../printerSettings/printerSettings81.bin"/><Relationship Id="rId5" Type="http://schemas.openxmlformats.org/officeDocument/2006/relationships/printerSettings" Target="../printerSettings/printerSettings75.bin"/><Relationship Id="rId15" Type="http://schemas.openxmlformats.org/officeDocument/2006/relationships/printerSettings" Target="../printerSettings/printerSettings85.bin"/><Relationship Id="rId10" Type="http://schemas.openxmlformats.org/officeDocument/2006/relationships/printerSettings" Target="../printerSettings/printerSettings80.bin"/><Relationship Id="rId19" Type="http://schemas.openxmlformats.org/officeDocument/2006/relationships/drawing" Target="../drawings/drawing4.xml"/><Relationship Id="rId4" Type="http://schemas.openxmlformats.org/officeDocument/2006/relationships/printerSettings" Target="../printerSettings/printerSettings74.bin"/><Relationship Id="rId9" Type="http://schemas.openxmlformats.org/officeDocument/2006/relationships/printerSettings" Target="../printerSettings/printerSettings79.bin"/><Relationship Id="rId14" Type="http://schemas.openxmlformats.org/officeDocument/2006/relationships/printerSettings" Target="../printerSettings/printerSettings8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10" Type="http://schemas.openxmlformats.org/officeDocument/2006/relationships/drawing" Target="../drawings/drawing5.xml"/><Relationship Id="rId4" Type="http://schemas.openxmlformats.org/officeDocument/2006/relationships/printerSettings" Target="../printerSettings/printerSettings92.bin"/><Relationship Id="rId9" Type="http://schemas.openxmlformats.org/officeDocument/2006/relationships/printerSettings" Target="../printerSettings/printerSettings97.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10" Type="http://schemas.openxmlformats.org/officeDocument/2006/relationships/drawing" Target="../drawings/drawing6.xml"/><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14.bin"/><Relationship Id="rId13" Type="http://schemas.openxmlformats.org/officeDocument/2006/relationships/printerSettings" Target="../printerSettings/printerSettings119.bin"/><Relationship Id="rId18" Type="http://schemas.openxmlformats.org/officeDocument/2006/relationships/printerSettings" Target="../printerSettings/printerSettings124.bin"/><Relationship Id="rId3" Type="http://schemas.openxmlformats.org/officeDocument/2006/relationships/printerSettings" Target="../printerSettings/printerSettings109.bin"/><Relationship Id="rId7" Type="http://schemas.openxmlformats.org/officeDocument/2006/relationships/printerSettings" Target="../printerSettings/printerSettings113.bin"/><Relationship Id="rId12" Type="http://schemas.openxmlformats.org/officeDocument/2006/relationships/printerSettings" Target="../printerSettings/printerSettings118.bin"/><Relationship Id="rId17" Type="http://schemas.openxmlformats.org/officeDocument/2006/relationships/printerSettings" Target="../printerSettings/printerSettings123.bin"/><Relationship Id="rId2" Type="http://schemas.openxmlformats.org/officeDocument/2006/relationships/printerSettings" Target="../printerSettings/printerSettings108.bin"/><Relationship Id="rId16" Type="http://schemas.openxmlformats.org/officeDocument/2006/relationships/printerSettings" Target="../printerSettings/printerSettings122.bin"/><Relationship Id="rId1" Type="http://schemas.openxmlformats.org/officeDocument/2006/relationships/printerSettings" Target="../printerSettings/printerSettings107.bin"/><Relationship Id="rId6" Type="http://schemas.openxmlformats.org/officeDocument/2006/relationships/printerSettings" Target="../printerSettings/printerSettings112.bin"/><Relationship Id="rId11" Type="http://schemas.openxmlformats.org/officeDocument/2006/relationships/printerSettings" Target="../printerSettings/printerSettings117.bin"/><Relationship Id="rId5" Type="http://schemas.openxmlformats.org/officeDocument/2006/relationships/printerSettings" Target="../printerSettings/printerSettings111.bin"/><Relationship Id="rId15" Type="http://schemas.openxmlformats.org/officeDocument/2006/relationships/printerSettings" Target="../printerSettings/printerSettings121.bin"/><Relationship Id="rId10" Type="http://schemas.openxmlformats.org/officeDocument/2006/relationships/printerSettings" Target="../printerSettings/printerSettings116.bin"/><Relationship Id="rId19" Type="http://schemas.openxmlformats.org/officeDocument/2006/relationships/drawing" Target="../drawings/drawing7.xml"/><Relationship Id="rId4" Type="http://schemas.openxmlformats.org/officeDocument/2006/relationships/printerSettings" Target="../printerSettings/printerSettings110.bin"/><Relationship Id="rId9" Type="http://schemas.openxmlformats.org/officeDocument/2006/relationships/printerSettings" Target="../printerSettings/printerSettings115.bin"/><Relationship Id="rId14" Type="http://schemas.openxmlformats.org/officeDocument/2006/relationships/printerSettings" Target="../printerSettings/printerSettings12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32.bin"/><Relationship Id="rId13" Type="http://schemas.openxmlformats.org/officeDocument/2006/relationships/printerSettings" Target="../printerSettings/printerSettings137.bin"/><Relationship Id="rId18" Type="http://schemas.openxmlformats.org/officeDocument/2006/relationships/printerSettings" Target="../printerSettings/printerSettings142.bin"/><Relationship Id="rId3" Type="http://schemas.openxmlformats.org/officeDocument/2006/relationships/printerSettings" Target="../printerSettings/printerSettings127.bin"/><Relationship Id="rId7" Type="http://schemas.openxmlformats.org/officeDocument/2006/relationships/printerSettings" Target="../printerSettings/printerSettings131.bin"/><Relationship Id="rId12" Type="http://schemas.openxmlformats.org/officeDocument/2006/relationships/printerSettings" Target="../printerSettings/printerSettings136.bin"/><Relationship Id="rId17" Type="http://schemas.openxmlformats.org/officeDocument/2006/relationships/printerSettings" Target="../printerSettings/printerSettings141.bin"/><Relationship Id="rId2" Type="http://schemas.openxmlformats.org/officeDocument/2006/relationships/printerSettings" Target="../printerSettings/printerSettings126.bin"/><Relationship Id="rId16" Type="http://schemas.openxmlformats.org/officeDocument/2006/relationships/printerSettings" Target="../printerSettings/printerSettings140.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11" Type="http://schemas.openxmlformats.org/officeDocument/2006/relationships/printerSettings" Target="../printerSettings/printerSettings135.bin"/><Relationship Id="rId5" Type="http://schemas.openxmlformats.org/officeDocument/2006/relationships/printerSettings" Target="../printerSettings/printerSettings129.bin"/><Relationship Id="rId15" Type="http://schemas.openxmlformats.org/officeDocument/2006/relationships/printerSettings" Target="../printerSettings/printerSettings139.bin"/><Relationship Id="rId10" Type="http://schemas.openxmlformats.org/officeDocument/2006/relationships/printerSettings" Target="../printerSettings/printerSettings134.bin"/><Relationship Id="rId19" Type="http://schemas.openxmlformats.org/officeDocument/2006/relationships/drawing" Target="../drawings/drawing8.xml"/><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 Id="rId14" Type="http://schemas.openxmlformats.org/officeDocument/2006/relationships/printerSettings" Target="../printerSettings/printerSettings1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20"/>
  <sheetViews>
    <sheetView showGridLines="0" workbookViewId="0">
      <selection activeCell="C5" sqref="C5:F5"/>
    </sheetView>
  </sheetViews>
  <sheetFormatPr defaultColWidth="9" defaultRowHeight="16.5"/>
  <cols>
    <col min="1" max="1" width="3.5" style="164" customWidth="1"/>
    <col min="2" max="2" width="18" style="172" customWidth="1"/>
    <col min="3" max="3" width="6.625" style="172" customWidth="1"/>
    <col min="4" max="4" width="36" style="172" customWidth="1"/>
    <col min="5" max="5" width="11" style="172" customWidth="1"/>
    <col min="6" max="6" width="9" style="172"/>
    <col min="7" max="16384" width="9" style="166"/>
  </cols>
  <sheetData>
    <row r="1" spans="1:6">
      <c r="B1" s="165"/>
      <c r="C1" s="165"/>
      <c r="D1" s="165"/>
      <c r="E1" s="165"/>
      <c r="F1" s="165"/>
    </row>
    <row r="2" spans="1:6" ht="18.75">
      <c r="A2" s="505" t="s">
        <v>40</v>
      </c>
      <c r="B2" s="505"/>
      <c r="C2" s="505"/>
      <c r="D2" s="505"/>
      <c r="E2" s="505"/>
      <c r="F2" s="505"/>
    </row>
    <row r="3" spans="1:6">
      <c r="A3" s="509" t="s">
        <v>48</v>
      </c>
      <c r="B3" s="509"/>
      <c r="C3" s="509"/>
      <c r="D3" s="509"/>
      <c r="E3" s="509"/>
      <c r="F3" s="509"/>
    </row>
    <row r="4" spans="1:6">
      <c r="B4" s="168"/>
      <c r="C4" s="168"/>
      <c r="D4" s="168"/>
      <c r="E4" s="168"/>
      <c r="F4" s="168"/>
    </row>
    <row r="5" spans="1:6" ht="37.5" customHeight="1">
      <c r="A5" s="169">
        <v>1</v>
      </c>
      <c r="B5" s="170" t="s">
        <v>39</v>
      </c>
      <c r="C5" s="506"/>
      <c r="D5" s="507"/>
      <c r="E5" s="507"/>
      <c r="F5" s="508"/>
    </row>
    <row r="6" spans="1:6">
      <c r="A6" s="167"/>
      <c r="B6" s="171"/>
    </row>
    <row r="7" spans="1:6" ht="24.95" customHeight="1">
      <c r="A7" s="167">
        <v>2</v>
      </c>
      <c r="B7" s="171" t="s">
        <v>42</v>
      </c>
      <c r="C7" s="502"/>
      <c r="D7" s="503"/>
      <c r="E7" s="503"/>
      <c r="F7" s="504"/>
    </row>
    <row r="8" spans="1:6">
      <c r="A8" s="167"/>
      <c r="B8" s="171"/>
    </row>
    <row r="9" spans="1:6" ht="24.95" customHeight="1">
      <c r="A9" s="167">
        <v>3</v>
      </c>
      <c r="B9" s="171" t="s">
        <v>41</v>
      </c>
      <c r="C9" s="502"/>
      <c r="D9" s="503"/>
      <c r="E9" s="503"/>
      <c r="F9" s="504"/>
    </row>
    <row r="10" spans="1:6" hidden="1">
      <c r="A10" s="167"/>
      <c r="B10" s="171"/>
    </row>
    <row r="11" spans="1:6" ht="24.95" hidden="1" customHeight="1">
      <c r="A11" s="167">
        <v>4</v>
      </c>
      <c r="B11" s="171" t="s">
        <v>43</v>
      </c>
      <c r="C11" s="502" t="s">
        <v>103</v>
      </c>
      <c r="D11" s="503"/>
      <c r="E11" s="503"/>
      <c r="F11" s="504"/>
    </row>
    <row r="12" spans="1:6" ht="24.95" hidden="1" customHeight="1">
      <c r="A12" s="167">
        <v>5</v>
      </c>
      <c r="B12" s="171" t="s">
        <v>46</v>
      </c>
      <c r="C12" s="512">
        <v>6615</v>
      </c>
      <c r="D12" s="503"/>
      <c r="E12" s="503"/>
      <c r="F12" s="504"/>
    </row>
    <row r="13" spans="1:6" hidden="1">
      <c r="A13" s="167"/>
      <c r="B13" s="171"/>
    </row>
    <row r="14" spans="1:6" ht="24.95" hidden="1" customHeight="1">
      <c r="A14" s="167">
        <v>6</v>
      </c>
      <c r="B14" s="171" t="s">
        <v>44</v>
      </c>
      <c r="C14" s="510" t="s">
        <v>47</v>
      </c>
      <c r="D14" s="511"/>
      <c r="E14" s="173" t="s">
        <v>45</v>
      </c>
    </row>
    <row r="15" spans="1:6" ht="20.100000000000001" hidden="1" customHeight="1">
      <c r="C15" s="174"/>
      <c r="D15" s="175"/>
      <c r="E15" s="176"/>
    </row>
    <row r="16" spans="1:6" ht="20.100000000000001" hidden="1" customHeight="1">
      <c r="C16" s="177"/>
      <c r="D16" s="178"/>
      <c r="E16" s="179"/>
    </row>
    <row r="17" spans="3:5" ht="20.100000000000001" hidden="1" customHeight="1">
      <c r="C17" s="177"/>
      <c r="D17" s="178"/>
      <c r="E17" s="179"/>
    </row>
    <row r="18" spans="3:5" ht="20.100000000000001" hidden="1" customHeight="1">
      <c r="C18" s="180"/>
      <c r="D18" s="181"/>
      <c r="E18" s="182"/>
    </row>
    <row r="19" spans="3:5" hidden="1"/>
    <row r="20" spans="3:5" hidden="1"/>
  </sheetData>
  <sheetProtection selectLockedCells="1" selectUnlockedCells="1"/>
  <customSheetViews>
    <customSheetView guid="{398C7893-3C2A-4DA4-8552-014985533932}" showGridLines="0" hiddenRows="1" state="hidden">
      <selection activeCell="C5" sqref="C5:F5"/>
      <pageMargins left="0.75" right="0.75" top="1" bottom="1" header="0.5" footer="0.5"/>
      <pageSetup orientation="portrait" r:id="rId1"/>
      <headerFooter alignWithMargins="0"/>
    </customSheetView>
    <customSheetView guid="{BEF72719-4CCF-4C9B-95F6-0F3535FF30B3}" showGridLines="0" hiddenRows="1" state="hidden">
      <selection activeCell="C5" sqref="C5:F5"/>
      <pageMargins left="0.75" right="0.75" top="1" bottom="1" header="0.5" footer="0.5"/>
      <pageSetup orientation="portrait" r:id="rId2"/>
      <headerFooter alignWithMargins="0"/>
    </customSheetView>
    <customSheetView guid="{CF0E662C-D3BC-4297-99E8-62C40B3B7AD9}" showGridLines="0" hiddenRows="1" state="hidden">
      <selection activeCell="C5" sqref="C5:F5"/>
      <pageMargins left="0.75" right="0.75" top="1" bottom="1" header="0.5" footer="0.5"/>
      <pageSetup orientation="portrait" r:id="rId3"/>
      <headerFooter alignWithMargins="0"/>
    </customSheetView>
    <customSheetView guid="{BAD0225F-C858-4E40-A5E7-64BB5328C88A}" showGridLines="0" hiddenRows="1" state="hidden">
      <selection activeCell="C5" sqref="C5:F5"/>
      <pageMargins left="0.75" right="0.75" top="1" bottom="1" header="0.5" footer="0.5"/>
      <pageSetup orientation="portrait" r:id="rId4"/>
      <headerFooter alignWithMargins="0"/>
    </customSheetView>
    <customSheetView guid="{8DC3BA4D-7811-4245-A3D0-7EE4A8A001CA}" showGridLines="0" hiddenRows="1" state="hidden">
      <selection activeCell="C5" sqref="C5:F5"/>
      <pageMargins left="0.75" right="0.75" top="1" bottom="1" header="0.5" footer="0.5"/>
      <pageSetup orientation="portrait" r:id="rId5"/>
      <headerFooter alignWithMargins="0"/>
    </customSheetView>
    <customSheetView guid="{E95B21C1-D936-4435-AF6F-90CF0B6A7506}" showGridLines="0" hiddenRows="1" state="hidden">
      <selection activeCell="C7" sqref="C7:F7"/>
      <pageMargins left="0.75" right="0.75" top="1" bottom="1" header="0.5" footer="0.5"/>
      <pageSetup orientation="portrait" r:id="rId6"/>
      <headerFooter alignWithMargins="0"/>
    </customSheetView>
    <customSheetView guid="{B1277D53-29D6-4226-81E2-084FB62977B6}" showGridLines="0" hiddenRows="1" state="hidden">
      <selection activeCell="I14" sqref="I14"/>
      <pageMargins left="0.75" right="0.75" top="1" bottom="1" header="0.5" footer="0.5"/>
      <pageSetup orientation="portrait" r:id="rId7"/>
      <headerFooter alignWithMargins="0"/>
    </customSheetView>
    <customSheetView guid="{58D82F59-8CF6-455F-B9F4-081499FDF243}" showGridLines="0" hiddenRows="1" state="hidden">
      <selection activeCell="I14" sqref="I14"/>
      <pageMargins left="0.75" right="0.75" top="1" bottom="1" header="0.5" footer="0.5"/>
      <pageSetup orientation="portrait" r:id="rId8"/>
      <headerFooter alignWithMargins="0"/>
    </customSheetView>
    <customSheetView guid="{696D9240-6693-44E8-B9A4-2BFADD101EE2}" showGridLines="0" hiddenRows="1" state="hidden">
      <selection activeCell="C9" sqref="C9:F9"/>
      <pageMargins left="0.75" right="0.75" top="1" bottom="1" header="0.5" footer="0.5"/>
      <pageSetup orientation="portrait" r:id="rId9"/>
      <headerFooter alignWithMargins="0"/>
    </customSheetView>
    <customSheetView guid="{B0EE7D76-5806-4718-BDAD-3A3EA691E5E4}" showGridLines="0" hiddenRows="1" state="hidden">
      <selection activeCell="I14" sqref="I14"/>
      <pageMargins left="0.75" right="0.75" top="1" bottom="1" header="0.5" footer="0.5"/>
      <pageSetup orientation="portrait" r:id="rId10"/>
      <headerFooter alignWithMargins="0"/>
    </customSheetView>
    <customSheetView guid="{1A26D3B9-AD8D-4AE9-81F5-E0DF795F4658}" showGridLines="0" hiddenRows="1" state="hidden">
      <selection activeCell="C5" sqref="C5:F5"/>
      <pageMargins left="0.75" right="0.75" top="1" bottom="1" header="0.5" footer="0.5"/>
      <pageSetup orientation="portrait" r:id="rId11"/>
      <headerFooter alignWithMargins="0"/>
    </customSheetView>
    <customSheetView guid="{4F47A486-EA66-4D4B-9D65-1ABEAC31AACE}" showGridLines="0" hiddenRows="1" state="hidden">
      <selection activeCell="C5" sqref="C5:F5"/>
      <pageMargins left="0.75" right="0.75" top="1" bottom="1" header="0.5" footer="0.5"/>
      <pageSetup orientation="portrait" r:id="rId12"/>
      <headerFooter alignWithMargins="0"/>
    </customSheetView>
    <customSheetView guid="{25334923-91A5-4F88-9A10-8FA88873EC26}" showGridLines="0" hiddenRows="1" state="hidden">
      <selection activeCell="C5" sqref="C5:F5"/>
      <pageMargins left="0.75" right="0.75" top="1" bottom="1" header="0.5" footer="0.5"/>
      <pageSetup orientation="portrait" r:id="rId13"/>
      <headerFooter alignWithMargins="0"/>
    </customSheetView>
    <customSheetView guid="{5E2FF645-A015-403E-863B-BADF6B75C7D1}" showGridLines="0" hiddenRows="1" state="hidden">
      <selection activeCell="C5" sqref="C5:F5"/>
      <pageMargins left="0.75" right="0.75" top="1" bottom="1" header="0.5" footer="0.5"/>
      <pageSetup orientation="portrait" r:id="rId14"/>
      <headerFooter alignWithMargins="0"/>
    </customSheetView>
    <customSheetView guid="{C3C2F6BE-1796-4187-BF38-BACEF6057F57}" showGridLines="0" hiddenRows="1" state="hidden">
      <selection activeCell="C5" sqref="C5:F5"/>
      <pageMargins left="0.75" right="0.75" top="1" bottom="1" header="0.5" footer="0.5"/>
      <pageSetup orientation="portrait" r:id="rId15"/>
      <headerFooter alignWithMargins="0"/>
    </customSheetView>
    <customSheetView guid="{F2279B93-E4FF-4A81-B734-06F92F73708D}" showGridLines="0" hiddenRows="1" state="hidden">
      <selection activeCell="C5" sqref="C5:F5"/>
      <pageMargins left="0.75" right="0.75" top="1" bottom="1" header="0.5" footer="0.5"/>
      <pageSetup orientation="portrait" r:id="rId16"/>
      <headerFooter alignWithMargins="0"/>
    </customSheetView>
  </customSheetViews>
  <mergeCells count="8">
    <mergeCell ref="C7:F7"/>
    <mergeCell ref="A2:F2"/>
    <mergeCell ref="C5:F5"/>
    <mergeCell ref="A3:F3"/>
    <mergeCell ref="C14:D14"/>
    <mergeCell ref="C11:F11"/>
    <mergeCell ref="C12:F12"/>
    <mergeCell ref="C9:F9"/>
  </mergeCells>
  <phoneticPr fontId="28" type="noConversion"/>
  <pageMargins left="0.75" right="0.75" top="1" bottom="1" header="0.5" footer="0.5"/>
  <pageSetup orientation="portrait" r:id="rId1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00B0F0"/>
  </sheetPr>
  <dimension ref="A1:G35"/>
  <sheetViews>
    <sheetView zoomScale="85" zoomScaleNormal="85" zoomScaleSheetLayoutView="100" workbookViewId="0">
      <selection activeCell="I28" sqref="I28"/>
    </sheetView>
  </sheetViews>
  <sheetFormatPr defaultColWidth="10" defaultRowHeight="16.5"/>
  <cols>
    <col min="1" max="1" width="10.625" style="33" customWidth="1"/>
    <col min="2" max="2" width="27.5" style="33" customWidth="1"/>
    <col min="3" max="3" width="21" style="33" customWidth="1"/>
    <col min="4" max="4" width="37.375" style="33" customWidth="1"/>
    <col min="5" max="5" width="10.625" style="31" customWidth="1"/>
    <col min="6" max="7" width="12.375" style="31" hidden="1" customWidth="1"/>
    <col min="8" max="8" width="8.125" style="31" customWidth="1"/>
    <col min="9" max="9" width="10" style="31" customWidth="1"/>
    <col min="10" max="16384" width="10" style="31"/>
  </cols>
  <sheetData>
    <row r="1" spans="1:7" ht="18" customHeight="1">
      <c r="A1" s="44" t="str">
        <f>Cover!B3</f>
        <v>Specification No.:WR-1/RPC/VRL/I-108/2026/Rfx-5005012875</v>
      </c>
      <c r="B1" s="45"/>
      <c r="C1" s="4"/>
      <c r="D1" s="5" t="s">
        <v>107</v>
      </c>
    </row>
    <row r="2" spans="1:7" ht="18" customHeight="1">
      <c r="A2" s="2"/>
      <c r="B2" s="6"/>
      <c r="C2" s="1"/>
      <c r="D2" s="1"/>
    </row>
    <row r="3" spans="1:7" ht="47.25" customHeight="1">
      <c r="A3" s="569" t="str">
        <f>Cover!$B$2</f>
        <v>Repairing and painting of existing Boundary wall and construction of new boundary wall in damaged portion at 400/220kV Substation, Raipur (Kumhari)</v>
      </c>
      <c r="B3" s="569"/>
      <c r="C3" s="569"/>
      <c r="D3" s="569"/>
      <c r="E3" s="37"/>
      <c r="F3" s="37"/>
    </row>
    <row r="4" spans="1:7" ht="21.95" customHeight="1">
      <c r="A4" s="570" t="s">
        <v>231</v>
      </c>
      <c r="B4" s="570"/>
      <c r="C4" s="570"/>
      <c r="D4" s="570"/>
    </row>
    <row r="5" spans="1:7" ht="18" customHeight="1">
      <c r="A5" s="32"/>
    </row>
    <row r="6" spans="1:7" ht="18" customHeight="1">
      <c r="A6" s="24" t="str">
        <f>'  Sch-1'!A6</f>
        <v>Bidder’s Name and Address</v>
      </c>
      <c r="D6" s="46" t="s">
        <v>74</v>
      </c>
      <c r="E6" s="27"/>
      <c r="F6" s="25"/>
    </row>
    <row r="7" spans="1:7" ht="18" customHeight="1">
      <c r="A7" s="130" t="str">
        <f>'  Sch-1'!A7</f>
        <v xml:space="preserve">Bidder as </v>
      </c>
      <c r="D7" s="200" t="s">
        <v>344</v>
      </c>
      <c r="E7" s="27"/>
      <c r="F7" s="25"/>
    </row>
    <row r="8" spans="1:7">
      <c r="A8" s="34" t="s">
        <v>82</v>
      </c>
      <c r="B8" s="567" t="str">
        <f>IF('  Sch-1'!C8=0, "", '  Sch-1'!C8)</f>
        <v/>
      </c>
      <c r="C8" s="567"/>
      <c r="D8" s="212" t="s">
        <v>77</v>
      </c>
      <c r="E8" s="49"/>
      <c r="F8" s="27"/>
    </row>
    <row r="9" spans="1:7">
      <c r="A9" s="34" t="s">
        <v>83</v>
      </c>
      <c r="B9" s="567" t="str">
        <f>IF('  Sch-1'!C9=0, "", '  Sch-1'!C9)</f>
        <v/>
      </c>
      <c r="C9" s="567"/>
      <c r="D9" s="212" t="s">
        <v>111</v>
      </c>
      <c r="E9" s="49"/>
      <c r="F9" s="27"/>
    </row>
    <row r="10" spans="1:7">
      <c r="A10" s="35"/>
      <c r="B10" s="567" t="str">
        <f>IF('  Sch-1'!C10=0, "", '  Sch-1'!C10)</f>
        <v/>
      </c>
      <c r="C10" s="567"/>
      <c r="D10" s="212" t="s">
        <v>112</v>
      </c>
      <c r="E10" s="49"/>
      <c r="F10" s="27"/>
    </row>
    <row r="11" spans="1:7">
      <c r="A11" s="35"/>
      <c r="B11" s="567" t="str">
        <f>IF('  Sch-1'!C11=0, "", '  Sch-1'!C11)</f>
        <v/>
      </c>
      <c r="C11" s="567"/>
      <c r="D11" s="212" t="s">
        <v>113</v>
      </c>
      <c r="E11" s="49"/>
      <c r="F11" s="27"/>
    </row>
    <row r="12" spans="1:7" ht="18" customHeight="1">
      <c r="A12" s="38"/>
      <c r="B12" s="38"/>
      <c r="C12" s="38"/>
      <c r="D12" s="47"/>
    </row>
    <row r="13" spans="1:7" ht="21.95" customHeight="1">
      <c r="A13" s="39" t="s">
        <v>66</v>
      </c>
      <c r="B13" s="574" t="s">
        <v>65</v>
      </c>
      <c r="C13" s="575"/>
      <c r="D13" s="40" t="s">
        <v>67</v>
      </c>
      <c r="F13" s="31" t="s">
        <v>58</v>
      </c>
      <c r="G13" s="253">
        <f>Discount!L20</f>
        <v>0</v>
      </c>
    </row>
    <row r="14" spans="1:7" ht="14.45" customHeight="1">
      <c r="A14" s="228"/>
      <c r="B14" s="568"/>
      <c r="C14" s="568"/>
      <c r="D14" s="50"/>
      <c r="G14" s="326"/>
    </row>
    <row r="15" spans="1:7" ht="33" customHeight="1">
      <c r="A15" s="261">
        <v>1</v>
      </c>
      <c r="B15" s="565" t="s">
        <v>321</v>
      </c>
      <c r="C15" s="566"/>
      <c r="D15" s="272">
        <f>G15</f>
        <v>0</v>
      </c>
      <c r="F15" s="325">
        <f>'Sch-4'!D15</f>
        <v>0</v>
      </c>
      <c r="G15" s="31">
        <f>F15*(1-$G$13)</f>
        <v>0</v>
      </c>
    </row>
    <row r="16" spans="1:7" ht="33.75" customHeight="1">
      <c r="A16" s="261">
        <v>2</v>
      </c>
      <c r="B16" s="565" t="s">
        <v>336</v>
      </c>
      <c r="C16" s="566"/>
      <c r="D16" s="272">
        <f>G16</f>
        <v>0</v>
      </c>
      <c r="F16" s="31">
        <f>'  Sch-2'!G71</f>
        <v>0</v>
      </c>
      <c r="G16" s="31">
        <f>F16*(1-$G$13)</f>
        <v>0</v>
      </c>
    </row>
    <row r="17" spans="1:7" ht="49.5" hidden="1" customHeight="1">
      <c r="A17" s="261"/>
      <c r="B17" s="565" t="s">
        <v>329</v>
      </c>
      <c r="C17" s="566"/>
      <c r="D17" s="272">
        <f t="shared" ref="D17:D26" si="0">G17</f>
        <v>0</v>
      </c>
    </row>
    <row r="18" spans="1:7" ht="21.95" hidden="1" customHeight="1">
      <c r="A18" s="261"/>
      <c r="B18" s="565"/>
      <c r="C18" s="566"/>
      <c r="D18" s="272">
        <f t="shared" si="0"/>
        <v>0</v>
      </c>
      <c r="F18" s="325"/>
    </row>
    <row r="19" spans="1:7" ht="21.95" hidden="1" customHeight="1">
      <c r="A19" s="261"/>
      <c r="B19" s="565"/>
      <c r="C19" s="566"/>
      <c r="D19" s="272">
        <f t="shared" si="0"/>
        <v>0</v>
      </c>
    </row>
    <row r="20" spans="1:7" ht="48" hidden="1" customHeight="1">
      <c r="A20" s="261"/>
      <c r="B20" s="568"/>
      <c r="C20" s="568"/>
      <c r="D20" s="272">
        <f t="shared" si="0"/>
        <v>0</v>
      </c>
    </row>
    <row r="21" spans="1:7" ht="21.95" hidden="1" customHeight="1">
      <c r="A21" s="261"/>
      <c r="B21" s="565"/>
      <c r="C21" s="566"/>
      <c r="D21" s="272">
        <f t="shared" si="0"/>
        <v>0</v>
      </c>
      <c r="F21" s="325"/>
    </row>
    <row r="22" spans="1:7" ht="21.95" hidden="1" customHeight="1">
      <c r="A22" s="261"/>
      <c r="B22" s="565"/>
      <c r="C22" s="566"/>
      <c r="D22" s="272">
        <f t="shared" si="0"/>
        <v>0</v>
      </c>
    </row>
    <row r="23" spans="1:7" ht="61.5" hidden="1" customHeight="1">
      <c r="A23" s="225"/>
      <c r="B23" s="568"/>
      <c r="C23" s="568"/>
      <c r="D23" s="272">
        <f t="shared" si="0"/>
        <v>0</v>
      </c>
    </row>
    <row r="24" spans="1:7" ht="21.95" hidden="1" customHeight="1">
      <c r="A24" s="225"/>
      <c r="B24" s="565"/>
      <c r="C24" s="566"/>
      <c r="D24" s="272">
        <f t="shared" si="0"/>
        <v>0</v>
      </c>
      <c r="F24" s="325"/>
    </row>
    <row r="25" spans="1:7" ht="21.95" hidden="1" customHeight="1">
      <c r="A25" s="225"/>
      <c r="B25" s="565"/>
      <c r="C25" s="566"/>
      <c r="D25" s="272">
        <f t="shared" si="0"/>
        <v>0</v>
      </c>
    </row>
    <row r="26" spans="1:7" ht="4.9000000000000004" hidden="1" customHeight="1">
      <c r="A26" s="261"/>
      <c r="B26" s="568"/>
      <c r="C26" s="568"/>
      <c r="D26" s="272">
        <f t="shared" si="0"/>
        <v>0</v>
      </c>
    </row>
    <row r="27" spans="1:7" ht="21" customHeight="1">
      <c r="A27" s="261">
        <v>2</v>
      </c>
      <c r="B27" s="565" t="s">
        <v>335</v>
      </c>
      <c r="C27" s="566"/>
      <c r="D27" s="272">
        <f>G27</f>
        <v>0</v>
      </c>
      <c r="F27" s="325">
        <f>'Sch-3'!F101</f>
        <v>0</v>
      </c>
      <c r="G27" s="31">
        <f>F27*(1-$G$13)</f>
        <v>0</v>
      </c>
    </row>
    <row r="28" spans="1:7">
      <c r="A28" s="41"/>
      <c r="B28" s="564" t="s">
        <v>337</v>
      </c>
      <c r="C28" s="564"/>
      <c r="D28" s="272">
        <f>SUM(D15:D27)</f>
        <v>0</v>
      </c>
    </row>
    <row r="29" spans="1:7">
      <c r="A29" s="227"/>
      <c r="B29" s="572" t="s">
        <v>317</v>
      </c>
      <c r="C29" s="573"/>
      <c r="D29" s="273">
        <f>D28</f>
        <v>0</v>
      </c>
    </row>
    <row r="30" spans="1:7" ht="30" customHeight="1">
      <c r="A30" s="51"/>
      <c r="B30" s="52"/>
      <c r="C30" s="52"/>
      <c r="D30" s="53"/>
    </row>
    <row r="31" spans="1:7" ht="30" customHeight="1">
      <c r="A31" s="28" t="s">
        <v>78</v>
      </c>
      <c r="B31" s="85" t="str">
        <f>IF('  Sch-1'!C59=0,"", '  Sch-1'!C59)</f>
        <v/>
      </c>
      <c r="C31" s="29"/>
      <c r="D31" s="208"/>
      <c r="F31" s="30"/>
    </row>
    <row r="32" spans="1:7" ht="30" customHeight="1">
      <c r="A32" s="28" t="s">
        <v>79</v>
      </c>
      <c r="B32" s="85" t="str">
        <f>IF('  Sch-1'!C60=0,"", '  Sch-1'!C60)</f>
        <v/>
      </c>
      <c r="C32" s="29" t="s">
        <v>80</v>
      </c>
      <c r="D32" s="68" t="str">
        <f>IF('  Sch-1'!G59=0,"",'  Sch-1'!G59)</f>
        <v/>
      </c>
      <c r="F32" s="2"/>
    </row>
    <row r="33" spans="1:6" ht="30" customHeight="1">
      <c r="A33" s="3"/>
      <c r="B33" s="207"/>
      <c r="C33" s="29" t="s">
        <v>81</v>
      </c>
      <c r="D33" s="68" t="str">
        <f>IF('  Sch-1'!G60=0,"",'  Sch-1'!G60)</f>
        <v/>
      </c>
      <c r="F33" s="2"/>
    </row>
    <row r="34" spans="1:6" ht="30" customHeight="1">
      <c r="A34" s="3"/>
      <c r="B34" s="6"/>
      <c r="C34" s="29"/>
      <c r="D34" s="3"/>
      <c r="F34" s="30"/>
    </row>
    <row r="35" spans="1:6" ht="30" customHeight="1">
      <c r="A35" s="36"/>
      <c r="B35" s="36"/>
      <c r="C35" s="42"/>
      <c r="E35" s="43"/>
    </row>
  </sheetData>
  <sheetProtection algorithmName="SHA-512" hashValue="5RyLauZljhoo93RrVDHoFv5kra9XJ/kSPpKabzPK5Ewp4GejMp2HJtFLOQquM+3Lsv0x9+3YF1/BZJ4/gXwMMQ==" saltValue="La5pp1zNP+NcmqLWW3nHLA==" spinCount="100000" sheet="1" formatColumns="0" formatRows="0" selectLockedCells="1"/>
  <customSheetViews>
    <customSheetView guid="{398C7893-3C2A-4DA4-8552-014985533932}" showPageBreaks="1" printArea="1" hiddenRows="1" hiddenColumns="1" view="pageBreakPreview">
      <selection activeCell="H16" sqref="H16"/>
      <pageMargins left="0.5" right="0.38" top="0.56999999999999995" bottom="0.48" header="0.38" footer="0.24"/>
      <printOptions horizontalCentered="1"/>
      <pageSetup paperSize="9" scale="99" fitToHeight="0" orientation="portrait" r:id="rId1"/>
      <headerFooter alignWithMargins="0">
        <oddFooter>&amp;R&amp;"Book Antiqua,Bold"&amp;10Schedule-6/ Page &amp;P of &amp;N</oddFooter>
      </headerFooter>
    </customSheetView>
    <customSheetView guid="{BEF72719-4CCF-4C9B-95F6-0F3535FF30B3}" scale="85" hiddenRows="1" hiddenColumns="1">
      <selection activeCell="K15" sqref="K15"/>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CF0E662C-D3BC-4297-99E8-62C40B3B7AD9}" scale="85" printArea="1" hiddenRows="1" hiddenColumns="1" topLeftCell="A4">
      <selection activeCell="F4" sqref="F1:G65536"/>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BAD0225F-C858-4E40-A5E7-64BB5328C88A}" scale="85" hiddenColumns="1" topLeftCell="A22">
      <selection activeCell="L11" sqref="L11"/>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8DC3BA4D-7811-4245-A3D0-7EE4A8A001CA}" topLeftCell="A10">
      <selection activeCell="G6" sqref="G6"/>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E95B21C1-D936-4435-AF6F-90CF0B6A7506}" topLeftCell="A28">
      <selection activeCell="B28" sqref="B28:D30"/>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B1277D53-29D6-4226-81E2-084FB62977B6}" topLeftCell="A28">
      <selection activeCell="B28" sqref="B28:D30"/>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58D82F59-8CF6-455F-B9F4-081499FDF243}" topLeftCell="A13">
      <selection activeCell="F21" sqref="F21"/>
      <pageMargins left="0.5" right="0.38" top="0.56999999999999995" bottom="0.48" header="0.38" footer="0.24"/>
      <printOptions horizontalCentered="1"/>
      <pageSetup paperSize="9" fitToHeight="0" orientation="portrait" r:id="rId8"/>
      <headerFooter alignWithMargins="0">
        <oddFooter>&amp;R&amp;"Book Antiqua,Bold"&amp;10Schedule-6/ Page &amp;P of &amp;N</oddFooter>
      </headerFooter>
    </customSheetView>
    <customSheetView guid="{696D9240-6693-44E8-B9A4-2BFADD101EE2}">
      <selection activeCell="F21" sqref="F21"/>
      <pageMargins left="0.5" right="0.38" top="0.56999999999999995" bottom="0.48" header="0.38" footer="0.24"/>
      <printOptions horizontalCentered="1"/>
      <pageSetup paperSize="9" fitToHeight="0" orientation="portrait" r:id="rId9"/>
      <headerFooter alignWithMargins="0">
        <oddFooter>&amp;R&amp;"Book Antiqua,Bold"&amp;10Schedule-6/ Page &amp;P of &amp;N</oddFooter>
      </headerFooter>
    </customSheetView>
    <customSheetView guid="{B0EE7D76-5806-4718-BDAD-3A3EA691E5E4}" topLeftCell="A7">
      <selection activeCell="F21" sqref="F21"/>
      <pageMargins left="0.5" right="0.38" top="0.56999999999999995" bottom="0.48" header="0.38" footer="0.24"/>
      <printOptions horizontalCentered="1"/>
      <pageSetup paperSize="9" fitToHeight="0" orientation="portrait" r:id="rId10"/>
      <headerFooter alignWithMargins="0">
        <oddFooter>&amp;R&amp;"Book Antiqua,Bold"&amp;10Schedule-6/ Page &amp;P of &amp;N</oddFooter>
      </headerFooter>
    </customSheetView>
    <customSheetView guid="{1A26D3B9-AD8D-4AE9-81F5-E0DF795F4658}" topLeftCell="A13">
      <selection activeCell="D15" sqref="D15"/>
      <pageMargins left="0.5" right="0.38" top="0.56999999999999995" bottom="0.48" header="0.38" footer="0.24"/>
      <printOptions horizontalCentered="1"/>
      <pageSetup paperSize="9" fitToHeight="0" orientation="portrait" r:id="rId11"/>
      <headerFooter alignWithMargins="0">
        <oddFooter>&amp;R&amp;"Book Antiqua,Bold"&amp;10Schedule-6/ Page &amp;P of &amp;N</oddFooter>
      </headerFooter>
    </customSheetView>
    <customSheetView guid="{4F47A486-EA66-4D4B-9D65-1ABEAC31AACE}" scale="85" topLeftCell="A19">
      <selection activeCell="D27" sqref="D27"/>
      <pageMargins left="0.5" right="0.38" top="0.56999999999999995" bottom="0.48" header="0.38" footer="0.24"/>
      <printOptions horizontalCentered="1"/>
      <pageSetup paperSize="9" fitToHeight="0" orientation="portrait" r:id="rId12"/>
      <headerFooter alignWithMargins="0">
        <oddFooter>&amp;R&amp;"Book Antiqua,Bold"&amp;10Schedule-6/ Page &amp;P of &amp;N</oddFooter>
      </headerFooter>
    </customSheetView>
    <customSheetView guid="{25334923-91A5-4F88-9A10-8FA88873EC26}" scale="85" hiddenRows="1" hiddenColumns="1" topLeftCell="A15">
      <selection activeCell="L23" sqref="L23"/>
      <pageMargins left="0.5" right="0.38" top="0.56999999999999995" bottom="0.48" header="0.38" footer="0.24"/>
      <printOptions horizontalCentered="1"/>
      <pageSetup paperSize="9" fitToHeight="0" orientation="portrait" r:id="rId13"/>
      <headerFooter alignWithMargins="0">
        <oddFooter>&amp;R&amp;"Book Antiqua,Bold"&amp;10Schedule-6/ Page &amp;P of &amp;N</oddFooter>
      </headerFooter>
    </customSheetView>
    <customSheetView guid="{5E2FF645-A015-403E-863B-BADF6B75C7D1}" scale="85" printArea="1" hiddenRows="1" hiddenColumns="1" topLeftCell="A4">
      <selection activeCell="F4" sqref="F1:G65536"/>
      <pageMargins left="0.5" right="0.38" top="0.56999999999999995" bottom="0.48" header="0.38" footer="0.24"/>
      <printOptions horizontalCentered="1"/>
      <pageSetup paperSize="9" fitToHeight="0" orientation="portrait" r:id="rId14"/>
      <headerFooter alignWithMargins="0">
        <oddFooter>&amp;R&amp;"Book Antiqua,Bold"&amp;10Schedule-6/ Page &amp;P of &amp;N</oddFooter>
      </headerFooter>
    </customSheetView>
    <customSheetView guid="{C3C2F6BE-1796-4187-BF38-BACEF6057F57}" scale="85" hiddenRows="1" hiddenColumns="1">
      <selection activeCell="L28" sqref="L28"/>
      <pageMargins left="0.5" right="0.38" top="0.56999999999999995" bottom="0.48" header="0.38" footer="0.24"/>
      <printOptions horizontalCentered="1"/>
      <pageSetup paperSize="9" fitToHeight="0" orientation="portrait" r:id="rId15"/>
      <headerFooter alignWithMargins="0">
        <oddFooter>&amp;R&amp;"Book Antiqua,Bold"&amp;10Schedule-6/ Page &amp;P of &amp;N</oddFooter>
      </headerFooter>
    </customSheetView>
    <customSheetView guid="{F2279B93-E4FF-4A81-B734-06F92F73708D}" showPageBreaks="1" printArea="1" hiddenRows="1" hiddenColumns="1" view="pageBreakPreview">
      <selection activeCell="H16" sqref="H16"/>
      <pageMargins left="0.5" right="0.38" top="0.56999999999999995" bottom="0.48" header="0.38" footer="0.24"/>
      <printOptions horizontalCentered="1"/>
      <pageSetup paperSize="9" scale="99" fitToHeight="0" orientation="portrait" r:id="rId16"/>
      <headerFooter alignWithMargins="0">
        <oddFooter>&amp;R&amp;"Book Antiqua,Bold"&amp;10Schedule-6/ Page &amp;P of &amp;N</oddFooter>
      </headerFooter>
    </customSheetView>
  </customSheetViews>
  <mergeCells count="23">
    <mergeCell ref="B21:C21"/>
    <mergeCell ref="A3:D3"/>
    <mergeCell ref="A4:D4"/>
    <mergeCell ref="B8:C8"/>
    <mergeCell ref="B9:C9"/>
    <mergeCell ref="B10:C10"/>
    <mergeCell ref="B11:C11"/>
    <mergeCell ref="B26:C26"/>
    <mergeCell ref="B29:C29"/>
    <mergeCell ref="B13:C13"/>
    <mergeCell ref="B14:C14"/>
    <mergeCell ref="B28:C28"/>
    <mergeCell ref="B15:C15"/>
    <mergeCell ref="B27:C27"/>
    <mergeCell ref="B23:C23"/>
    <mergeCell ref="B24:C24"/>
    <mergeCell ref="B25:C25"/>
    <mergeCell ref="B22:C22"/>
    <mergeCell ref="B16:C16"/>
    <mergeCell ref="B17:C17"/>
    <mergeCell ref="B18:C18"/>
    <mergeCell ref="B19:C19"/>
    <mergeCell ref="B20:C20"/>
  </mergeCells>
  <printOptions horizontalCentered="1"/>
  <pageMargins left="0.5" right="0.38" top="0.56999999999999995" bottom="0.48" header="0.38" footer="0.24"/>
  <pageSetup paperSize="9" scale="99" fitToHeight="0" orientation="portrait" r:id="rId17"/>
  <headerFooter alignWithMargins="0">
    <oddFooter>&amp;R&amp;"Book Antiqua,Bold"&amp;10Schedule-6/ Page &amp;P of &amp;N</oddFooter>
  </headerFooter>
  <drawing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11"/>
  </sheetPr>
  <dimension ref="A1:W35"/>
  <sheetViews>
    <sheetView showZeros="0" zoomScale="79" zoomScaleNormal="79" zoomScaleSheetLayoutView="100" workbookViewId="0">
      <selection activeCell="G17" sqref="G17"/>
    </sheetView>
  </sheetViews>
  <sheetFormatPr defaultColWidth="9" defaultRowHeight="16.5"/>
  <cols>
    <col min="1" max="2" width="6.625" style="110" customWidth="1"/>
    <col min="3" max="3" width="21.625" style="110" customWidth="1"/>
    <col min="4" max="4" width="13.375" style="110" customWidth="1"/>
    <col min="5" max="5" width="23.625" style="110" customWidth="1"/>
    <col min="6" max="6" width="11.875" style="110" customWidth="1"/>
    <col min="7" max="7" width="19.5" style="110" customWidth="1"/>
    <col min="8" max="8" width="19.5" style="186" customWidth="1"/>
    <col min="9" max="9" width="15.375" style="187" hidden="1" customWidth="1"/>
    <col min="10" max="10" width="18.375" style="188" hidden="1" customWidth="1"/>
    <col min="11" max="11" width="8" style="188" hidden="1" customWidth="1"/>
    <col min="12" max="12" width="11.5" style="188" hidden="1" customWidth="1"/>
    <col min="13" max="13" width="13.25" style="188" hidden="1" customWidth="1"/>
    <col min="14" max="14" width="18.75" style="188" customWidth="1"/>
    <col min="15" max="15" width="15.375" style="188" customWidth="1"/>
    <col min="16" max="16" width="9.875" style="188" customWidth="1"/>
    <col min="17" max="17" width="14.25" style="188" customWidth="1"/>
    <col min="18" max="22" width="9" style="188" customWidth="1"/>
    <col min="23" max="23" width="9" style="188"/>
    <col min="24" max="16384" width="9" style="60"/>
  </cols>
  <sheetData>
    <row r="1" spans="1:23" s="99" customFormat="1" ht="39.950000000000003" customHeight="1">
      <c r="A1" s="582" t="s">
        <v>27</v>
      </c>
      <c r="B1" s="582"/>
      <c r="C1" s="582"/>
      <c r="D1" s="582"/>
      <c r="E1" s="582"/>
      <c r="F1" s="582"/>
      <c r="G1" s="582"/>
      <c r="H1" s="183"/>
      <c r="I1" s="184"/>
      <c r="J1" s="185"/>
      <c r="K1" s="185"/>
      <c r="L1" s="185"/>
      <c r="M1" s="185"/>
      <c r="N1" s="185"/>
      <c r="O1" s="185"/>
      <c r="P1" s="185"/>
      <c r="Q1" s="185"/>
      <c r="R1" s="185"/>
      <c r="S1" s="185"/>
      <c r="T1" s="185"/>
      <c r="U1" s="185"/>
      <c r="V1" s="185"/>
      <c r="W1" s="185"/>
    </row>
    <row r="2" spans="1:23" ht="18" customHeight="1">
      <c r="A2" s="55" t="str">
        <f>Cover!B3</f>
        <v>Specification No.:WR-1/RPC/VRL/I-108/2026/Rfx-5005012875</v>
      </c>
      <c r="B2" s="55"/>
      <c r="C2" s="56"/>
      <c r="D2" s="57"/>
      <c r="E2" s="57"/>
      <c r="F2" s="57"/>
      <c r="G2" s="59" t="s">
        <v>26</v>
      </c>
    </row>
    <row r="3" spans="1:23" ht="18" customHeight="1">
      <c r="A3" s="105"/>
      <c r="B3" s="105"/>
      <c r="C3" s="106"/>
      <c r="D3" s="107"/>
      <c r="E3" s="107"/>
      <c r="F3" s="107"/>
      <c r="G3" s="108"/>
    </row>
    <row r="4" spans="1:23" ht="18.95" customHeight="1">
      <c r="A4" s="585" t="s">
        <v>22</v>
      </c>
      <c r="B4" s="585"/>
      <c r="C4" s="585"/>
      <c r="D4" s="585"/>
      <c r="E4" s="585"/>
      <c r="F4" s="585"/>
      <c r="G4" s="585"/>
    </row>
    <row r="5" spans="1:23" ht="21" customHeight="1">
      <c r="A5" s="46" t="s">
        <v>74</v>
      </c>
      <c r="B5" s="27"/>
      <c r="C5" s="25"/>
      <c r="D5" s="100"/>
      <c r="E5" s="100"/>
      <c r="F5" s="100"/>
      <c r="G5" s="100"/>
    </row>
    <row r="6" spans="1:23" ht="21" customHeight="1">
      <c r="A6" s="200" t="s">
        <v>344</v>
      </c>
      <c r="B6" s="27"/>
      <c r="C6" s="25"/>
      <c r="D6" s="100"/>
      <c r="E6" s="100"/>
      <c r="F6" s="100"/>
      <c r="G6" s="100"/>
    </row>
    <row r="7" spans="1:23" ht="21" customHeight="1">
      <c r="A7" s="212" t="s">
        <v>77</v>
      </c>
      <c r="B7" s="49"/>
      <c r="C7" s="27"/>
      <c r="D7" s="100"/>
      <c r="E7" s="100"/>
      <c r="F7" s="100"/>
      <c r="G7" s="100"/>
    </row>
    <row r="8" spans="1:23" ht="21" customHeight="1">
      <c r="A8" s="212" t="s">
        <v>111</v>
      </c>
      <c r="B8" s="49"/>
      <c r="C8" s="27"/>
      <c r="D8" s="100"/>
      <c r="E8" s="100"/>
      <c r="F8" s="100"/>
      <c r="G8" s="100"/>
    </row>
    <row r="9" spans="1:23" ht="21" customHeight="1">
      <c r="A9" s="212" t="s">
        <v>112</v>
      </c>
      <c r="B9" s="49"/>
      <c r="C9" s="27"/>
      <c r="D9" s="100"/>
      <c r="E9" s="100"/>
      <c r="F9" s="100"/>
      <c r="G9" s="100"/>
    </row>
    <row r="10" spans="1:23" ht="21" customHeight="1">
      <c r="A10" s="212" t="s">
        <v>113</v>
      </c>
      <c r="B10" s="49"/>
      <c r="C10" s="27"/>
      <c r="D10" s="100"/>
      <c r="E10" s="100"/>
      <c r="F10" s="100"/>
      <c r="G10" s="100"/>
    </row>
    <row r="11" spans="1:23" ht="21" customHeight="1">
      <c r="A11" s="100"/>
      <c r="B11" s="100"/>
      <c r="C11" s="100"/>
      <c r="D11" s="100"/>
      <c r="E11" s="100"/>
      <c r="F11" s="100"/>
      <c r="G11" s="100"/>
    </row>
    <row r="12" spans="1:23" ht="42" customHeight="1">
      <c r="A12" s="111" t="s">
        <v>23</v>
      </c>
      <c r="B12" s="111"/>
      <c r="C12" s="583" t="str">
        <f>Cover!$B$2</f>
        <v>Repairing and painting of existing Boundary wall and construction of new boundary wall in damaged portion at 400/220kV Substation, Raipur (Kumhari)</v>
      </c>
      <c r="D12" s="583"/>
      <c r="E12" s="583"/>
      <c r="F12" s="583"/>
      <c r="G12" s="583"/>
    </row>
    <row r="13" spans="1:23" ht="21" customHeight="1">
      <c r="A13" s="596" t="s">
        <v>121</v>
      </c>
      <c r="B13" s="596"/>
      <c r="C13" s="596"/>
      <c r="D13" s="596"/>
      <c r="E13" s="596"/>
      <c r="F13" s="596"/>
      <c r="G13" s="596"/>
    </row>
    <row r="14" spans="1:23" ht="21" customHeight="1">
      <c r="A14" s="596" t="s">
        <v>122</v>
      </c>
      <c r="B14" s="596"/>
      <c r="C14" s="596"/>
      <c r="D14" s="596"/>
      <c r="E14" s="596"/>
      <c r="F14" s="596"/>
      <c r="G14" s="596"/>
    </row>
    <row r="15" spans="1:23" ht="21" customHeight="1">
      <c r="A15" s="109" t="s">
        <v>21</v>
      </c>
      <c r="B15" s="215"/>
      <c r="C15" s="216"/>
      <c r="D15" s="65"/>
      <c r="E15" s="214"/>
      <c r="F15" s="214"/>
      <c r="G15" s="214"/>
    </row>
    <row r="16" spans="1:23" ht="45.75" customHeight="1">
      <c r="A16" s="584" t="s">
        <v>24</v>
      </c>
      <c r="B16" s="584"/>
      <c r="C16" s="584"/>
      <c r="D16" s="584"/>
      <c r="E16" s="584"/>
      <c r="F16" s="584"/>
      <c r="G16" s="584"/>
      <c r="J16" s="256" t="s">
        <v>105</v>
      </c>
      <c r="K16" s="257"/>
      <c r="L16" s="257" t="s">
        <v>106</v>
      </c>
      <c r="M16" s="198"/>
      <c r="O16" s="247"/>
    </row>
    <row r="17" spans="1:23" ht="54.75" customHeight="1">
      <c r="B17" s="113">
        <v>1</v>
      </c>
      <c r="C17" s="577" t="s">
        <v>314</v>
      </c>
      <c r="D17" s="578"/>
      <c r="E17" s="578"/>
      <c r="F17" s="579"/>
      <c r="G17" s="193"/>
      <c r="I17" s="194">
        <f>'Sch-4'!D19</f>
        <v>0</v>
      </c>
      <c r="J17" s="254">
        <f>IF(I17=0,0,G17/I17)</f>
        <v>0</v>
      </c>
      <c r="L17" s="196"/>
    </row>
    <row r="18" spans="1:23" ht="54.75" customHeight="1">
      <c r="B18" s="595" t="s">
        <v>234</v>
      </c>
      <c r="C18" s="595"/>
      <c r="D18" s="595"/>
      <c r="E18" s="595"/>
      <c r="F18" s="595"/>
      <c r="G18" s="595"/>
      <c r="I18" s="194"/>
      <c r="J18" s="254"/>
    </row>
    <row r="19" spans="1:23" ht="54" customHeight="1">
      <c r="B19" s="113">
        <v>2</v>
      </c>
      <c r="C19" s="577" t="s">
        <v>315</v>
      </c>
      <c r="D19" s="578"/>
      <c r="E19" s="578"/>
      <c r="F19" s="579"/>
      <c r="G19" s="116"/>
      <c r="I19" s="194"/>
      <c r="J19" s="255">
        <f>G19</f>
        <v>0</v>
      </c>
    </row>
    <row r="20" spans="1:23" s="102" customFormat="1" ht="87.75" customHeight="1">
      <c r="A20" s="101"/>
      <c r="B20" s="586" t="s">
        <v>235</v>
      </c>
      <c r="C20" s="587"/>
      <c r="D20" s="587"/>
      <c r="E20" s="587"/>
      <c r="F20" s="587"/>
      <c r="G20" s="587"/>
      <c r="H20" s="186"/>
      <c r="I20" s="195"/>
      <c r="J20" s="203"/>
      <c r="K20" s="189"/>
      <c r="L20" s="197">
        <f>J19+J17</f>
        <v>0</v>
      </c>
      <c r="M20" s="189"/>
      <c r="N20" s="189"/>
      <c r="O20" s="189"/>
      <c r="P20" s="189"/>
      <c r="Q20" s="189"/>
      <c r="R20" s="189"/>
      <c r="S20" s="189"/>
      <c r="T20" s="189"/>
      <c r="U20" s="189"/>
      <c r="V20" s="189"/>
      <c r="W20" s="189"/>
    </row>
    <row r="21" spans="1:23" s="102" customFormat="1" ht="24.75" hidden="1" customHeight="1">
      <c r="A21" s="101"/>
      <c r="B21" s="211">
        <v>5</v>
      </c>
      <c r="C21" s="588" t="s">
        <v>108</v>
      </c>
      <c r="D21" s="589"/>
      <c r="E21" s="589"/>
      <c r="F21" s="589"/>
      <c r="G21" s="590"/>
      <c r="H21" s="186"/>
      <c r="I21" s="195"/>
      <c r="J21" s="203"/>
      <c r="K21" s="189"/>
      <c r="L21" s="189"/>
      <c r="M21" s="189"/>
      <c r="N21" s="189"/>
      <c r="O21" s="189"/>
      <c r="P21" s="189"/>
      <c r="Q21" s="189"/>
      <c r="R21" s="189"/>
      <c r="S21" s="189"/>
      <c r="T21" s="189"/>
      <c r="U21" s="189"/>
      <c r="V21" s="189"/>
      <c r="W21" s="189"/>
    </row>
    <row r="22" spans="1:23" s="102" customFormat="1" ht="61.5" hidden="1" customHeight="1">
      <c r="A22" s="101"/>
      <c r="B22" s="591"/>
      <c r="C22" s="592"/>
      <c r="D22" s="592"/>
      <c r="E22" s="592"/>
      <c r="F22" s="592"/>
      <c r="G22" s="593"/>
      <c r="H22" s="186"/>
      <c r="I22" s="195" t="e">
        <f>'  Sch-1'!#REF!+'  Sch-2'!#REF!+#REF!</f>
        <v>#REF!</v>
      </c>
      <c r="J22" s="197">
        <f>G22</f>
        <v>0</v>
      </c>
      <c r="K22" s="189"/>
      <c r="L22" s="189"/>
      <c r="M22" s="189"/>
      <c r="N22" s="189"/>
      <c r="O22" s="189"/>
      <c r="P22" s="189"/>
      <c r="Q22" s="189"/>
      <c r="R22" s="189"/>
      <c r="S22" s="189"/>
      <c r="T22" s="189"/>
      <c r="U22" s="189"/>
      <c r="V22" s="189"/>
      <c r="W22" s="189"/>
    </row>
    <row r="23" spans="1:23" s="102" customFormat="1" ht="48.75" hidden="1" customHeight="1">
      <c r="A23" s="101"/>
      <c r="B23" s="580" t="s">
        <v>109</v>
      </c>
      <c r="C23" s="581"/>
      <c r="D23" s="581"/>
      <c r="E23" s="581"/>
      <c r="F23" s="581"/>
      <c r="G23" s="581"/>
      <c r="H23" s="186"/>
      <c r="I23" s="186"/>
      <c r="J23" s="189"/>
      <c r="K23" s="189"/>
      <c r="L23" s="189"/>
      <c r="M23" s="189"/>
      <c r="N23" s="189"/>
      <c r="O23" s="189"/>
      <c r="P23" s="189"/>
      <c r="Q23" s="189"/>
      <c r="R23" s="189"/>
      <c r="S23" s="189"/>
      <c r="T23" s="189"/>
      <c r="U23" s="189"/>
      <c r="V23" s="189"/>
      <c r="W23" s="189"/>
    </row>
    <row r="24" spans="1:23" s="102" customFormat="1" ht="33" customHeight="1">
      <c r="A24" s="104" t="s">
        <v>25</v>
      </c>
      <c r="B24" s="114"/>
      <c r="C24" s="112"/>
      <c r="E24" s="115"/>
      <c r="F24" s="115"/>
      <c r="G24" s="103"/>
      <c r="H24" s="186"/>
      <c r="I24" s="186"/>
      <c r="J24" s="189"/>
      <c r="K24" s="189"/>
      <c r="L24" s="189"/>
      <c r="M24" s="189"/>
      <c r="N24" s="189"/>
      <c r="O24" s="189"/>
      <c r="P24" s="189"/>
      <c r="Q24" s="189"/>
      <c r="R24" s="189"/>
      <c r="S24" s="189"/>
      <c r="T24" s="189"/>
      <c r="U24" s="189"/>
      <c r="V24" s="189"/>
      <c r="W24" s="189"/>
    </row>
    <row r="25" spans="1:23" s="102" customFormat="1" ht="33" customHeight="1">
      <c r="A25" s="27" t="s">
        <v>92</v>
      </c>
      <c r="B25" s="114"/>
      <c r="C25" s="112"/>
      <c r="E25" s="115"/>
      <c r="F25" s="115"/>
      <c r="G25" s="103"/>
      <c r="H25" s="186"/>
      <c r="I25" s="186"/>
      <c r="J25" s="189"/>
      <c r="K25" s="189"/>
      <c r="L25" s="189"/>
      <c r="M25" s="189"/>
      <c r="N25" s="189"/>
      <c r="O25" s="189"/>
      <c r="P25" s="189"/>
      <c r="Q25" s="189"/>
      <c r="R25" s="189"/>
      <c r="S25" s="189"/>
      <c r="T25" s="189"/>
      <c r="U25" s="189"/>
      <c r="V25" s="189"/>
      <c r="W25" s="189"/>
    </row>
    <row r="26" spans="1:23" s="102" customFormat="1" ht="33" customHeight="1">
      <c r="A26" s="213" t="s">
        <v>114</v>
      </c>
      <c r="B26" s="114"/>
      <c r="C26" s="112"/>
      <c r="E26" s="115"/>
      <c r="F26" s="115"/>
      <c r="G26" s="103"/>
      <c r="H26" s="190"/>
      <c r="I26" s="186"/>
      <c r="J26" s="189"/>
      <c r="K26" s="189"/>
      <c r="L26" s="189"/>
      <c r="M26" s="189"/>
      <c r="N26" s="189"/>
      <c r="O26" s="189"/>
      <c r="P26" s="189"/>
      <c r="Q26" s="189"/>
      <c r="R26" s="189"/>
      <c r="S26" s="189"/>
      <c r="T26" s="189"/>
      <c r="U26" s="189"/>
      <c r="V26" s="189"/>
      <c r="W26" s="189"/>
    </row>
    <row r="27" spans="1:23" ht="21" customHeight="1">
      <c r="A27" s="594" t="s">
        <v>115</v>
      </c>
      <c r="B27" s="594"/>
      <c r="C27" s="594"/>
      <c r="D27" s="594"/>
      <c r="E27" s="594"/>
      <c r="F27" s="594"/>
      <c r="G27" s="594"/>
      <c r="H27" s="188"/>
    </row>
    <row r="28" spans="1:23" ht="33" customHeight="1">
      <c r="A28" s="215" t="s">
        <v>116</v>
      </c>
      <c r="B28" s="215"/>
      <c r="C28" s="216"/>
      <c r="D28" s="65"/>
      <c r="E28" s="214"/>
      <c r="F28" s="214"/>
      <c r="G28" s="214"/>
      <c r="H28" s="188"/>
    </row>
    <row r="29" spans="1:23" ht="33" customHeight="1">
      <c r="A29" s="102"/>
      <c r="B29" s="27"/>
      <c r="C29" s="102"/>
      <c r="D29" s="54"/>
      <c r="E29" s="61"/>
      <c r="F29" s="61"/>
      <c r="G29" s="61"/>
      <c r="H29" s="191"/>
    </row>
    <row r="30" spans="1:23" ht="33" customHeight="1">
      <c r="A30" s="74"/>
      <c r="B30" s="74"/>
      <c r="C30" s="84"/>
      <c r="D30" s="61"/>
      <c r="E30" s="27"/>
      <c r="F30" s="27"/>
      <c r="G30" s="67" t="s">
        <v>93</v>
      </c>
      <c r="H30" s="188"/>
    </row>
    <row r="31" spans="1:23" ht="33" customHeight="1">
      <c r="A31" s="74"/>
      <c r="B31" s="74"/>
      <c r="C31" s="84"/>
      <c r="D31" s="61"/>
      <c r="E31" s="27"/>
      <c r="F31" s="27"/>
      <c r="G31" s="67" t="str">
        <f>"For and on behalf of " &amp; '  Sch-1'!C8</f>
        <v xml:space="preserve">For and on behalf of </v>
      </c>
      <c r="H31" s="188"/>
    </row>
    <row r="32" spans="1:23" ht="33" customHeight="1">
      <c r="A32" s="72"/>
      <c r="B32" s="72"/>
      <c r="C32" s="72"/>
      <c r="D32" s="86"/>
      <c r="E32" s="79"/>
      <c r="F32" s="79"/>
      <c r="G32" s="60"/>
      <c r="H32" s="192"/>
    </row>
    <row r="33" spans="1:7" ht="15">
      <c r="A33" s="98" t="s">
        <v>19</v>
      </c>
      <c r="B33" s="98"/>
      <c r="C33" s="86" t="str">
        <f>'  Sch-1'!C59</f>
        <v/>
      </c>
      <c r="D33" s="86"/>
      <c r="E33" s="79" t="s">
        <v>94</v>
      </c>
      <c r="F33" s="576" t="str">
        <f>'  Sch-1'!G59</f>
        <v/>
      </c>
      <c r="G33" s="576"/>
    </row>
    <row r="34" spans="1:7">
      <c r="A34" s="98" t="s">
        <v>20</v>
      </c>
      <c r="B34" s="98"/>
      <c r="C34" s="87" t="str">
        <f>'  Sch-1'!C60</f>
        <v/>
      </c>
      <c r="D34" s="88"/>
      <c r="E34" s="79" t="s">
        <v>95</v>
      </c>
      <c r="F34" s="576" t="str">
        <f>'  Sch-1'!G60</f>
        <v/>
      </c>
      <c r="G34" s="576"/>
    </row>
    <row r="35" spans="1:7">
      <c r="A35" s="74"/>
      <c r="B35" s="74"/>
      <c r="C35" s="74"/>
      <c r="D35" s="74"/>
      <c r="E35" s="79"/>
      <c r="F35" s="79"/>
      <c r="G35" s="209"/>
    </row>
  </sheetData>
  <sheetProtection algorithmName="SHA-512" hashValue="1D4mu/xWDfOT/KuCi5X1mvVJX6RajZfa6ap0WZdCJBJoUQ8hq3837koUtfcFICmtDol+mg4+XOu4sYk8tD81vw==" saltValue="ccX6/XxFjlCSpCc8uWomrw==" spinCount="100000" sheet="1" formatColumns="0" formatRows="0" selectLockedCells="1"/>
  <customSheetViews>
    <customSheetView guid="{398C7893-3C2A-4DA4-8552-014985533932}" scale="79" zeroValues="0" hiddenRows="1" hiddenColumns="1" topLeftCell="A5">
      <selection activeCell="G19" sqref="G19"/>
      <pageMargins left="0.72" right="0.49" top="0.62" bottom="0.52" header="0.32" footer="0.27"/>
      <pageSetup scale="96" orientation="portrait" r:id="rId1"/>
      <headerFooter alignWithMargins="0">
        <oddFooter>&amp;R&amp;"Book Antiqua,Bold"&amp;10Letter of Discount  / Page &amp;P of &amp;N</oddFooter>
      </headerFooter>
    </customSheetView>
    <customSheetView guid="{BEF72719-4CCF-4C9B-95F6-0F3535FF30B3}" scale="79" zeroValues="0" hiddenRows="1" hiddenColumns="1">
      <selection activeCell="G19" sqref="G19"/>
      <pageMargins left="0.72" right="0.49" top="0.62" bottom="0.52" header="0.32" footer="0.27"/>
      <pageSetup scale="96" orientation="portrait" r:id="rId2"/>
      <headerFooter alignWithMargins="0">
        <oddFooter>&amp;R&amp;"Book Antiqua,Bold"&amp;10Letter of Discount  / Page &amp;P of &amp;N</oddFooter>
      </headerFooter>
    </customSheetView>
    <customSheetView guid="{CF0E662C-D3BC-4297-99E8-62C40B3B7AD9}" scale="79" zeroValues="0" hiddenRows="1" hiddenColumns="1" topLeftCell="A8">
      <selection activeCell="G19" sqref="G19"/>
      <pageMargins left="0.72" right="0.49" top="0.62" bottom="0.52" header="0.32" footer="0.27"/>
      <pageSetup scale="96" orientation="portrait" r:id="rId3"/>
      <headerFooter alignWithMargins="0">
        <oddFooter>&amp;R&amp;"Book Antiqua,Bold"&amp;10Letter of Discount  / Page &amp;P of &amp;N</oddFooter>
      </headerFooter>
    </customSheetView>
    <customSheetView guid="{BAD0225F-C858-4E40-A5E7-64BB5328C88A}" scale="79" zeroValues="0" hiddenRows="1" hiddenColumns="1" topLeftCell="A11">
      <selection activeCell="G19" sqref="G19"/>
      <pageMargins left="0.72" right="0.49" top="0.62" bottom="0.52" header="0.32" footer="0.27"/>
      <pageSetup scale="96" orientation="portrait" r:id="rId4"/>
      <headerFooter alignWithMargins="0">
        <oddFooter>&amp;R&amp;"Book Antiqua,Bold"&amp;10Letter of Discount  / Page &amp;P of &amp;N</oddFooter>
      </headerFooter>
    </customSheetView>
    <customSheetView guid="{8DC3BA4D-7811-4245-A3D0-7EE4A8A001CA}" scale="68" zeroValues="0" hiddenRows="1" hiddenColumns="1" topLeftCell="A7">
      <selection activeCell="G19" sqref="G19"/>
      <pageMargins left="0.72" right="0.49" top="0.62" bottom="0.52" header="0.32" footer="0.27"/>
      <pageSetup scale="96" orientation="portrait" r:id="rId5"/>
      <headerFooter alignWithMargins="0">
        <oddFooter>&amp;R&amp;"Book Antiqua,Bold"&amp;10Letter of Discount  / Page &amp;P of &amp;N</oddFooter>
      </headerFooter>
    </customSheetView>
    <customSheetView guid="{E95B21C1-D936-4435-AF6F-90CF0B6A7506}" zeroValues="0" hiddenRows="1" hiddenColumns="1" topLeftCell="A15">
      <selection activeCell="G15" sqref="G15"/>
      <pageMargins left="0.72" right="0.49" top="0.62" bottom="0.52" header="0.32" footer="0.27"/>
      <pageSetup scale="96" orientation="portrait" r:id="rId6"/>
      <headerFooter alignWithMargins="0">
        <oddFooter>&amp;R&amp;"Book Antiqua,Bold"&amp;10Letter of Discount  / Page &amp;P of &amp;N</oddFooter>
      </headerFooter>
    </customSheetView>
    <customSheetView guid="{B1277D53-29D6-4226-81E2-084FB62977B6}" zeroValues="0" hiddenRows="1" hiddenColumns="1" topLeftCell="A15">
      <selection activeCell="G15" sqref="G15"/>
      <pageMargins left="0.72" right="0.49" top="0.62" bottom="0.52" header="0.32" footer="0.27"/>
      <pageSetup scale="96" orientation="portrait" r:id="rId7"/>
      <headerFooter alignWithMargins="0">
        <oddFooter>&amp;R&amp;"Book Antiqua,Bold"&amp;10Letter of Discount  / Page &amp;P of &amp;N</oddFooter>
      </headerFooter>
    </customSheetView>
    <customSheetView guid="{58D82F59-8CF6-455F-B9F4-081499FDF243}" zeroValues="0" hiddenRows="1" hiddenColumns="1">
      <selection activeCell="G24" sqref="G24"/>
      <pageMargins left="0.72" right="0.49" top="0.62" bottom="0.52" header="0.32" footer="0.27"/>
      <pageSetup scale="96" orientation="portrait" r:id="rId8"/>
      <headerFooter alignWithMargins="0">
        <oddFooter>&amp;R&amp;"Book Antiqua,Bold"&amp;10Letter of Discount  / Page &amp;P of &amp;N</oddFooter>
      </headerFooter>
    </customSheetView>
    <customSheetView guid="{696D9240-6693-44E8-B9A4-2BFADD101EE2}" zeroValues="0" hiddenRows="1" hiddenColumns="1" topLeftCell="A4">
      <selection activeCell="G15" sqref="G15"/>
      <pageMargins left="0.72" right="0.49" top="0.62" bottom="0.52" header="0.32" footer="0.27"/>
      <pageSetup scale="96" orientation="portrait" r:id="rId9"/>
      <headerFooter alignWithMargins="0">
        <oddFooter>&amp;R&amp;"Book Antiqua,Bold"&amp;10Letter of Discount  / Page &amp;P of &amp;N</oddFooter>
      </headerFooter>
    </customSheetView>
    <customSheetView guid="{B0EE7D76-5806-4718-BDAD-3A3EA691E5E4}" zeroValues="0" hiddenRows="1" hiddenColumns="1">
      <selection activeCell="G24" sqref="G24"/>
      <pageMargins left="0.72" right="0.49" top="0.62" bottom="0.52" header="0.32" footer="0.27"/>
      <pageSetup scale="96" orientation="portrait" r:id="rId10"/>
      <headerFooter alignWithMargins="0">
        <oddFooter>&amp;R&amp;"Book Antiqua,Bold"&amp;10Letter of Discount  / Page &amp;P of &amp;N</oddFooter>
      </headerFooter>
    </customSheetView>
    <customSheetView guid="{1A26D3B9-AD8D-4AE9-81F5-E0DF795F4658}" zeroValues="0" hiddenRows="1" hiddenColumns="1" topLeftCell="A12">
      <selection activeCell="G15" sqref="G15"/>
      <pageMargins left="0.72" right="0.49" top="0.62" bottom="0.52" header="0.32" footer="0.27"/>
      <pageSetup scale="96" orientation="portrait" r:id="rId11"/>
      <headerFooter alignWithMargins="0">
        <oddFooter>&amp;R&amp;"Book Antiqua,Bold"&amp;10Letter of Discount  / Page &amp;P of &amp;N</oddFooter>
      </headerFooter>
    </customSheetView>
    <customSheetView guid="{4F47A486-EA66-4D4B-9D65-1ABEAC31AACE}" scale="68" zeroValues="0" hiddenRows="1" hiddenColumns="1" topLeftCell="A16">
      <selection activeCell="G17" sqref="G17"/>
      <pageMargins left="0.72" right="0.49" top="0.62" bottom="0.52" header="0.32" footer="0.27"/>
      <pageSetup scale="96" orientation="portrait" r:id="rId12"/>
      <headerFooter alignWithMargins="0">
        <oddFooter>&amp;R&amp;"Book Antiqua,Bold"&amp;10Letter of Discount  / Page &amp;P of &amp;N</oddFooter>
      </headerFooter>
    </customSheetView>
    <customSheetView guid="{25334923-91A5-4F88-9A10-8FA88873EC26}" scale="79" zeroValues="0" hiddenRows="1" hiddenColumns="1" topLeftCell="A14">
      <selection activeCell="G17" sqref="G17"/>
      <pageMargins left="0.72" right="0.49" top="0.62" bottom="0.52" header="0.32" footer="0.27"/>
      <pageSetup scale="96" orientation="portrait" r:id="rId13"/>
      <headerFooter alignWithMargins="0">
        <oddFooter>&amp;R&amp;"Book Antiqua,Bold"&amp;10Letter of Discount  / Page &amp;P of &amp;N</oddFooter>
      </headerFooter>
    </customSheetView>
    <customSheetView guid="{5E2FF645-A015-403E-863B-BADF6B75C7D1}" scale="79" zeroValues="0" hiddenRows="1" hiddenColumns="1" topLeftCell="C1">
      <selection activeCell="G17" sqref="G17"/>
      <pageMargins left="0.72" right="0.49" top="0.62" bottom="0.52" header="0.32" footer="0.27"/>
      <pageSetup scale="96" orientation="portrait" r:id="rId14"/>
      <headerFooter alignWithMargins="0">
        <oddFooter>&amp;R&amp;"Book Antiqua,Bold"&amp;10Letter of Discount  / Page &amp;P of &amp;N</oddFooter>
      </headerFooter>
    </customSheetView>
    <customSheetView guid="{C3C2F6BE-1796-4187-BF38-BACEF6057F57}" scale="79" zeroValues="0" hiddenRows="1" hiddenColumns="1" topLeftCell="C1">
      <selection activeCell="G19" sqref="G19"/>
      <pageMargins left="0.72" right="0.49" top="0.62" bottom="0.52" header="0.32" footer="0.27"/>
      <pageSetup scale="96" orientation="portrait" r:id="rId15"/>
      <headerFooter alignWithMargins="0">
        <oddFooter>&amp;R&amp;"Book Antiqua,Bold"&amp;10Letter of Discount  / Page &amp;P of &amp;N</oddFooter>
      </headerFooter>
    </customSheetView>
    <customSheetView guid="{F2279B93-E4FF-4A81-B734-06F92F73708D}" scale="79" zeroValues="0" hiddenRows="1" hiddenColumns="1" topLeftCell="A5">
      <selection activeCell="G19" sqref="G19"/>
      <pageMargins left="0.72" right="0.49" top="0.62" bottom="0.52" header="0.32" footer="0.27"/>
      <pageSetup scale="96" orientation="portrait" r:id="rId16"/>
      <headerFooter alignWithMargins="0">
        <oddFooter>&amp;R&amp;"Book Antiqua,Bold"&amp;10Letter of Discount  / Page &amp;P of &amp;N</oddFooter>
      </headerFooter>
    </customSheetView>
  </customSheetViews>
  <mergeCells count="16">
    <mergeCell ref="F34:G34"/>
    <mergeCell ref="C17:F17"/>
    <mergeCell ref="C19:F19"/>
    <mergeCell ref="B23:G23"/>
    <mergeCell ref="A1:G1"/>
    <mergeCell ref="C12:G12"/>
    <mergeCell ref="A16:G16"/>
    <mergeCell ref="A4:G4"/>
    <mergeCell ref="F33:G33"/>
    <mergeCell ref="B20:G20"/>
    <mergeCell ref="C21:G21"/>
    <mergeCell ref="B22:G22"/>
    <mergeCell ref="A27:G27"/>
    <mergeCell ref="B18:G18"/>
    <mergeCell ref="A13:G13"/>
    <mergeCell ref="A14:G14"/>
  </mergeCells>
  <phoneticPr fontId="2" type="noConversion"/>
  <dataValidations count="2">
    <dataValidation type="decimal" allowBlank="1" showInputMessage="1" showErrorMessage="1" error="Enter in percent only." sqref="G19" xr:uid="{00000000-0002-0000-0A00-000000000000}">
      <formula1>0</formula1>
      <formula2>1</formula2>
    </dataValidation>
    <dataValidation type="whole" operator="greaterThanOrEqual" allowBlank="1" showInputMessage="1" showErrorMessage="1" error="Enter numeric figure without decimal only" sqref="G17" xr:uid="{00000000-0002-0000-0A00-000001000000}">
      <formula1>0</formula1>
    </dataValidation>
  </dataValidations>
  <pageMargins left="0.72" right="0.49" top="0.62" bottom="0.52" header="0.32" footer="0.27"/>
  <pageSetup scale="96" orientation="portrait" r:id="rId17"/>
  <headerFooter alignWithMargins="0">
    <oddFooter>&amp;R&amp;"Book Antiqua,Bold"&amp;10Letter of Discount  / Page &amp;P of &amp;N</oddFooter>
  </headerFooter>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AP65"/>
  <sheetViews>
    <sheetView showZeros="0" zoomScale="82" zoomScaleNormal="82" zoomScaleSheetLayoutView="100" workbookViewId="0">
      <selection activeCell="C5" sqref="C5:F5"/>
    </sheetView>
  </sheetViews>
  <sheetFormatPr defaultColWidth="8" defaultRowHeight="16.5"/>
  <cols>
    <col min="1" max="1" width="9.375" style="74" customWidth="1"/>
    <col min="2" max="2" width="9.375" style="77" customWidth="1"/>
    <col min="3" max="3" width="12.875" style="74" customWidth="1"/>
    <col min="4" max="4" width="18.125" style="74" customWidth="1"/>
    <col min="5" max="5" width="11.125" style="74" customWidth="1"/>
    <col min="6" max="6" width="30.75" style="71" customWidth="1"/>
    <col min="7" max="8" width="8" style="71" customWidth="1"/>
    <col min="9" max="25" width="8" style="72" customWidth="1"/>
    <col min="26" max="28" width="8" style="210" hidden="1" customWidth="1"/>
    <col min="29" max="29" width="17.5" style="210" hidden="1" customWidth="1"/>
    <col min="30" max="30" width="12.125" style="210" hidden="1" customWidth="1"/>
    <col min="31" max="31" width="8" style="142" customWidth="1"/>
    <col min="32" max="32" width="8" style="143" customWidth="1"/>
    <col min="33" max="33" width="12" style="143" customWidth="1"/>
    <col min="34" max="34" width="8" style="142" hidden="1" customWidth="1"/>
    <col min="35" max="36" width="8" style="142" customWidth="1"/>
    <col min="37" max="37" width="9.125" style="142" customWidth="1"/>
    <col min="38" max="42" width="8" style="142" customWidth="1"/>
    <col min="43" max="16384" width="8" style="72"/>
  </cols>
  <sheetData>
    <row r="1" spans="1:37">
      <c r="A1" s="69" t="str">
        <f>Cover!B3</f>
        <v>Specification No.:WR-1/RPC/VRL/I-108/2026/Rfx-5005012875</v>
      </c>
      <c r="B1" s="69"/>
      <c r="C1" s="70"/>
      <c r="D1" s="70"/>
      <c r="E1" s="70"/>
      <c r="F1" s="80" t="s">
        <v>102</v>
      </c>
      <c r="Z1" s="210">
        <f>'Names of Bidder'!D6</f>
        <v>0</v>
      </c>
      <c r="AF1" s="143">
        <v>1</v>
      </c>
      <c r="AG1" s="143" t="s">
        <v>1</v>
      </c>
      <c r="AJ1" s="143">
        <v>1</v>
      </c>
      <c r="AK1" s="142" t="s">
        <v>5</v>
      </c>
    </row>
    <row r="2" spans="1:37">
      <c r="B2" s="74"/>
      <c r="F2" s="74"/>
      <c r="Z2" s="210" t="e">
        <f>'Names of Bidder'!AA6</f>
        <v>#REF!</v>
      </c>
      <c r="AF2" s="143">
        <v>2</v>
      </c>
      <c r="AG2" s="143" t="s">
        <v>2</v>
      </c>
      <c r="AJ2" s="143">
        <v>2</v>
      </c>
      <c r="AK2" s="142" t="s">
        <v>6</v>
      </c>
    </row>
    <row r="3" spans="1:37" ht="15">
      <c r="A3" s="612" t="s">
        <v>17</v>
      </c>
      <c r="B3" s="612"/>
      <c r="C3" s="612"/>
      <c r="D3" s="612"/>
      <c r="E3" s="612"/>
      <c r="F3" s="612"/>
      <c r="AF3" s="143">
        <v>3</v>
      </c>
      <c r="AG3" s="143" t="s">
        <v>3</v>
      </c>
      <c r="AJ3" s="143">
        <v>3</v>
      </c>
      <c r="AK3" s="142" t="s">
        <v>7</v>
      </c>
    </row>
    <row r="4" spans="1:37" ht="15">
      <c r="A4" s="73"/>
      <c r="B4" s="73"/>
      <c r="C4" s="73"/>
      <c r="D4" s="73"/>
      <c r="E4" s="73"/>
      <c r="F4" s="73"/>
      <c r="AF4" s="143">
        <v>4</v>
      </c>
      <c r="AG4" s="143" t="s">
        <v>4</v>
      </c>
      <c r="AJ4" s="143">
        <v>4</v>
      </c>
      <c r="AK4" s="142" t="s">
        <v>8</v>
      </c>
    </row>
    <row r="5" spans="1:37">
      <c r="A5" s="77" t="s">
        <v>96</v>
      </c>
      <c r="C5" s="613"/>
      <c r="D5" s="614"/>
      <c r="E5" s="614"/>
      <c r="F5" s="614"/>
      <c r="AF5" s="143">
        <v>5</v>
      </c>
      <c r="AG5" s="143" t="s">
        <v>4</v>
      </c>
      <c r="AJ5" s="143">
        <v>5</v>
      </c>
      <c r="AK5" s="142" t="s">
        <v>9</v>
      </c>
    </row>
    <row r="6" spans="1:37">
      <c r="A6" s="77" t="s">
        <v>87</v>
      </c>
      <c r="B6" s="615" t="str">
        <f>'  Sch-1'!C59</f>
        <v/>
      </c>
      <c r="C6" s="615"/>
      <c r="F6" s="74"/>
      <c r="AF6" s="143">
        <v>6</v>
      </c>
      <c r="AG6" s="143" t="s">
        <v>4</v>
      </c>
      <c r="AH6" s="144" t="e">
        <f>DAY(B6)</f>
        <v>#VALUE!</v>
      </c>
      <c r="AJ6" s="143">
        <v>6</v>
      </c>
      <c r="AK6" s="142" t="s">
        <v>10</v>
      </c>
    </row>
    <row r="7" spans="1:37">
      <c r="A7" s="77"/>
      <c r="B7" s="81"/>
      <c r="C7" s="81"/>
      <c r="F7" s="74"/>
      <c r="AF7" s="143">
        <v>7</v>
      </c>
      <c r="AG7" s="143" t="s">
        <v>4</v>
      </c>
      <c r="AH7" s="144" t="e">
        <f>MONTH(B6)</f>
        <v>#VALUE!</v>
      </c>
      <c r="AJ7" s="143">
        <v>7</v>
      </c>
      <c r="AK7" s="142" t="s">
        <v>11</v>
      </c>
    </row>
    <row r="8" spans="1:37">
      <c r="A8" s="76" t="str">
        <f>'  Sch-1'!F6</f>
        <v>To:</v>
      </c>
      <c r="B8" s="75"/>
      <c r="F8" s="78"/>
      <c r="AF8" s="143">
        <v>8</v>
      </c>
      <c r="AG8" s="143" t="s">
        <v>4</v>
      </c>
      <c r="AH8" s="144" t="e">
        <f>LOOKUP(AH7,AJ1:AJ12,AK1:AK12)</f>
        <v>#VALUE!</v>
      </c>
      <c r="AJ8" s="143">
        <v>8</v>
      </c>
      <c r="AK8" s="142" t="s">
        <v>12</v>
      </c>
    </row>
    <row r="9" spans="1:37">
      <c r="A9" s="76" t="str">
        <f>'  Sch-1'!F7</f>
        <v>Regional Procurement Cell</v>
      </c>
      <c r="B9" s="76"/>
      <c r="F9" s="78"/>
      <c r="AF9" s="143">
        <v>9</v>
      </c>
      <c r="AG9" s="143" t="s">
        <v>4</v>
      </c>
      <c r="AH9" s="144" t="e">
        <f>YEAR(B6)</f>
        <v>#VALUE!</v>
      </c>
      <c r="AJ9" s="143">
        <v>9</v>
      </c>
      <c r="AK9" s="142" t="s">
        <v>13</v>
      </c>
    </row>
    <row r="10" spans="1:37">
      <c r="A10" s="76" t="str">
        <f>'  Sch-1'!F8</f>
        <v>Power Grid Corporation of India Ltd.,</v>
      </c>
      <c r="B10" s="76"/>
      <c r="F10" s="78"/>
      <c r="AF10" s="143">
        <v>10</v>
      </c>
      <c r="AG10" s="143" t="s">
        <v>4</v>
      </c>
      <c r="AJ10" s="143">
        <v>10</v>
      </c>
      <c r="AK10" s="142" t="s">
        <v>14</v>
      </c>
    </row>
    <row r="11" spans="1:37">
      <c r="A11" s="76" t="str">
        <f>'  Sch-1'!F9</f>
        <v>Western Region -I Headquarters</v>
      </c>
      <c r="B11" s="76"/>
      <c r="F11" s="78"/>
      <c r="AF11" s="143">
        <v>11</v>
      </c>
      <c r="AG11" s="143" t="s">
        <v>4</v>
      </c>
      <c r="AJ11" s="143">
        <v>11</v>
      </c>
      <c r="AK11" s="142" t="s">
        <v>15</v>
      </c>
    </row>
    <row r="12" spans="1:37">
      <c r="A12" s="76" t="str">
        <f>'  Sch-1'!F10</f>
        <v>Sampriti Nagar, Nari Ring Road</v>
      </c>
      <c r="B12" s="76"/>
      <c r="F12" s="78"/>
      <c r="AF12" s="143">
        <v>12</v>
      </c>
      <c r="AG12" s="143" t="s">
        <v>4</v>
      </c>
      <c r="AJ12" s="143">
        <v>12</v>
      </c>
      <c r="AK12" s="142" t="s">
        <v>16</v>
      </c>
    </row>
    <row r="13" spans="1:37">
      <c r="A13" s="76" t="str">
        <f>'  Sch-1'!F11</f>
        <v>PO: Uppalwadi, Nagpur (MS) -440026</v>
      </c>
      <c r="B13" s="76"/>
      <c r="F13" s="78"/>
      <c r="AF13" s="143">
        <v>13</v>
      </c>
      <c r="AG13" s="143" t="s">
        <v>4</v>
      </c>
    </row>
    <row r="14" spans="1:37" ht="49.5" customHeight="1">
      <c r="A14" s="77"/>
      <c r="F14" s="78"/>
      <c r="AF14" s="143">
        <v>14</v>
      </c>
      <c r="AG14" s="143" t="s">
        <v>4</v>
      </c>
    </row>
    <row r="15" spans="1:37" ht="33.6" customHeight="1">
      <c r="A15" s="82" t="s">
        <v>97</v>
      </c>
      <c r="B15" s="89"/>
      <c r="C15" s="616" t="str">
        <f>Cover!B2</f>
        <v>Repairing and painting of existing Boundary wall and construction of new boundary wall in damaged portion at 400/220kV Substation, Raipur (Kumhari)</v>
      </c>
      <c r="D15" s="616"/>
      <c r="E15" s="616"/>
      <c r="F15" s="616"/>
      <c r="U15" s="210"/>
      <c r="V15" s="210"/>
      <c r="W15" s="210"/>
      <c r="X15" s="210"/>
      <c r="Y15" s="210"/>
      <c r="AE15" s="210"/>
      <c r="AF15" s="143">
        <v>15</v>
      </c>
      <c r="AG15" s="143" t="s">
        <v>4</v>
      </c>
    </row>
    <row r="16" spans="1:37" ht="33" customHeight="1">
      <c r="A16" s="74" t="s">
        <v>88</v>
      </c>
      <c r="B16" s="74"/>
      <c r="C16" s="78"/>
      <c r="D16" s="78"/>
      <c r="E16" s="78"/>
      <c r="F16" s="78"/>
      <c r="U16" s="210"/>
      <c r="V16" s="210"/>
      <c r="W16" s="210"/>
      <c r="X16" s="210"/>
      <c r="Y16" s="219"/>
      <c r="AE16" s="210"/>
      <c r="AF16" s="143">
        <v>16</v>
      </c>
      <c r="AG16" s="143" t="s">
        <v>4</v>
      </c>
    </row>
    <row r="17" spans="1:42" ht="144" customHeight="1">
      <c r="A17" s="89">
        <v>1</v>
      </c>
      <c r="B17" s="597" t="str">
        <f>Z17&amp;C15&amp;" "&amp;AA17&amp;AC17&amp;AD17&amp;AB17</f>
        <v>In continuation of First Envelope of our Bid, we hereby submit the Second Envelope of the Bid, both of which shall be read together and in conjunction with each other, and shall be construed as an integral part of our Bid. Accordingly, we the undersigned, offer to  execute the work of  Repairing and painting of existing Boundary wall and construction of new boundary wall in damaged portion at 400/220kV Substation, Raipur (Kumhari) under the above-named package in full conformity with the said Bidding Documents for the sum of Rs. 0 (Rupees          only) or such other sums as may be determined in accordance with the terms and conditions of the Bidding Documents.</v>
      </c>
      <c r="C17" s="597"/>
      <c r="D17" s="597"/>
      <c r="E17" s="597"/>
      <c r="F17" s="597"/>
      <c r="U17" s="210"/>
      <c r="V17" s="210"/>
      <c r="W17" s="210"/>
      <c r="X17" s="210"/>
      <c r="Y17" s="219"/>
      <c r="Z17" s="248" t="s">
        <v>232</v>
      </c>
      <c r="AA17" s="248" t="s">
        <v>233</v>
      </c>
      <c r="AB17" s="249" t="s">
        <v>0</v>
      </c>
      <c r="AC17" s="250">
        <f>ROUND('Sch-5 After Discount'!D29,0)</f>
        <v>0</v>
      </c>
      <c r="AD17" s="251" t="str">
        <f>" (" &amp; 'N-W'!A8 &amp; ")"</f>
        <v xml:space="preserve"> (Rupees          only)</v>
      </c>
      <c r="AE17" s="210"/>
      <c r="AF17" s="143">
        <v>17</v>
      </c>
      <c r="AG17" s="143" t="s">
        <v>4</v>
      </c>
    </row>
    <row r="18" spans="1:42" ht="43.5" customHeight="1">
      <c r="B18" s="604" t="s">
        <v>89</v>
      </c>
      <c r="C18" s="604"/>
      <c r="D18" s="604"/>
      <c r="E18" s="604"/>
      <c r="F18" s="604"/>
      <c r="AF18" s="143">
        <v>18</v>
      </c>
      <c r="AG18" s="143" t="s">
        <v>4</v>
      </c>
    </row>
    <row r="19" spans="1:42" s="71" customFormat="1" ht="33" customHeight="1">
      <c r="A19" s="90">
        <v>2</v>
      </c>
      <c r="B19" s="600" t="s">
        <v>90</v>
      </c>
      <c r="C19" s="600"/>
      <c r="D19" s="600"/>
      <c r="E19" s="600"/>
      <c r="F19" s="600"/>
      <c r="Z19" s="252"/>
      <c r="AA19" s="252"/>
      <c r="AB19" s="252"/>
      <c r="AC19" s="252"/>
      <c r="AD19" s="252"/>
      <c r="AE19" s="145"/>
      <c r="AF19" s="143">
        <v>19</v>
      </c>
      <c r="AG19" s="143" t="s">
        <v>4</v>
      </c>
      <c r="AH19" s="145"/>
      <c r="AI19" s="145"/>
      <c r="AJ19" s="145"/>
      <c r="AK19" s="145"/>
      <c r="AL19" s="145"/>
      <c r="AM19" s="145"/>
      <c r="AN19" s="145"/>
      <c r="AO19" s="145"/>
      <c r="AP19" s="145"/>
    </row>
    <row r="20" spans="1:42" ht="45" customHeight="1">
      <c r="A20" s="89">
        <v>2.1</v>
      </c>
      <c r="B20" s="597" t="s">
        <v>91</v>
      </c>
      <c r="C20" s="597"/>
      <c r="D20" s="597"/>
      <c r="E20" s="597"/>
      <c r="F20" s="597"/>
      <c r="AF20" s="143">
        <v>20</v>
      </c>
      <c r="AG20" s="143" t="s">
        <v>4</v>
      </c>
    </row>
    <row r="21" spans="1:42" ht="29.25" customHeight="1">
      <c r="B21" s="603" t="s">
        <v>242</v>
      </c>
      <c r="C21" s="603"/>
      <c r="D21" s="610" t="s">
        <v>331</v>
      </c>
      <c r="E21" s="611"/>
      <c r="F21" s="611"/>
      <c r="AF21" s="143">
        <v>21</v>
      </c>
      <c r="AG21" s="143" t="s">
        <v>1</v>
      </c>
    </row>
    <row r="22" spans="1:42" ht="36" customHeight="1">
      <c r="B22" s="603" t="s">
        <v>243</v>
      </c>
      <c r="C22" s="603"/>
      <c r="D22" s="601" t="s">
        <v>339</v>
      </c>
      <c r="E22" s="602"/>
      <c r="F22" s="602"/>
    </row>
    <row r="23" spans="1:42" ht="39" customHeight="1">
      <c r="B23" s="201" t="s">
        <v>244</v>
      </c>
      <c r="C23" s="82"/>
      <c r="D23" s="609" t="s">
        <v>332</v>
      </c>
      <c r="E23" s="609"/>
      <c r="F23" s="609"/>
    </row>
    <row r="24" spans="1:42" ht="24" customHeight="1">
      <c r="B24" s="603" t="s">
        <v>240</v>
      </c>
      <c r="C24" s="603"/>
      <c r="D24" s="202" t="s">
        <v>319</v>
      </c>
      <c r="E24" s="263"/>
      <c r="F24" s="263"/>
      <c r="H24" s="131"/>
    </row>
    <row r="25" spans="1:42" ht="21" customHeight="1">
      <c r="B25" s="262" t="s">
        <v>241</v>
      </c>
      <c r="C25" s="262"/>
      <c r="D25" s="202" t="s">
        <v>320</v>
      </c>
      <c r="E25" s="263"/>
      <c r="F25" s="263"/>
      <c r="H25" s="131"/>
    </row>
    <row r="26" spans="1:42">
      <c r="B26" s="262"/>
      <c r="C26" s="262"/>
      <c r="D26" s="202"/>
      <c r="E26" s="263"/>
      <c r="F26" s="263"/>
      <c r="H26" s="131"/>
    </row>
    <row r="27" spans="1:42" ht="104.25" customHeight="1">
      <c r="A27" s="91">
        <v>2.2000000000000002</v>
      </c>
      <c r="B27" s="597" t="s">
        <v>98</v>
      </c>
      <c r="C27" s="597"/>
      <c r="D27" s="597"/>
      <c r="E27" s="597"/>
      <c r="F27" s="597"/>
      <c r="AF27" s="143">
        <v>28</v>
      </c>
      <c r="AG27" s="143" t="s">
        <v>4</v>
      </c>
    </row>
    <row r="28" spans="1:42" ht="65.25" customHeight="1">
      <c r="A28" s="91">
        <v>2.2999999999999998</v>
      </c>
      <c r="B28" s="597" t="s">
        <v>318</v>
      </c>
      <c r="C28" s="597"/>
      <c r="D28" s="597"/>
      <c r="E28" s="597"/>
      <c r="F28" s="597"/>
      <c r="AF28" s="143">
        <v>29</v>
      </c>
      <c r="AG28" s="143" t="s">
        <v>4</v>
      </c>
    </row>
    <row r="29" spans="1:42" ht="139.5" customHeight="1">
      <c r="A29" s="91">
        <v>2.4</v>
      </c>
      <c r="B29" s="597" t="s">
        <v>99</v>
      </c>
      <c r="C29" s="597"/>
      <c r="D29" s="597"/>
      <c r="E29" s="597"/>
      <c r="F29" s="597"/>
      <c r="AF29" s="143">
        <v>30</v>
      </c>
      <c r="AG29" s="143" t="s">
        <v>4</v>
      </c>
    </row>
    <row r="30" spans="1:42" ht="72" customHeight="1">
      <c r="A30" s="91">
        <v>2.5</v>
      </c>
      <c r="B30" s="597" t="s">
        <v>100</v>
      </c>
      <c r="C30" s="597"/>
      <c r="D30" s="597"/>
      <c r="E30" s="597"/>
      <c r="F30" s="597"/>
      <c r="AF30" s="143">
        <v>31</v>
      </c>
      <c r="AG30" s="143" t="s">
        <v>1</v>
      </c>
    </row>
    <row r="31" spans="1:42" ht="117" customHeight="1">
      <c r="A31" s="89">
        <v>3</v>
      </c>
      <c r="B31" s="597" t="s">
        <v>101</v>
      </c>
      <c r="C31" s="597"/>
      <c r="D31" s="597"/>
      <c r="E31" s="597"/>
      <c r="F31" s="597"/>
    </row>
    <row r="32" spans="1:42" ht="21" customHeight="1">
      <c r="B32" s="27"/>
      <c r="C32" s="27"/>
      <c r="D32" s="27"/>
      <c r="E32" s="83"/>
      <c r="F32" s="83"/>
    </row>
    <row r="33" spans="1:42" ht="21" customHeight="1">
      <c r="B33" s="27" t="s">
        <v>92</v>
      </c>
      <c r="C33" s="54"/>
      <c r="D33" s="61"/>
      <c r="E33" s="61"/>
      <c r="F33" s="61"/>
    </row>
    <row r="34" spans="1:42" ht="21" customHeight="1">
      <c r="B34" s="84"/>
      <c r="C34" s="61"/>
      <c r="D34" s="61"/>
      <c r="E34" s="27"/>
      <c r="F34" s="67" t="s">
        <v>93</v>
      </c>
    </row>
    <row r="35" spans="1:42" ht="21" customHeight="1">
      <c r="B35" s="84"/>
      <c r="C35" s="61"/>
      <c r="D35" s="27"/>
      <c r="E35" s="27"/>
      <c r="F35" s="67" t="str">
        <f>"For and on behalf of " &amp; '  Sch-1'!C8</f>
        <v xml:space="preserve">For and on behalf of </v>
      </c>
    </row>
    <row r="36" spans="1:42" ht="24.95" customHeight="1">
      <c r="A36" s="72"/>
      <c r="B36" s="72"/>
      <c r="C36" s="86"/>
      <c r="D36" s="72"/>
      <c r="E36" s="79"/>
      <c r="F36" s="77"/>
    </row>
    <row r="37" spans="1:42" ht="24.95" customHeight="1">
      <c r="A37" s="98" t="s">
        <v>19</v>
      </c>
      <c r="B37" s="599" t="str">
        <f>'  Sch-1'!C59</f>
        <v/>
      </c>
      <c r="C37" s="599"/>
      <c r="D37" s="210"/>
      <c r="E37" s="79" t="s">
        <v>94</v>
      </c>
      <c r="F37" s="87" t="str">
        <f>'  Sch-1'!G59</f>
        <v/>
      </c>
    </row>
    <row r="38" spans="1:42" ht="24.95" customHeight="1">
      <c r="A38" s="98" t="s">
        <v>20</v>
      </c>
      <c r="B38" s="87" t="str">
        <f>'  Sch-1'!C60</f>
        <v/>
      </c>
      <c r="C38" s="88"/>
      <c r="D38" s="210"/>
      <c r="E38" s="79" t="s">
        <v>95</v>
      </c>
      <c r="F38" s="87" t="str">
        <f>'  Sch-1'!G60</f>
        <v/>
      </c>
    </row>
    <row r="39" spans="1:42" ht="24.95" customHeight="1">
      <c r="B39" s="74"/>
      <c r="D39" s="72"/>
      <c r="E39" s="79"/>
      <c r="F39" s="74"/>
    </row>
    <row r="40" spans="1:42" s="71" customFormat="1" ht="33" customHeight="1">
      <c r="A40" s="93" t="s">
        <v>18</v>
      </c>
      <c r="B40" s="94"/>
      <c r="C40" s="95"/>
      <c r="D40" s="27"/>
      <c r="E40" s="67"/>
      <c r="F40" s="96"/>
      <c r="H40" s="92"/>
      <c r="Z40" s="252"/>
      <c r="AA40" s="252"/>
      <c r="AB40" s="252"/>
      <c r="AC40" s="252"/>
      <c r="AD40" s="252"/>
      <c r="AE40" s="145"/>
      <c r="AF40" s="143"/>
      <c r="AG40" s="143"/>
      <c r="AH40" s="145"/>
      <c r="AI40" s="145"/>
      <c r="AJ40" s="145"/>
      <c r="AK40" s="145"/>
      <c r="AL40" s="145"/>
      <c r="AM40" s="145"/>
      <c r="AN40" s="145"/>
      <c r="AO40" s="145"/>
      <c r="AP40" s="145"/>
    </row>
    <row r="41" spans="1:42" s="71" customFormat="1" ht="33" customHeight="1">
      <c r="A41" s="606" t="s">
        <v>35</v>
      </c>
      <c r="B41" s="606"/>
      <c r="C41" s="606"/>
      <c r="D41" s="117"/>
      <c r="E41" s="117"/>
      <c r="F41" s="117"/>
      <c r="H41" s="92"/>
      <c r="Z41" s="252"/>
      <c r="AA41" s="252"/>
      <c r="AB41" s="252"/>
      <c r="AC41" s="252"/>
      <c r="AD41" s="252"/>
      <c r="AE41" s="145"/>
      <c r="AF41" s="143"/>
      <c r="AG41" s="143"/>
      <c r="AH41" s="145"/>
      <c r="AI41" s="145"/>
      <c r="AJ41" s="145"/>
      <c r="AK41" s="145"/>
      <c r="AL41" s="145"/>
      <c r="AM41" s="145"/>
      <c r="AN41" s="145"/>
      <c r="AO41" s="145"/>
      <c r="AP41" s="145"/>
    </row>
    <row r="42" spans="1:42" s="71" customFormat="1" ht="33" customHeight="1">
      <c r="A42" s="607"/>
      <c r="B42" s="607"/>
      <c r="C42" s="607"/>
      <c r="D42" s="117"/>
      <c r="E42" s="117"/>
      <c r="F42" s="117"/>
      <c r="H42" s="92"/>
      <c r="Z42" s="252"/>
      <c r="AA42" s="252"/>
      <c r="AB42" s="252"/>
      <c r="AC42" s="252"/>
      <c r="AD42" s="252"/>
      <c r="AE42" s="145"/>
      <c r="AF42" s="143"/>
      <c r="AG42" s="143"/>
      <c r="AH42" s="145"/>
      <c r="AI42" s="145"/>
      <c r="AJ42" s="145"/>
      <c r="AK42" s="145"/>
      <c r="AL42" s="145"/>
      <c r="AM42" s="145"/>
      <c r="AN42" s="145"/>
      <c r="AO42" s="145"/>
      <c r="AP42" s="145"/>
    </row>
    <row r="43" spans="1:42" s="71" customFormat="1" ht="33" customHeight="1">
      <c r="A43" s="598"/>
      <c r="B43" s="598"/>
      <c r="C43" s="598"/>
      <c r="D43" s="117"/>
      <c r="E43" s="117"/>
      <c r="F43" s="117"/>
      <c r="H43" s="92"/>
      <c r="Z43" s="252"/>
      <c r="AA43" s="252"/>
      <c r="AB43" s="252"/>
      <c r="AC43" s="252"/>
      <c r="AD43" s="252"/>
      <c r="AE43" s="145"/>
      <c r="AF43" s="143"/>
      <c r="AG43" s="143"/>
      <c r="AH43" s="145"/>
      <c r="AI43" s="145"/>
      <c r="AJ43" s="145"/>
      <c r="AK43" s="145"/>
      <c r="AL43" s="145"/>
      <c r="AM43" s="145"/>
      <c r="AN43" s="145"/>
      <c r="AO43" s="145"/>
      <c r="AP43" s="145"/>
    </row>
    <row r="44" spans="1:42" s="71" customFormat="1" ht="33" customHeight="1">
      <c r="A44" s="608" t="s">
        <v>36</v>
      </c>
      <c r="B44" s="608"/>
      <c r="C44" s="608"/>
      <c r="D44" s="117"/>
      <c r="E44" s="117"/>
      <c r="F44" s="117"/>
      <c r="H44" s="92"/>
      <c r="Z44" s="252"/>
      <c r="AA44" s="252"/>
      <c r="AB44" s="252"/>
      <c r="AC44" s="252"/>
      <c r="AD44" s="252"/>
      <c r="AE44" s="145"/>
      <c r="AF44" s="143"/>
      <c r="AG44" s="143"/>
      <c r="AH44" s="145"/>
      <c r="AI44" s="145"/>
      <c r="AJ44" s="145"/>
      <c r="AK44" s="145"/>
      <c r="AL44" s="145"/>
      <c r="AM44" s="145"/>
      <c r="AN44" s="145"/>
      <c r="AO44" s="145"/>
      <c r="AP44" s="145"/>
    </row>
    <row r="45" spans="1:42" s="71" customFormat="1" ht="33" customHeight="1">
      <c r="A45" s="608" t="s">
        <v>34</v>
      </c>
      <c r="B45" s="608"/>
      <c r="C45" s="608"/>
      <c r="D45" s="117"/>
      <c r="E45" s="117"/>
      <c r="F45" s="117"/>
      <c r="H45" s="92"/>
      <c r="Z45" s="252"/>
      <c r="AA45" s="252"/>
      <c r="AB45" s="252"/>
      <c r="AC45" s="252"/>
      <c r="AD45" s="252"/>
      <c r="AE45" s="145"/>
      <c r="AF45" s="143"/>
      <c r="AG45" s="143"/>
      <c r="AH45" s="145"/>
      <c r="AI45" s="145"/>
      <c r="AJ45" s="145"/>
      <c r="AK45" s="145"/>
      <c r="AL45" s="145"/>
      <c r="AM45" s="145"/>
      <c r="AN45" s="145"/>
      <c r="AO45" s="145"/>
      <c r="AP45" s="145"/>
    </row>
    <row r="46" spans="1:42" s="71" customFormat="1" ht="33" customHeight="1">
      <c r="A46" s="608" t="s">
        <v>37</v>
      </c>
      <c r="B46" s="608"/>
      <c r="C46" s="608"/>
      <c r="D46" s="117"/>
      <c r="E46" s="117"/>
      <c r="F46" s="117"/>
      <c r="H46" s="92"/>
      <c r="Z46" s="252"/>
      <c r="AA46" s="252"/>
      <c r="AB46" s="252"/>
      <c r="AC46" s="252"/>
      <c r="AD46" s="252"/>
      <c r="AE46" s="145"/>
      <c r="AF46" s="143"/>
      <c r="AG46" s="143"/>
      <c r="AH46" s="145"/>
      <c r="AI46" s="145"/>
      <c r="AJ46" s="145"/>
      <c r="AK46" s="145"/>
      <c r="AL46" s="145"/>
      <c r="AM46" s="145"/>
      <c r="AN46" s="145"/>
      <c r="AO46" s="145"/>
      <c r="AP46" s="145"/>
    </row>
    <row r="47" spans="1:42" s="71" customFormat="1" ht="33" customHeight="1">
      <c r="A47" s="606" t="s">
        <v>38</v>
      </c>
      <c r="B47" s="606"/>
      <c r="C47" s="606"/>
      <c r="D47" s="117"/>
      <c r="E47" s="117"/>
      <c r="F47" s="117"/>
      <c r="H47" s="92"/>
      <c r="Z47" s="252"/>
      <c r="AA47" s="252"/>
      <c r="AB47" s="252"/>
      <c r="AC47" s="252"/>
      <c r="AD47" s="252"/>
      <c r="AE47" s="145"/>
      <c r="AF47" s="143"/>
      <c r="AG47" s="143"/>
      <c r="AH47" s="145"/>
      <c r="AI47" s="145"/>
      <c r="AJ47" s="145"/>
      <c r="AK47" s="145"/>
      <c r="AL47" s="145"/>
      <c r="AM47" s="145"/>
      <c r="AN47" s="145"/>
      <c r="AO47" s="145"/>
      <c r="AP47" s="145"/>
    </row>
    <row r="48" spans="1:42" s="71" customFormat="1" ht="33" customHeight="1">
      <c r="A48" s="607"/>
      <c r="B48" s="607"/>
      <c r="C48" s="607"/>
      <c r="D48" s="117"/>
      <c r="E48" s="117"/>
      <c r="F48" s="117"/>
      <c r="H48" s="92"/>
      <c r="Z48" s="252"/>
      <c r="AA48" s="252"/>
      <c r="AB48" s="252"/>
      <c r="AC48" s="252"/>
      <c r="AD48" s="252"/>
      <c r="AE48" s="145"/>
      <c r="AF48" s="143"/>
      <c r="AG48" s="143"/>
      <c r="AH48" s="145"/>
      <c r="AI48" s="145"/>
      <c r="AJ48" s="145"/>
      <c r="AK48" s="145"/>
      <c r="AL48" s="145"/>
      <c r="AM48" s="145"/>
      <c r="AN48" s="145"/>
      <c r="AO48" s="145"/>
      <c r="AP48" s="145"/>
    </row>
    <row r="49" spans="1:42" s="71" customFormat="1" ht="33" customHeight="1">
      <c r="A49" s="598"/>
      <c r="B49" s="598"/>
      <c r="C49" s="598"/>
      <c r="D49" s="605"/>
      <c r="E49" s="605"/>
      <c r="F49" s="605"/>
      <c r="H49" s="92"/>
      <c r="Z49" s="252"/>
      <c r="AA49" s="252"/>
      <c r="AB49" s="252"/>
      <c r="AC49" s="252"/>
      <c r="AD49" s="252"/>
      <c r="AE49" s="145"/>
      <c r="AF49" s="143"/>
      <c r="AG49" s="143"/>
      <c r="AH49" s="145"/>
      <c r="AI49" s="145"/>
      <c r="AJ49" s="145"/>
      <c r="AK49" s="145"/>
      <c r="AL49" s="145"/>
      <c r="AM49" s="145"/>
      <c r="AN49" s="145"/>
      <c r="AO49" s="145"/>
      <c r="AP49" s="145"/>
    </row>
    <row r="50" spans="1:42" s="71" customFormat="1" ht="33" customHeight="1">
      <c r="A50" s="93"/>
      <c r="B50" s="93"/>
      <c r="C50" s="93"/>
      <c r="D50" s="97"/>
      <c r="E50" s="97"/>
      <c r="F50" s="97"/>
      <c r="H50" s="92"/>
      <c r="Z50" s="252"/>
      <c r="AA50" s="252"/>
      <c r="AB50" s="252"/>
      <c r="AC50" s="252"/>
      <c r="AD50" s="252"/>
      <c r="AE50" s="145"/>
      <c r="AF50" s="143"/>
      <c r="AG50" s="143"/>
      <c r="AH50" s="145"/>
      <c r="AI50" s="145"/>
      <c r="AJ50" s="145"/>
      <c r="AK50" s="145"/>
      <c r="AL50" s="145"/>
      <c r="AM50" s="145"/>
      <c r="AN50" s="145"/>
      <c r="AO50" s="145"/>
      <c r="AP50" s="145"/>
    </row>
    <row r="51" spans="1:42" s="71" customFormat="1" ht="33" customHeight="1">
      <c r="A51" s="92"/>
      <c r="B51" s="77"/>
      <c r="C51" s="74"/>
      <c r="D51" s="74"/>
      <c r="E51" s="74"/>
      <c r="H51" s="92"/>
      <c r="Z51" s="252"/>
      <c r="AA51" s="252"/>
      <c r="AB51" s="252"/>
      <c r="AC51" s="252"/>
      <c r="AD51" s="252"/>
      <c r="AE51" s="145"/>
      <c r="AF51" s="143"/>
      <c r="AG51" s="143"/>
      <c r="AH51" s="145"/>
      <c r="AI51" s="145"/>
      <c r="AJ51" s="145"/>
      <c r="AK51" s="145"/>
      <c r="AL51" s="145"/>
      <c r="AM51" s="145"/>
      <c r="AN51" s="145"/>
      <c r="AO51" s="145"/>
      <c r="AP51" s="145"/>
    </row>
    <row r="52" spans="1:42" s="71" customFormat="1" ht="33" customHeight="1">
      <c r="A52" s="92"/>
      <c r="B52" s="77"/>
      <c r="C52" s="74"/>
      <c r="D52" s="74"/>
      <c r="E52" s="74"/>
      <c r="H52" s="92"/>
      <c r="Z52" s="252"/>
      <c r="AA52" s="252"/>
      <c r="AB52" s="252"/>
      <c r="AC52" s="252"/>
      <c r="AD52" s="252"/>
      <c r="AE52" s="145"/>
      <c r="AF52" s="143"/>
      <c r="AG52" s="143"/>
      <c r="AH52" s="145"/>
      <c r="AI52" s="145"/>
      <c r="AJ52" s="145"/>
      <c r="AK52" s="145"/>
      <c r="AL52" s="145"/>
      <c r="AM52" s="145"/>
      <c r="AN52" s="145"/>
      <c r="AO52" s="145"/>
      <c r="AP52" s="145"/>
    </row>
    <row r="53" spans="1:42" s="71" customFormat="1" ht="33" customHeight="1">
      <c r="A53" s="92"/>
      <c r="B53" s="77"/>
      <c r="C53" s="74"/>
      <c r="D53" s="74"/>
      <c r="E53" s="74"/>
      <c r="H53" s="92"/>
      <c r="Z53" s="252"/>
      <c r="AA53" s="252"/>
      <c r="AB53" s="252"/>
      <c r="AC53" s="252"/>
      <c r="AD53" s="252"/>
      <c r="AE53" s="145"/>
      <c r="AF53" s="143"/>
      <c r="AG53" s="143"/>
      <c r="AH53" s="145"/>
      <c r="AI53" s="145"/>
      <c r="AJ53" s="145"/>
      <c r="AK53" s="145"/>
      <c r="AL53" s="145"/>
      <c r="AM53" s="145"/>
      <c r="AN53" s="145"/>
      <c r="AO53" s="145"/>
      <c r="AP53" s="145"/>
    </row>
    <row r="54" spans="1:42">
      <c r="A54" s="77"/>
    </row>
    <row r="55" spans="1:42">
      <c r="A55" s="77"/>
    </row>
    <row r="56" spans="1:42">
      <c r="A56" s="77"/>
    </row>
    <row r="57" spans="1:42">
      <c r="A57" s="77"/>
    </row>
    <row r="58" spans="1:42">
      <c r="A58" s="77"/>
    </row>
    <row r="59" spans="1:42">
      <c r="A59" s="77"/>
    </row>
    <row r="60" spans="1:42">
      <c r="A60" s="77"/>
    </row>
    <row r="61" spans="1:42">
      <c r="A61" s="77"/>
    </row>
    <row r="62" spans="1:42">
      <c r="A62" s="77"/>
    </row>
    <row r="63" spans="1:42">
      <c r="A63" s="77"/>
    </row>
    <row r="64" spans="1:42">
      <c r="A64" s="77"/>
    </row>
    <row r="65" spans="1:1">
      <c r="A65" s="77"/>
    </row>
  </sheetData>
  <sheetProtection algorithmName="SHA-512" hashValue="G8Ww5MkGNUwagBA3l6DwJOl5NK0Wttdy5wSYKrmZ2QbnvCnm2iIrdLe0R6fmNxt5BGcOhLI5gat+QGRkoge5Gw==" saltValue="c/yUa2hefMdJiY5YKyKTBg==" spinCount="100000" sheet="1" formatColumns="0" formatRows="0" selectLockedCells="1"/>
  <customSheetViews>
    <customSheetView guid="{398C7893-3C2A-4DA4-8552-014985533932}" scale="82" zeroValues="0" hiddenColumns="1">
      <selection activeCell="C5" sqref="C5:F5"/>
      <rowBreaks count="1" manualBreakCount="1">
        <brk id="26" max="5" man="1"/>
      </rowBreaks>
      <pageMargins left="0.75" right="0.77" top="0.73" bottom="0.75" header="0.52" footer="0.45"/>
      <pageSetup scale="95" orientation="portrait" r:id="rId1"/>
      <headerFooter alignWithMargins="0">
        <oddFooter>&amp;L&amp;8Cons. of parking shed, foundation body &amp; Flag post, Dwarf wall around Transit Camp at 765/400kV Pune (New) GIS SS &amp;R&amp;"Book Antiqua,Bold"&amp;8 2014/NIT-13/PACKAGE-F</oddFooter>
      </headerFooter>
    </customSheetView>
    <customSheetView guid="{BEF72719-4CCF-4C9B-95F6-0F3535FF30B3}" scale="82" zeroValues="0" hiddenColumns="1" topLeftCell="A6">
      <selection activeCell="F40" sqref="F40"/>
      <rowBreaks count="1" manualBreakCount="1">
        <brk id="26" max="5" man="1"/>
      </rowBreaks>
      <pageMargins left="0.75" right="0.77" top="0.73" bottom="0.75" header="0.52" footer="0.45"/>
      <pageSetup scale="95" orientation="portrait" r:id="rId2"/>
      <headerFooter alignWithMargins="0">
        <oddFooter>&amp;L&amp;8Cons. of parking shed, foundation body &amp; Flag post, Dwarf wall around Transit Camp at 765/400kV Pune (New) GIS SS &amp;R&amp;"Book Antiqua,Bold"&amp;8 2014/NIT-13/PACKAGE-F</oddFooter>
      </headerFooter>
    </customSheetView>
    <customSheetView guid="{CF0E662C-D3BC-4297-99E8-62C40B3B7AD9}" scale="82" zeroValues="0">
      <selection activeCell="F40" sqref="F40"/>
      <rowBreaks count="1" manualBreakCount="1">
        <brk id="26" max="5" man="1"/>
      </rowBreaks>
      <pageMargins left="0.75" right="0.77" top="0.73" bottom="0.75" header="0.52" footer="0.45"/>
      <pageSetup scale="95" orientation="portrait" r:id="rId3"/>
      <headerFooter alignWithMargins="0">
        <oddFooter>&amp;L&amp;8Cons. of parking shed, foundation body &amp; Flag post, Dwarf wall around Transit Camp at 765/400kV Pune (New) GIS SS &amp;R&amp;"Book Antiqua,Bold"&amp;8 2014/NIT-13/PACKAGE-F</oddFooter>
      </headerFooter>
    </customSheetView>
    <customSheetView guid="{BAD0225F-C858-4E40-A5E7-64BB5328C88A}" scale="82" zeroValues="0">
      <selection activeCell="F49" sqref="F49"/>
      <rowBreaks count="1" manualBreakCount="1">
        <brk id="35" max="5" man="1"/>
      </rowBreaks>
      <pageMargins left="0.75" right="0.77" top="0.73" bottom="0.75" header="0.52" footer="0.45"/>
      <pageSetup scale="95" orientation="portrait" r:id="rId4"/>
      <headerFooter alignWithMargins="0">
        <oddFooter>&amp;L&amp;8Cons. of parking shed, foundation body &amp; Flag post, Dwarf wall around Transit Camp at 765/400kV Pune (New) GIS SS &amp;R&amp;"Book Antiqua,Bold"&amp;8 2014/NIT-13/PACKAGE-F</oddFooter>
      </headerFooter>
    </customSheetView>
    <customSheetView guid="{8DC3BA4D-7811-4245-A3D0-7EE4A8A001CA}" scale="82" zeroValues="0" hiddenRows="1" hiddenColumns="1" topLeftCell="A4">
      <selection activeCell="C5" sqref="C5:F5"/>
      <rowBreaks count="2" manualBreakCount="2">
        <brk id="25" max="5" man="1"/>
        <brk id="32" max="5" man="1"/>
      </rowBreaks>
      <pageMargins left="0.75" right="0.77" top="0.73" bottom="0.75" header="0.52" footer="0.45"/>
      <pageSetup scale="95" orientation="portrait" r:id="rId5"/>
      <headerFooter alignWithMargins="0">
        <oddFooter>&amp;L&amp;8Tower Package-P238-TW04, TL associated with Phase-I Generation Project in Orissa (Part-C)&amp;R&amp;"Book Antiqua,Bold"&amp;8Attachment-13 TW04  / Page &amp;P of &amp;N</oddFooter>
      </headerFooter>
    </customSheetView>
    <customSheetView guid="{E95B21C1-D936-4435-AF6F-90CF0B6A7506}" zeroValues="0" hiddenRows="1">
      <selection activeCell="D54" sqref="D54:F54"/>
      <rowBreaks count="2" manualBreakCount="2">
        <brk id="26" max="5" man="1"/>
        <brk id="33" max="5" man="1"/>
      </rowBreaks>
      <pageMargins left="0.75" right="0.77" top="0.73" bottom="0.75" header="0.52" footer="0.45"/>
      <pageSetup scale="95" orientation="portrait" r:id="rId6"/>
      <headerFooter alignWithMargins="0">
        <oddFooter>&amp;L&amp;8Tower Package-P238-TW04, TL associated with Phase-I Generation Project in Orissa (Part-C)&amp;R&amp;"Book Antiqua,Bold"&amp;8Attachment-13 TW04  / Page &amp;P of &amp;N</oddFooter>
      </headerFooter>
    </customSheetView>
    <customSheetView guid="{B1277D53-29D6-4226-81E2-084FB62977B6}" zeroValues="0" hiddenRows="1">
      <selection activeCell="D54" sqref="D54:F54"/>
      <rowBreaks count="2" manualBreakCount="2">
        <brk id="26" max="5" man="1"/>
        <brk id="33" max="5" man="1"/>
      </rowBreaks>
      <pageMargins left="0.75" right="0.77" top="0.73" bottom="0.75" header="0.52" footer="0.45"/>
      <pageSetup scale="95" orientation="portrait" r:id="rId7"/>
      <headerFooter alignWithMargins="0">
        <oddFooter>&amp;L&amp;8Tower Package-P238-TW04, TL associated with Phase-I Generation Project in Orissa (Part-C)&amp;R&amp;"Book Antiqua,Bold"&amp;8Attachment-13 TW04  / Page &amp;P of &amp;N</oddFooter>
      </headerFooter>
    </customSheetView>
    <customSheetView guid="{58D82F59-8CF6-455F-B9F4-081499FDF243}"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8"/>
      <headerFooter alignWithMargins="0">
        <oddFooter>&amp;L&amp;8Tower Package-P238-TW04, TL associated with Phase-I Generation Project in Orissa (Part-C)&amp;R&amp;"Book Antiqua,Bold"&amp;8Attachment-13 TW04  / Page &amp;P of &amp;N</oddFooter>
      </headerFooter>
    </customSheetView>
    <customSheetView guid="{696D9240-6693-44E8-B9A4-2BFADD101EE2}" zeroValues="0" hiddenRows="1">
      <selection activeCell="C5" sqref="C5:F5"/>
      <pageMargins left="0.75" right="0.77" top="0.73" bottom="0.75" header="0.52" footer="0.45"/>
      <pageSetup orientation="portrait" r:id="rId9"/>
      <headerFooter alignWithMargins="0">
        <oddFooter>&amp;L&amp;8Tower Package-P238-TW04, TL associated with Phase-I Generation Project in Orissa (Part-C)&amp;R&amp;"Book Antiqua,Bold"&amp;8Attachment-13 TW04  / Page &amp;P of &amp;N</oddFooter>
      </headerFooter>
    </customSheetView>
    <customSheetView guid="{B0EE7D76-5806-4718-BDAD-3A3EA691E5E4}"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10"/>
      <headerFooter alignWithMargins="0">
        <oddFooter>&amp;L&amp;8Tower Package-P238-TW04, TL associated with Phase-I Generation Project in Orissa (Part-C)&amp;R&amp;"Book Antiqua,Bold"&amp;8Attachment-13 TW04  / Page &amp;P of &amp;N</oddFooter>
      </headerFooter>
    </customSheetView>
    <customSheetView guid="{1A26D3B9-AD8D-4AE9-81F5-E0DF795F4658}" zeroValues="0" hiddenRows="1" topLeftCell="A34">
      <selection activeCell="H26" sqref="H26"/>
      <rowBreaks count="2" manualBreakCount="2">
        <brk id="26" max="5" man="1"/>
        <brk id="33" max="5" man="1"/>
      </rowBreaks>
      <pageMargins left="0.75" right="0.77" top="0.73" bottom="0.75" header="0.52" footer="0.45"/>
      <pageSetup scale="95" orientation="portrait" r:id="rId11"/>
      <headerFooter alignWithMargins="0">
        <oddFooter>&amp;L&amp;8Tower Package-P238-TW04, TL associated with Phase-I Generation Project in Orissa (Part-C)&amp;R&amp;"Book Antiqua,Bold"&amp;8Attachment-13 TW04  / Page &amp;P of &amp;N</oddFooter>
      </headerFooter>
    </customSheetView>
    <customSheetView guid="{4F47A486-EA66-4D4B-9D65-1ABEAC31AACE}" scale="82" zeroValues="0" hiddenRows="1" hiddenColumns="1" topLeftCell="A26">
      <selection activeCell="D54" sqref="D54"/>
      <rowBreaks count="2" manualBreakCount="2">
        <brk id="32" max="5" man="1"/>
        <brk id="39" max="5" man="1"/>
      </rowBreaks>
      <pageMargins left="0.75" right="0.77" top="0.73" bottom="0.75" header="0.52" footer="0.45"/>
      <pageSetup scale="95" orientation="portrait" r:id="rId12"/>
      <headerFooter alignWithMargins="0">
        <oddFooter>&amp;L&amp;8Cons. of parking shed, foundation body &amp; Flag post, Dwarf wall around Transit Camp at 765/400kV Pune (New) GIS SS &amp;R&amp;"Book Antiqua,Bold"&amp;8 2014/NIT-13/PACKAGE-F</oddFooter>
      </headerFooter>
    </customSheetView>
    <customSheetView guid="{25334923-91A5-4F88-9A10-8FA88873EC26}" scale="82" zeroValues="0">
      <selection activeCell="F49" sqref="F49"/>
      <rowBreaks count="1" manualBreakCount="1">
        <brk id="35" max="5" man="1"/>
      </rowBreaks>
      <pageMargins left="0.75" right="0.77" top="0.73" bottom="0.75" header="0.52" footer="0.45"/>
      <pageSetup scale="95" orientation="portrait" r:id="rId13"/>
      <headerFooter alignWithMargins="0">
        <oddFooter>&amp;L&amp;8Cons. of parking shed, foundation body &amp; Flag post, Dwarf wall around Transit Camp at 765/400kV Pune (New) GIS SS &amp;R&amp;"Book Antiqua,Bold"&amp;8 2014/NIT-13/PACKAGE-F</oddFooter>
      </headerFooter>
    </customSheetView>
    <customSheetView guid="{5E2FF645-A015-403E-863B-BADF6B75C7D1}" scale="82" zeroValues="0" printArea="1" hiddenColumns="1">
      <selection activeCell="C5" sqref="C5:F5"/>
      <rowBreaks count="1" manualBreakCount="1">
        <brk id="26" max="5" man="1"/>
      </rowBreaks>
      <pageMargins left="0.75" right="0.77" top="0.73" bottom="0.75" header="0.52" footer="0.45"/>
      <pageSetup scale="95" orientation="portrait" r:id="rId14"/>
      <headerFooter alignWithMargins="0">
        <oddFooter>&amp;L&amp;8Cons. of parking shed, foundation body &amp; Flag post, Dwarf wall around Transit Camp at 765/400kV Pune (New) GIS SS &amp;R&amp;"Book Antiqua,Bold"&amp;8 2014/NIT-13/PACKAGE-F</oddFooter>
      </headerFooter>
    </customSheetView>
    <customSheetView guid="{C3C2F6BE-1796-4187-BF38-BACEF6057F57}" scale="82" zeroValues="0" hiddenColumns="1" topLeftCell="A4">
      <selection activeCell="D41" sqref="D41"/>
      <rowBreaks count="1" manualBreakCount="1">
        <brk id="26" max="5" man="1"/>
      </rowBreaks>
      <pageMargins left="0.75" right="0.77" top="0.73" bottom="0.75" header="0.52" footer="0.45"/>
      <pageSetup scale="95" orientation="portrait" r:id="rId15"/>
      <headerFooter alignWithMargins="0">
        <oddFooter>&amp;L&amp;8Cons. of parking shed, foundation body &amp; Flag post, Dwarf wall around Transit Camp at 765/400kV Pune (New) GIS SS &amp;R&amp;"Book Antiqua,Bold"&amp;8 2014/NIT-13/PACKAGE-F</oddFooter>
      </headerFooter>
    </customSheetView>
    <customSheetView guid="{F2279B93-E4FF-4A81-B734-06F92F73708D}" scale="82" zeroValues="0" hiddenColumns="1">
      <selection activeCell="C5" sqref="C5:F5"/>
      <rowBreaks count="1" manualBreakCount="1">
        <brk id="26" max="5" man="1"/>
      </rowBreaks>
      <pageMargins left="0.75" right="0.77" top="0.73" bottom="0.75" header="0.52" footer="0.45"/>
      <pageSetup scale="95" orientation="portrait" r:id="rId16"/>
      <headerFooter alignWithMargins="0">
        <oddFooter>&amp;L&amp;8Cons. of parking shed, foundation body &amp; Flag post, Dwarf wall around Transit Camp at 765/400kV Pune (New) GIS SS &amp;R&amp;"Book Antiqua,Bold"&amp;8 2014/NIT-13/PACKAGE-F</oddFooter>
      </headerFooter>
    </customSheetView>
  </customSheetViews>
  <mergeCells count="30">
    <mergeCell ref="A3:F3"/>
    <mergeCell ref="C5:F5"/>
    <mergeCell ref="B6:C6"/>
    <mergeCell ref="C15:F15"/>
    <mergeCell ref="B17:F17"/>
    <mergeCell ref="B18:F18"/>
    <mergeCell ref="B21:C21"/>
    <mergeCell ref="D49:F49"/>
    <mergeCell ref="B24:C24"/>
    <mergeCell ref="A49:C49"/>
    <mergeCell ref="A41:C41"/>
    <mergeCell ref="A42:C42"/>
    <mergeCell ref="A47:C47"/>
    <mergeCell ref="A46:C46"/>
    <mergeCell ref="A44:C44"/>
    <mergeCell ref="A45:C45"/>
    <mergeCell ref="B29:F29"/>
    <mergeCell ref="D23:F23"/>
    <mergeCell ref="B28:F28"/>
    <mergeCell ref="D21:F21"/>
    <mergeCell ref="A48:C48"/>
    <mergeCell ref="B27:F27"/>
    <mergeCell ref="A43:C43"/>
    <mergeCell ref="B37:C37"/>
    <mergeCell ref="B19:F19"/>
    <mergeCell ref="B20:F20"/>
    <mergeCell ref="D22:F22"/>
    <mergeCell ref="B31:F31"/>
    <mergeCell ref="B30:F30"/>
    <mergeCell ref="B22:C22"/>
  </mergeCells>
  <phoneticPr fontId="32" type="noConversion"/>
  <pageMargins left="0.75" right="0.77" top="0.73" bottom="0.75" header="0.52" footer="0.45"/>
  <pageSetup scale="95" orientation="portrait" r:id="rId17"/>
  <headerFooter alignWithMargins="0">
    <oddFooter>&amp;L&amp;8Cons. of parking shed, foundation body &amp; Flag post, Dwarf wall around Transit Camp at 765/400kV Pune (New) GIS SS &amp;R&amp;"Book Antiqua,Bold"&amp;8 2014/NIT-13/PACKAGE-F</oddFooter>
  </headerFooter>
  <rowBreaks count="1" manualBreakCount="1">
    <brk id="26" max="5" man="1"/>
  </rowBreaks>
  <drawing r:id="rId1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I117"/>
  <sheetViews>
    <sheetView workbookViewId="0">
      <selection activeCell="F21" sqref="F21"/>
    </sheetView>
  </sheetViews>
  <sheetFormatPr defaultColWidth="9" defaultRowHeight="15"/>
  <cols>
    <col min="1" max="1" width="15.75" style="229" bestFit="1" customWidth="1"/>
    <col min="2" max="2" width="11.5" style="229" bestFit="1" customWidth="1"/>
    <col min="3" max="5" width="9" style="229"/>
    <col min="6" max="6" width="9.75" style="229" bestFit="1" customWidth="1"/>
    <col min="7" max="16384" width="9" style="229"/>
  </cols>
  <sheetData>
    <row r="1" spans="1:9">
      <c r="A1" s="230">
        <f>ROUND('Sch-5 After Discount'!D29,0)</f>
        <v>0</v>
      </c>
    </row>
    <row r="2" spans="1:9">
      <c r="A2" s="230">
        <f>ROUNDDOWN(A1/100,0)</f>
        <v>0</v>
      </c>
    </row>
    <row r="3" spans="1:9">
      <c r="A3" s="230">
        <f>ROUNDDOWN(A2/10,0)</f>
        <v>0</v>
      </c>
    </row>
    <row r="4" spans="1:9">
      <c r="A4" s="230">
        <f>ROUNDDOWN(A3/100,0)</f>
        <v>0</v>
      </c>
    </row>
    <row r="5" spans="1:9">
      <c r="A5" s="230">
        <f>ROUNDDOWN(A4/100,0)</f>
        <v>0</v>
      </c>
    </row>
    <row r="8" spans="1:9">
      <c r="A8" s="229" t="str">
        <f>I15&amp;" "&amp;I14&amp;" "&amp;I13&amp;" "&amp;I12&amp;" "&amp;I11</f>
        <v>Rupees          only</v>
      </c>
    </row>
    <row r="11" spans="1:9">
      <c r="A11" s="229">
        <f>A1-ROUNDDOWN(A1/100,0)*100</f>
        <v>0</v>
      </c>
      <c r="B11" s="229" t="str">
        <f>VLOOKUP(A11,$A$18:$B$117,2,TRUE)</f>
        <v>zero</v>
      </c>
      <c r="F11" s="229" t="str">
        <f>IF(A11=0, "", B11)</f>
        <v/>
      </c>
      <c r="I11" s="229" t="str">
        <f>F11&amp;" only"</f>
        <v xml:space="preserve"> only</v>
      </c>
    </row>
    <row r="12" spans="1:9">
      <c r="A12" s="229">
        <f>A2-ROUNDDOWN(A2/10,0)*10</f>
        <v>0</v>
      </c>
      <c r="B12" s="229" t="str">
        <f>VLOOKUP(A12,$A$18:$B$117,2,TRUE)</f>
        <v>zero</v>
      </c>
      <c r="C12" s="229" t="s">
        <v>230</v>
      </c>
      <c r="F12" s="229" t="str">
        <f>IF(A12=0, "", B12)</f>
        <v/>
      </c>
      <c r="G12" s="229" t="str">
        <f>IF(A12=0, "", C12)</f>
        <v/>
      </c>
      <c r="I12" s="229" t="str">
        <f>F12&amp;" "&amp;G12</f>
        <v xml:space="preserve"> </v>
      </c>
    </row>
    <row r="13" spans="1:9">
      <c r="A13" s="229">
        <f>A3-ROUNDDOWN(A3/100,0)*100</f>
        <v>0</v>
      </c>
      <c r="B13" s="229" t="str">
        <f>VLOOKUP(A13,$A$18:$B$117,2,TRUE)</f>
        <v>zero</v>
      </c>
      <c r="C13" s="229" t="s">
        <v>229</v>
      </c>
      <c r="F13" s="229" t="str">
        <f>IF(A13=0, "", B13)</f>
        <v/>
      </c>
      <c r="G13" s="229" t="str">
        <f>IF(A13=0, "", C13)</f>
        <v/>
      </c>
      <c r="I13" s="229" t="str">
        <f>F13&amp;" "&amp;G13</f>
        <v xml:space="preserve"> </v>
      </c>
    </row>
    <row r="14" spans="1:9">
      <c r="A14" s="229">
        <f>A4-ROUNDDOWN(A4/100,0)*100</f>
        <v>0</v>
      </c>
      <c r="B14" s="229" t="str">
        <f>VLOOKUP(A14,$A$18:$B$117,2,TRUE)</f>
        <v>zero</v>
      </c>
      <c r="C14" s="229" t="s">
        <v>228</v>
      </c>
      <c r="F14" s="229" t="str">
        <f>IF(A14=0, "", B14)</f>
        <v/>
      </c>
      <c r="G14" s="229" t="str">
        <f>IF(A14=0, "", C14)</f>
        <v/>
      </c>
      <c r="I14" s="229" t="str">
        <f>F14&amp;" "&amp;G14</f>
        <v xml:space="preserve"> </v>
      </c>
    </row>
    <row r="15" spans="1:9">
      <c r="A15" s="229">
        <f>A5-ROUNDDOWN(A5/100,0)*100</f>
        <v>0</v>
      </c>
      <c r="B15" s="229" t="str">
        <f>VLOOKUP(A15,$A$18:$B$117,2,TRUE)</f>
        <v>zero</v>
      </c>
      <c r="C15" s="229" t="s">
        <v>227</v>
      </c>
      <c r="F15" s="229" t="str">
        <f>IF(A15=0, "", B15)</f>
        <v/>
      </c>
      <c r="G15" s="229" t="str">
        <f>IF(A15=0, "", C15)</f>
        <v/>
      </c>
      <c r="I15" s="229" t="str">
        <f>"Rupees"&amp;" " &amp;F15&amp;" "&amp;G15</f>
        <v xml:space="preserve">Rupees  </v>
      </c>
    </row>
    <row r="18" spans="1:2">
      <c r="A18" s="229">
        <v>0</v>
      </c>
      <c r="B18" s="229" t="s">
        <v>226</v>
      </c>
    </row>
    <row r="19" spans="1:2">
      <c r="A19" s="229">
        <v>1</v>
      </c>
      <c r="B19" s="229" t="s">
        <v>225</v>
      </c>
    </row>
    <row r="20" spans="1:2">
      <c r="A20" s="229">
        <v>2</v>
      </c>
      <c r="B20" s="229" t="s">
        <v>224</v>
      </c>
    </row>
    <row r="21" spans="1:2">
      <c r="A21" s="229">
        <v>3</v>
      </c>
      <c r="B21" s="229" t="s">
        <v>223</v>
      </c>
    </row>
    <row r="22" spans="1:2">
      <c r="A22" s="229">
        <v>4</v>
      </c>
      <c r="B22" s="229" t="s">
        <v>222</v>
      </c>
    </row>
    <row r="23" spans="1:2">
      <c r="A23" s="229">
        <v>5</v>
      </c>
      <c r="B23" s="229" t="s">
        <v>221</v>
      </c>
    </row>
    <row r="24" spans="1:2">
      <c r="A24" s="229">
        <v>6</v>
      </c>
      <c r="B24" s="229" t="s">
        <v>220</v>
      </c>
    </row>
    <row r="25" spans="1:2">
      <c r="A25" s="229">
        <v>7</v>
      </c>
      <c r="B25" s="229" t="s">
        <v>219</v>
      </c>
    </row>
    <row r="26" spans="1:2">
      <c r="A26" s="229">
        <v>8</v>
      </c>
      <c r="B26" s="229" t="s">
        <v>218</v>
      </c>
    </row>
    <row r="27" spans="1:2">
      <c r="A27" s="229">
        <v>9</v>
      </c>
      <c r="B27" s="229" t="s">
        <v>217</v>
      </c>
    </row>
    <row r="28" spans="1:2">
      <c r="A28" s="229">
        <v>10</v>
      </c>
      <c r="B28" s="229" t="s">
        <v>216</v>
      </c>
    </row>
    <row r="29" spans="1:2">
      <c r="A29" s="229">
        <v>11</v>
      </c>
      <c r="B29" s="229" t="s">
        <v>215</v>
      </c>
    </row>
    <row r="30" spans="1:2">
      <c r="A30" s="229">
        <v>12</v>
      </c>
      <c r="B30" s="229" t="s">
        <v>214</v>
      </c>
    </row>
    <row r="31" spans="1:2">
      <c r="A31" s="229">
        <v>13</v>
      </c>
      <c r="B31" s="229" t="s">
        <v>213</v>
      </c>
    </row>
    <row r="32" spans="1:2">
      <c r="A32" s="229">
        <v>14</v>
      </c>
      <c r="B32" s="229" t="s">
        <v>212</v>
      </c>
    </row>
    <row r="33" spans="1:2">
      <c r="A33" s="229">
        <v>15</v>
      </c>
      <c r="B33" s="229" t="s">
        <v>211</v>
      </c>
    </row>
    <row r="34" spans="1:2">
      <c r="A34" s="229">
        <v>16</v>
      </c>
      <c r="B34" s="229" t="s">
        <v>210</v>
      </c>
    </row>
    <row r="35" spans="1:2">
      <c r="A35" s="229">
        <v>17</v>
      </c>
      <c r="B35" s="229" t="s">
        <v>209</v>
      </c>
    </row>
    <row r="36" spans="1:2">
      <c r="A36" s="229">
        <v>18</v>
      </c>
      <c r="B36" s="229" t="s">
        <v>208</v>
      </c>
    </row>
    <row r="37" spans="1:2">
      <c r="A37" s="229">
        <v>19</v>
      </c>
      <c r="B37" s="229" t="s">
        <v>207</v>
      </c>
    </row>
    <row r="38" spans="1:2">
      <c r="A38" s="229">
        <v>20</v>
      </c>
      <c r="B38" s="229" t="s">
        <v>206</v>
      </c>
    </row>
    <row r="39" spans="1:2">
      <c r="A39" s="229">
        <v>21</v>
      </c>
      <c r="B39" s="229" t="s">
        <v>205</v>
      </c>
    </row>
    <row r="40" spans="1:2">
      <c r="A40" s="229">
        <v>22</v>
      </c>
      <c r="B40" s="229" t="s">
        <v>204</v>
      </c>
    </row>
    <row r="41" spans="1:2">
      <c r="A41" s="229">
        <v>23</v>
      </c>
      <c r="B41" s="229" t="s">
        <v>203</v>
      </c>
    </row>
    <row r="42" spans="1:2">
      <c r="A42" s="229">
        <v>24</v>
      </c>
      <c r="B42" s="229" t="s">
        <v>202</v>
      </c>
    </row>
    <row r="43" spans="1:2">
      <c r="A43" s="229">
        <v>25</v>
      </c>
      <c r="B43" s="229" t="s">
        <v>201</v>
      </c>
    </row>
    <row r="44" spans="1:2">
      <c r="A44" s="229">
        <v>26</v>
      </c>
      <c r="B44" s="229" t="s">
        <v>200</v>
      </c>
    </row>
    <row r="45" spans="1:2">
      <c r="A45" s="229">
        <v>27</v>
      </c>
      <c r="B45" s="229" t="s">
        <v>199</v>
      </c>
    </row>
    <row r="46" spans="1:2">
      <c r="A46" s="229">
        <v>28</v>
      </c>
      <c r="B46" s="229" t="s">
        <v>198</v>
      </c>
    </row>
    <row r="47" spans="1:2">
      <c r="A47" s="229">
        <v>29</v>
      </c>
      <c r="B47" s="229" t="s">
        <v>197</v>
      </c>
    </row>
    <row r="48" spans="1:2">
      <c r="A48" s="229">
        <v>30</v>
      </c>
      <c r="B48" s="229" t="s">
        <v>196</v>
      </c>
    </row>
    <row r="49" spans="1:2">
      <c r="A49" s="229">
        <v>31</v>
      </c>
      <c r="B49" s="229" t="s">
        <v>195</v>
      </c>
    </row>
    <row r="50" spans="1:2">
      <c r="A50" s="229">
        <v>32</v>
      </c>
      <c r="B50" s="229" t="s">
        <v>194</v>
      </c>
    </row>
    <row r="51" spans="1:2">
      <c r="A51" s="229">
        <v>33</v>
      </c>
      <c r="B51" s="229" t="s">
        <v>193</v>
      </c>
    </row>
    <row r="52" spans="1:2">
      <c r="A52" s="229">
        <v>34</v>
      </c>
      <c r="B52" s="229" t="s">
        <v>192</v>
      </c>
    </row>
    <row r="53" spans="1:2">
      <c r="A53" s="229">
        <v>35</v>
      </c>
      <c r="B53" s="229" t="s">
        <v>191</v>
      </c>
    </row>
    <row r="54" spans="1:2">
      <c r="A54" s="229">
        <v>36</v>
      </c>
      <c r="B54" s="229" t="s">
        <v>190</v>
      </c>
    </row>
    <row r="55" spans="1:2">
      <c r="A55" s="229">
        <v>37</v>
      </c>
      <c r="B55" s="229" t="s">
        <v>189</v>
      </c>
    </row>
    <row r="56" spans="1:2">
      <c r="A56" s="229">
        <v>38</v>
      </c>
      <c r="B56" s="229" t="s">
        <v>188</v>
      </c>
    </row>
    <row r="57" spans="1:2">
      <c r="A57" s="229">
        <v>39</v>
      </c>
      <c r="B57" s="229" t="s">
        <v>187</v>
      </c>
    </row>
    <row r="58" spans="1:2">
      <c r="A58" s="229">
        <v>40</v>
      </c>
      <c r="B58" s="229" t="s">
        <v>186</v>
      </c>
    </row>
    <row r="59" spans="1:2">
      <c r="A59" s="229">
        <v>41</v>
      </c>
      <c r="B59" s="229" t="s">
        <v>185</v>
      </c>
    </row>
    <row r="60" spans="1:2">
      <c r="A60" s="229">
        <v>42</v>
      </c>
      <c r="B60" s="229" t="s">
        <v>184</v>
      </c>
    </row>
    <row r="61" spans="1:2">
      <c r="A61" s="229">
        <v>43</v>
      </c>
      <c r="B61" s="229" t="s">
        <v>183</v>
      </c>
    </row>
    <row r="62" spans="1:2">
      <c r="A62" s="229">
        <v>44</v>
      </c>
      <c r="B62" s="229" t="s">
        <v>182</v>
      </c>
    </row>
    <row r="63" spans="1:2">
      <c r="A63" s="229">
        <v>45</v>
      </c>
      <c r="B63" s="229" t="s">
        <v>181</v>
      </c>
    </row>
    <row r="64" spans="1:2">
      <c r="A64" s="229">
        <v>46</v>
      </c>
      <c r="B64" s="229" t="s">
        <v>180</v>
      </c>
    </row>
    <row r="65" spans="1:2">
      <c r="A65" s="229">
        <v>47</v>
      </c>
      <c r="B65" s="229" t="s">
        <v>179</v>
      </c>
    </row>
    <row r="66" spans="1:2">
      <c r="A66" s="229">
        <v>48</v>
      </c>
      <c r="B66" s="229" t="s">
        <v>178</v>
      </c>
    </row>
    <row r="67" spans="1:2">
      <c r="A67" s="229">
        <v>49</v>
      </c>
      <c r="B67" s="229" t="s">
        <v>177</v>
      </c>
    </row>
    <row r="68" spans="1:2">
      <c r="A68" s="229">
        <v>50</v>
      </c>
      <c r="B68" s="229" t="s">
        <v>176</v>
      </c>
    </row>
    <row r="69" spans="1:2">
      <c r="A69" s="229">
        <v>51</v>
      </c>
      <c r="B69" s="229" t="s">
        <v>175</v>
      </c>
    </row>
    <row r="70" spans="1:2">
      <c r="A70" s="229">
        <v>52</v>
      </c>
      <c r="B70" s="229" t="s">
        <v>174</v>
      </c>
    </row>
    <row r="71" spans="1:2">
      <c r="A71" s="229">
        <v>53</v>
      </c>
      <c r="B71" s="229" t="s">
        <v>173</v>
      </c>
    </row>
    <row r="72" spans="1:2">
      <c r="A72" s="229">
        <v>54</v>
      </c>
      <c r="B72" s="229" t="s">
        <v>172</v>
      </c>
    </row>
    <row r="73" spans="1:2">
      <c r="A73" s="229">
        <v>55</v>
      </c>
      <c r="B73" s="229" t="s">
        <v>171</v>
      </c>
    </row>
    <row r="74" spans="1:2">
      <c r="A74" s="229">
        <v>56</v>
      </c>
      <c r="B74" s="229" t="s">
        <v>170</v>
      </c>
    </row>
    <row r="75" spans="1:2">
      <c r="A75" s="229">
        <v>57</v>
      </c>
      <c r="B75" s="229" t="s">
        <v>169</v>
      </c>
    </row>
    <row r="76" spans="1:2">
      <c r="A76" s="229">
        <v>58</v>
      </c>
      <c r="B76" s="229" t="s">
        <v>168</v>
      </c>
    </row>
    <row r="77" spans="1:2">
      <c r="A77" s="229">
        <v>59</v>
      </c>
      <c r="B77" s="229" t="s">
        <v>167</v>
      </c>
    </row>
    <row r="78" spans="1:2">
      <c r="A78" s="229">
        <v>60</v>
      </c>
      <c r="B78" s="229" t="s">
        <v>166</v>
      </c>
    </row>
    <row r="79" spans="1:2">
      <c r="A79" s="229">
        <v>61</v>
      </c>
      <c r="B79" s="229" t="s">
        <v>165</v>
      </c>
    </row>
    <row r="80" spans="1:2">
      <c r="A80" s="229">
        <v>62</v>
      </c>
      <c r="B80" s="229" t="s">
        <v>164</v>
      </c>
    </row>
    <row r="81" spans="1:2">
      <c r="A81" s="229">
        <v>63</v>
      </c>
      <c r="B81" s="229" t="s">
        <v>163</v>
      </c>
    </row>
    <row r="82" spans="1:2">
      <c r="A82" s="229">
        <v>64</v>
      </c>
      <c r="B82" s="229" t="s">
        <v>162</v>
      </c>
    </row>
    <row r="83" spans="1:2">
      <c r="A83" s="229">
        <v>65</v>
      </c>
      <c r="B83" s="229" t="s">
        <v>161</v>
      </c>
    </row>
    <row r="84" spans="1:2">
      <c r="A84" s="229">
        <v>66</v>
      </c>
      <c r="B84" s="229" t="s">
        <v>160</v>
      </c>
    </row>
    <row r="85" spans="1:2">
      <c r="A85" s="229">
        <v>67</v>
      </c>
      <c r="B85" s="229" t="s">
        <v>159</v>
      </c>
    </row>
    <row r="86" spans="1:2">
      <c r="A86" s="229">
        <v>68</v>
      </c>
      <c r="B86" s="229" t="s">
        <v>158</v>
      </c>
    </row>
    <row r="87" spans="1:2">
      <c r="A87" s="229">
        <v>69</v>
      </c>
      <c r="B87" s="229" t="s">
        <v>157</v>
      </c>
    </row>
    <row r="88" spans="1:2">
      <c r="A88" s="229">
        <v>70</v>
      </c>
      <c r="B88" s="229" t="s">
        <v>156</v>
      </c>
    </row>
    <row r="89" spans="1:2">
      <c r="A89" s="229">
        <v>71</v>
      </c>
      <c r="B89" s="229" t="s">
        <v>155</v>
      </c>
    </row>
    <row r="90" spans="1:2">
      <c r="A90" s="229">
        <v>72</v>
      </c>
      <c r="B90" s="229" t="s">
        <v>154</v>
      </c>
    </row>
    <row r="91" spans="1:2">
      <c r="A91" s="229">
        <v>73</v>
      </c>
      <c r="B91" s="229" t="s">
        <v>153</v>
      </c>
    </row>
    <row r="92" spans="1:2">
      <c r="A92" s="229">
        <v>74</v>
      </c>
      <c r="B92" s="229" t="s">
        <v>152</v>
      </c>
    </row>
    <row r="93" spans="1:2">
      <c r="A93" s="229">
        <v>75</v>
      </c>
      <c r="B93" s="229" t="s">
        <v>151</v>
      </c>
    </row>
    <row r="94" spans="1:2">
      <c r="A94" s="229">
        <v>76</v>
      </c>
      <c r="B94" s="229" t="s">
        <v>150</v>
      </c>
    </row>
    <row r="95" spans="1:2">
      <c r="A95" s="229">
        <v>77</v>
      </c>
      <c r="B95" s="229" t="s">
        <v>149</v>
      </c>
    </row>
    <row r="96" spans="1:2">
      <c r="A96" s="229">
        <v>78</v>
      </c>
      <c r="B96" s="229" t="s">
        <v>148</v>
      </c>
    </row>
    <row r="97" spans="1:2">
      <c r="A97" s="229">
        <v>79</v>
      </c>
      <c r="B97" s="229" t="s">
        <v>147</v>
      </c>
    </row>
    <row r="98" spans="1:2">
      <c r="A98" s="229">
        <v>80</v>
      </c>
      <c r="B98" s="229" t="s">
        <v>146</v>
      </c>
    </row>
    <row r="99" spans="1:2">
      <c r="A99" s="229">
        <v>81</v>
      </c>
      <c r="B99" s="229" t="s">
        <v>145</v>
      </c>
    </row>
    <row r="100" spans="1:2">
      <c r="A100" s="229">
        <v>82</v>
      </c>
      <c r="B100" s="229" t="s">
        <v>144</v>
      </c>
    </row>
    <row r="101" spans="1:2">
      <c r="A101" s="229">
        <v>83</v>
      </c>
      <c r="B101" s="229" t="s">
        <v>143</v>
      </c>
    </row>
    <row r="102" spans="1:2">
      <c r="A102" s="229">
        <v>84</v>
      </c>
      <c r="B102" s="229" t="s">
        <v>142</v>
      </c>
    </row>
    <row r="103" spans="1:2">
      <c r="A103" s="229">
        <v>85</v>
      </c>
      <c r="B103" s="229" t="s">
        <v>141</v>
      </c>
    </row>
    <row r="104" spans="1:2">
      <c r="A104" s="229">
        <v>86</v>
      </c>
      <c r="B104" s="229" t="s">
        <v>140</v>
      </c>
    </row>
    <row r="105" spans="1:2">
      <c r="A105" s="229">
        <v>87</v>
      </c>
      <c r="B105" s="229" t="s">
        <v>139</v>
      </c>
    </row>
    <row r="106" spans="1:2">
      <c r="A106" s="229">
        <v>88</v>
      </c>
      <c r="B106" s="229" t="s">
        <v>138</v>
      </c>
    </row>
    <row r="107" spans="1:2">
      <c r="A107" s="229">
        <v>89</v>
      </c>
      <c r="B107" s="229" t="s">
        <v>137</v>
      </c>
    </row>
    <row r="108" spans="1:2">
      <c r="A108" s="229">
        <v>90</v>
      </c>
      <c r="B108" s="229" t="s">
        <v>136</v>
      </c>
    </row>
    <row r="109" spans="1:2">
      <c r="A109" s="229">
        <v>91</v>
      </c>
      <c r="B109" s="229" t="s">
        <v>135</v>
      </c>
    </row>
    <row r="110" spans="1:2">
      <c r="A110" s="229">
        <v>92</v>
      </c>
      <c r="B110" s="229" t="s">
        <v>134</v>
      </c>
    </row>
    <row r="111" spans="1:2">
      <c r="A111" s="229">
        <v>93</v>
      </c>
      <c r="B111" s="229" t="s">
        <v>133</v>
      </c>
    </row>
    <row r="112" spans="1:2">
      <c r="A112" s="229">
        <v>94</v>
      </c>
      <c r="B112" s="229" t="s">
        <v>132</v>
      </c>
    </row>
    <row r="113" spans="1:2">
      <c r="A113" s="229">
        <v>95</v>
      </c>
      <c r="B113" s="229" t="s">
        <v>131</v>
      </c>
    </row>
    <row r="114" spans="1:2">
      <c r="A114" s="229">
        <v>96</v>
      </c>
      <c r="B114" s="229" t="s">
        <v>130</v>
      </c>
    </row>
    <row r="115" spans="1:2">
      <c r="A115" s="229">
        <v>97</v>
      </c>
      <c r="B115" s="229" t="s">
        <v>129</v>
      </c>
    </row>
    <row r="116" spans="1:2">
      <c r="A116" s="229">
        <v>98</v>
      </c>
      <c r="B116" s="229" t="s">
        <v>128</v>
      </c>
    </row>
    <row r="117" spans="1:2">
      <c r="A117" s="229">
        <v>99</v>
      </c>
      <c r="B117" s="229" t="s">
        <v>127</v>
      </c>
    </row>
  </sheetData>
  <customSheetViews>
    <customSheetView guid="{398C7893-3C2A-4DA4-8552-014985533932}" state="hidden">
      <selection activeCell="F21" sqref="F21"/>
      <pageMargins left="0.7" right="0.7" top="0.75" bottom="0.75" header="0.3" footer="0.3"/>
    </customSheetView>
    <customSheetView guid="{BEF72719-4CCF-4C9B-95F6-0F3535FF30B3}" state="hidden">
      <selection activeCell="F21" sqref="F21"/>
      <pageMargins left="0.7" right="0.7" top="0.75" bottom="0.75" header="0.3" footer="0.3"/>
    </customSheetView>
    <customSheetView guid="{CF0E662C-D3BC-4297-99E8-62C40B3B7AD9}" state="hidden">
      <selection activeCell="F21" sqref="F21"/>
      <pageMargins left="0.7" right="0.7" top="0.75" bottom="0.75" header="0.3" footer="0.3"/>
    </customSheetView>
    <customSheetView guid="{BAD0225F-C858-4E40-A5E7-64BB5328C88A}" state="hidden">
      <selection activeCell="F21" sqref="F21"/>
      <pageMargins left="0.7" right="0.7" top="0.75" bottom="0.75" header="0.3" footer="0.3"/>
    </customSheetView>
    <customSheetView guid="{8DC3BA4D-7811-4245-A3D0-7EE4A8A001CA}" state="hidden">
      <selection activeCell="F21" sqref="F21"/>
      <pageMargins left="0.7" right="0.7" top="0.75" bottom="0.75" header="0.3" footer="0.3"/>
    </customSheetView>
    <customSheetView guid="{4F47A486-EA66-4D4B-9D65-1ABEAC31AACE}" state="hidden">
      <selection activeCell="F21" sqref="F21"/>
      <pageMargins left="0.7" right="0.7" top="0.75" bottom="0.75" header="0.3" footer="0.3"/>
    </customSheetView>
    <customSheetView guid="{25334923-91A5-4F88-9A10-8FA88873EC26}" state="hidden">
      <selection activeCell="F21" sqref="F21"/>
      <pageMargins left="0.7" right="0.7" top="0.75" bottom="0.75" header="0.3" footer="0.3"/>
    </customSheetView>
    <customSheetView guid="{5E2FF645-A015-403E-863B-BADF6B75C7D1}" state="hidden">
      <selection activeCell="F21" sqref="F21"/>
      <pageMargins left="0.7" right="0.7" top="0.75" bottom="0.75" header="0.3" footer="0.3"/>
    </customSheetView>
    <customSheetView guid="{C3C2F6BE-1796-4187-BF38-BACEF6057F57}" state="hidden">
      <selection activeCell="F21" sqref="F21"/>
      <pageMargins left="0.7" right="0.7" top="0.75" bottom="0.75" header="0.3" footer="0.3"/>
    </customSheetView>
    <customSheetView guid="{F2279B93-E4FF-4A81-B734-06F92F73708D}" state="hidden">
      <selection activeCell="F21" sqref="F21"/>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sheetPr>
  <dimension ref="A1:J17"/>
  <sheetViews>
    <sheetView showGridLines="0" tabSelected="1" zoomScaleNormal="100" zoomScaleSheetLayoutView="100" workbookViewId="0">
      <selection activeCell="H4" sqref="H4"/>
    </sheetView>
  </sheetViews>
  <sheetFormatPr defaultColWidth="8" defaultRowHeight="13.5"/>
  <cols>
    <col min="1" max="1" width="8.625" style="7" customWidth="1"/>
    <col min="2" max="2" width="11.125" style="7" customWidth="1"/>
    <col min="3" max="4" width="38.625" style="7" customWidth="1"/>
    <col min="5" max="5" width="14.875" style="7" customWidth="1"/>
    <col min="6" max="6" width="8.625" style="18" customWidth="1"/>
    <col min="7" max="9" width="8" style="18" customWidth="1"/>
    <col min="10" max="16384" width="8" style="11"/>
  </cols>
  <sheetData>
    <row r="1" spans="1:10" ht="30.75" customHeight="1">
      <c r="B1" s="517" t="s">
        <v>49</v>
      </c>
      <c r="C1" s="518"/>
      <c r="D1" s="518"/>
      <c r="E1" s="519"/>
      <c r="F1" s="8"/>
      <c r="G1" s="9"/>
      <c r="H1" s="9"/>
      <c r="I1" s="9"/>
      <c r="J1" s="10"/>
    </row>
    <row r="2" spans="1:10" ht="81" customHeight="1">
      <c r="A2" s="12"/>
      <c r="B2" s="522" t="s">
        <v>355</v>
      </c>
      <c r="C2" s="523"/>
      <c r="D2" s="523"/>
      <c r="E2" s="524"/>
      <c r="F2" s="9"/>
      <c r="G2" s="9"/>
      <c r="H2" s="9"/>
      <c r="I2" s="9"/>
      <c r="J2" s="10"/>
    </row>
    <row r="3" spans="1:10" ht="38.450000000000003" customHeight="1">
      <c r="A3" s="12"/>
      <c r="B3" s="525" t="s">
        <v>356</v>
      </c>
      <c r="C3" s="526"/>
      <c r="D3" s="526"/>
      <c r="E3" s="527"/>
      <c r="F3" s="9"/>
      <c r="G3" s="9"/>
      <c r="H3" s="9"/>
      <c r="I3" s="9"/>
      <c r="J3" s="10"/>
    </row>
    <row r="4" spans="1:10" ht="35.25" customHeight="1">
      <c r="A4" s="12"/>
      <c r="B4" s="132">
        <v>1</v>
      </c>
      <c r="C4" s="520" t="s">
        <v>245</v>
      </c>
      <c r="D4" s="520"/>
      <c r="E4" s="521"/>
      <c r="F4" s="9"/>
      <c r="G4" s="15"/>
      <c r="H4" s="15"/>
      <c r="I4" s="9"/>
      <c r="J4" s="10"/>
    </row>
    <row r="5" spans="1:10" ht="30" customHeight="1">
      <c r="A5" s="12"/>
      <c r="B5" s="132">
        <v>2</v>
      </c>
      <c r="C5" s="520" t="s">
        <v>104</v>
      </c>
      <c r="D5" s="520"/>
      <c r="E5" s="521"/>
      <c r="F5" s="9"/>
      <c r="G5" s="9"/>
      <c r="H5" s="9"/>
      <c r="I5" s="9"/>
      <c r="J5" s="10"/>
    </row>
    <row r="6" spans="1:10" s="18" customFormat="1" ht="30" customHeight="1">
      <c r="A6" s="12"/>
      <c r="B6" s="132">
        <v>3</v>
      </c>
      <c r="C6" s="520" t="s">
        <v>33</v>
      </c>
      <c r="D6" s="520"/>
      <c r="E6" s="521"/>
      <c r="F6" s="9"/>
      <c r="G6" s="9"/>
      <c r="H6" s="9"/>
      <c r="I6" s="9"/>
      <c r="J6" s="9"/>
    </row>
    <row r="7" spans="1:10" ht="40.15" hidden="1" customHeight="1">
      <c r="A7" s="12"/>
      <c r="B7" s="133">
        <v>4</v>
      </c>
      <c r="C7" s="531" t="s">
        <v>316</v>
      </c>
      <c r="D7" s="531"/>
      <c r="E7" s="532"/>
      <c r="F7" s="9"/>
      <c r="G7" s="9"/>
      <c r="H7" s="9"/>
      <c r="I7" s="9"/>
      <c r="J7" s="10"/>
    </row>
    <row r="8" spans="1:10" ht="12" customHeight="1">
      <c r="A8" s="12"/>
      <c r="B8" s="13"/>
      <c r="C8" s="12"/>
      <c r="D8" s="12"/>
      <c r="E8" s="14"/>
      <c r="F8" s="9"/>
      <c r="G8" s="9"/>
      <c r="H8" s="9"/>
      <c r="I8" s="9"/>
      <c r="J8" s="10"/>
    </row>
    <row r="9" spans="1:10" ht="20.25" customHeight="1">
      <c r="A9" s="12"/>
      <c r="B9" s="528"/>
      <c r="C9" s="529"/>
      <c r="D9" s="529"/>
      <c r="E9" s="530"/>
      <c r="F9" s="9"/>
      <c r="G9" s="9"/>
      <c r="H9" s="9"/>
      <c r="I9" s="9"/>
      <c r="J9" s="10"/>
    </row>
    <row r="10" spans="1:10" ht="33.75" hidden="1" customHeight="1">
      <c r="A10" s="12"/>
      <c r="B10" s="13"/>
      <c r="C10" s="12"/>
      <c r="D10" s="12"/>
      <c r="E10" s="16"/>
      <c r="F10" s="9"/>
      <c r="G10" s="9"/>
      <c r="H10" s="9"/>
      <c r="I10" s="9"/>
      <c r="J10" s="10"/>
    </row>
    <row r="11" spans="1:10" ht="24" customHeight="1">
      <c r="B11" s="513" t="s">
        <v>70</v>
      </c>
      <c r="C11" s="514"/>
      <c r="D11" s="514"/>
      <c r="E11" s="17"/>
    </row>
    <row r="12" spans="1:10" ht="15.95" customHeight="1">
      <c r="B12" s="533" t="s">
        <v>71</v>
      </c>
      <c r="C12" s="534"/>
      <c r="D12" s="534"/>
      <c r="E12" s="19"/>
      <c r="G12" s="9"/>
      <c r="H12" s="9"/>
      <c r="I12" s="9"/>
      <c r="J12" s="10"/>
    </row>
    <row r="13" spans="1:10" ht="24" customHeight="1">
      <c r="B13" s="513" t="s">
        <v>72</v>
      </c>
      <c r="C13" s="514"/>
      <c r="D13" s="514"/>
      <c r="E13" s="17"/>
      <c r="F13" s="20"/>
      <c r="G13" s="21"/>
      <c r="H13" s="21"/>
      <c r="I13" s="21"/>
      <c r="J13" s="21"/>
    </row>
    <row r="14" spans="1:10" ht="15.95" customHeight="1">
      <c r="B14" s="515" t="s">
        <v>73</v>
      </c>
      <c r="C14" s="516"/>
      <c r="D14" s="516"/>
      <c r="E14" s="22"/>
      <c r="F14" s="20"/>
      <c r="G14" s="21"/>
      <c r="H14" s="21"/>
      <c r="I14" s="21"/>
      <c r="J14" s="21"/>
    </row>
    <row r="15" spans="1:10" ht="15.75">
      <c r="A15" s="12"/>
      <c r="B15" s="23"/>
      <c r="C15" s="23"/>
      <c r="D15" s="23"/>
      <c r="E15" s="23"/>
      <c r="F15" s="9"/>
      <c r="G15" s="9"/>
      <c r="H15" s="9"/>
      <c r="I15" s="9"/>
      <c r="J15" s="10"/>
    </row>
    <row r="16" spans="1:10" ht="15.75">
      <c r="A16" s="12"/>
      <c r="B16" s="12"/>
      <c r="C16" s="12"/>
      <c r="D16" s="12"/>
      <c r="E16" s="12"/>
      <c r="F16" s="9"/>
      <c r="G16" s="9"/>
      <c r="H16" s="9"/>
      <c r="I16" s="9"/>
      <c r="J16" s="10"/>
    </row>
    <row r="17" spans="1:10" ht="15.75">
      <c r="A17" s="12"/>
      <c r="B17" s="12"/>
      <c r="C17" s="12"/>
      <c r="D17" s="12"/>
      <c r="E17" s="12"/>
      <c r="F17" s="9"/>
      <c r="G17" s="9"/>
      <c r="H17" s="9"/>
      <c r="I17" s="9"/>
      <c r="J17" s="10"/>
    </row>
  </sheetData>
  <sheetProtection algorithmName="SHA-512" hashValue="xYJIV0TnnvtXel3Iq5gRoYUlQKw+WjykkMwQ9Z7lve5QvdL2iwSOd3IrOsNvG/qS+ijkWvfDqSJ9sHqUBKr5NQ==" saltValue="iXZjy3c1BHgHOD88KHI9pw==" spinCount="100000" sheet="1" formatColumns="0" formatRows="0" selectLockedCells="1"/>
  <customSheetViews>
    <customSheetView guid="{398C7893-3C2A-4DA4-8552-014985533932}"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1"/>
      <headerFooter alignWithMargins="0"/>
    </customSheetView>
    <customSheetView guid="{BEF72719-4CCF-4C9B-95F6-0F3535FF30B3}" showPageBreaks="1" showGridLines="0" printArea="1"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2"/>
      <headerFooter alignWithMargins="0"/>
    </customSheetView>
    <customSheetView guid="{CF0E662C-D3BC-4297-99E8-62C40B3B7AD9}" showGridLines="0"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3"/>
      <headerFooter alignWithMargins="0"/>
    </customSheetView>
    <customSheetView guid="{BAD0225F-C858-4E40-A5E7-64BB5328C88A}" showPageBreaks="1" showGridLines="0" printArea="1" hiddenRows="1">
      <selection activeCell="C6" sqref="C6:E6"/>
      <pageMargins left="0.15748031496062992" right="0.23622047244094491" top="0.78740157480314965" bottom="0.98425196850393704" header="0.35433070866141736" footer="0.51181102362204722"/>
      <printOptions horizontalCentered="1"/>
      <pageSetup paperSize="9" orientation="landscape" r:id="rId4"/>
      <headerFooter alignWithMargins="0"/>
    </customSheetView>
    <customSheetView guid="{8DC3BA4D-7811-4245-A3D0-7EE4A8A001CA}" showPageBreaks="1" showGridLines="0" printArea="1" hiddenRows="1">
      <selection activeCell="G9" sqref="G9"/>
      <pageMargins left="0.15748031496062992" right="0.23622047244094491" top="0.78740157480314965" bottom="0.98425196850393704" header="0.35433070866141736" footer="0.51181102362204722"/>
      <printOptions horizontalCentered="1"/>
      <pageSetup paperSize="9" orientation="landscape" r:id="rId5"/>
      <headerFooter alignWithMargins="0"/>
    </customSheetView>
    <customSheetView guid="{E95B21C1-D936-4435-AF6F-90CF0B6A7506}"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6"/>
      <headerFooter alignWithMargins="0"/>
    </customSheetView>
    <customSheetView guid="{B1277D53-29D6-4226-81E2-084FB62977B6}"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7"/>
      <headerFooter alignWithMargins="0"/>
    </customSheetView>
    <customSheetView guid="{58D82F59-8CF6-455F-B9F4-081499FDF243}"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8"/>
      <headerFooter alignWithMargins="0"/>
    </customSheetView>
    <customSheetView guid="{4F65FF32-EC61-4022-A399-2986D7B6B8B3}" showGridLines="0" showRuler="0">
      <selection activeCell="B2" sqref="B2:E2"/>
      <pageMargins left="0.15748031496062992" right="0.23622047244094491" top="0.51181102362204722" bottom="0.98425196850393704" header="0.35433070866141736" footer="0.51181102362204722"/>
      <pageSetup paperSize="9" orientation="landscape" r:id="rId9"/>
      <headerFooter alignWithMargins="0"/>
    </customSheetView>
    <customSheetView guid="{696D9240-6693-44E8-B9A4-2BFADD101EE2}"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0"/>
      <headerFooter alignWithMargins="0"/>
    </customSheetView>
    <customSheetView guid="{B0EE7D76-5806-4718-BDAD-3A3EA691E5E4}"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1"/>
      <headerFooter alignWithMargins="0"/>
    </customSheetView>
    <customSheetView guid="{1A26D3B9-AD8D-4AE9-81F5-E0DF795F4658}" showPageBreaks="1" showGridLines="0" printArea="1" hiddenRows="1" topLeftCell="A11">
      <selection activeCell="G9" sqref="G9"/>
      <pageMargins left="0.15748031496062992" right="0.23622047244094491" top="0.78740157480314965" bottom="0.98425196850393704" header="0.35433070866141736" footer="0.51181102362204722"/>
      <printOptions horizontalCentered="1"/>
      <pageSetup paperSize="9" orientation="landscape" r:id="rId12"/>
      <headerFooter alignWithMargins="0"/>
    </customSheetView>
    <customSheetView guid="{4F47A486-EA66-4D4B-9D65-1ABEAC31AACE}"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13"/>
      <headerFooter alignWithMargins="0"/>
    </customSheetView>
    <customSheetView guid="{25334923-91A5-4F88-9A10-8FA88873EC26}" showPageBreaks="1" showGridLines="0" printArea="1" hiddenRows="1">
      <selection activeCell="C5" sqref="C5:E5"/>
      <pageMargins left="0.15748031496062992" right="0.23622047244094491" top="0.78740157480314965" bottom="0.98425196850393704" header="0.35433070866141736" footer="0.51181102362204722"/>
      <printOptions horizontalCentered="1"/>
      <pageSetup paperSize="9" orientation="landscape" r:id="rId14"/>
      <headerFooter alignWithMargins="0"/>
    </customSheetView>
    <customSheetView guid="{5E2FF645-A015-403E-863B-BADF6B75C7D1}" showGridLines="0" hiddenRows="1">
      <pageMargins left="0.15748031496062992" right="0.23622047244094491" top="0.78740157480314965" bottom="0.98425196850393704" header="0.35433070866141736" footer="0.51181102362204722"/>
      <printOptions horizontalCentered="1"/>
      <pageSetup paperSize="9" orientation="landscape" r:id="rId15"/>
      <headerFooter alignWithMargins="0"/>
    </customSheetView>
    <customSheetView guid="{C3C2F6BE-1796-4187-BF38-BACEF6057F57}" showGridLines="0"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16"/>
      <headerFooter alignWithMargins="0"/>
    </customSheetView>
    <customSheetView guid="{F2279B93-E4FF-4A81-B734-06F92F73708D}"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17"/>
      <headerFooter alignWithMargins="0"/>
    </customSheetView>
  </customSheetViews>
  <mergeCells count="12">
    <mergeCell ref="B13:D13"/>
    <mergeCell ref="B14:D14"/>
    <mergeCell ref="B1:E1"/>
    <mergeCell ref="C4:E4"/>
    <mergeCell ref="C5:E5"/>
    <mergeCell ref="B2:E2"/>
    <mergeCell ref="B3:E3"/>
    <mergeCell ref="B11:D11"/>
    <mergeCell ref="C6:E6"/>
    <mergeCell ref="B9:E9"/>
    <mergeCell ref="C7:E7"/>
    <mergeCell ref="B12:D12"/>
  </mergeCells>
  <phoneticPr fontId="2" type="noConversion"/>
  <printOptions horizontalCentered="1"/>
  <pageMargins left="0.15748031496062992" right="0.23622047244094491" top="0.78740157480314965" bottom="0.98425196850393704" header="0.35433070866141736" footer="0.51181102362204722"/>
  <pageSetup paperSize="9" orientation="landscape" r:id="rId18"/>
  <headerFooter alignWithMargins="0"/>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AC25"/>
  <sheetViews>
    <sheetView showGridLines="0" view="pageBreakPreview" zoomScale="90" zoomScaleNormal="100" zoomScaleSheetLayoutView="90" workbookViewId="0">
      <selection activeCell="D9" sqref="D9"/>
    </sheetView>
  </sheetViews>
  <sheetFormatPr defaultColWidth="8" defaultRowHeight="16.5"/>
  <cols>
    <col min="1" max="1" width="8" style="118" customWidth="1"/>
    <col min="2" max="2" width="28.875" style="122" customWidth="1"/>
    <col min="3" max="3" width="10.25" style="122" customWidth="1"/>
    <col min="4" max="4" width="50.75" style="122" customWidth="1"/>
    <col min="5" max="5" width="10.375" style="122" customWidth="1"/>
    <col min="6" max="25" width="10.375" style="128" customWidth="1"/>
    <col min="26" max="26" width="8" style="118" customWidth="1"/>
    <col min="27" max="27" width="21" style="118" customWidth="1"/>
    <col min="28" max="16384" width="8" style="118"/>
  </cols>
  <sheetData>
    <row r="1" spans="2:29" s="125" customFormat="1" ht="66.75" customHeight="1">
      <c r="B1" s="538" t="str">
        <f>Cover!$B$2</f>
        <v>Repairing and painting of existing Boundary wall and construction of new boundary wall in damaged portion at 400/220kV Substation, Raipur (Kumhari)</v>
      </c>
      <c r="C1" s="538"/>
      <c r="D1" s="538"/>
      <c r="E1" s="119"/>
      <c r="F1" s="134"/>
      <c r="G1" s="217"/>
      <c r="H1" s="217"/>
      <c r="I1" s="217"/>
      <c r="J1" s="217"/>
      <c r="K1" s="217"/>
      <c r="L1" s="217"/>
      <c r="M1" s="217"/>
      <c r="N1" s="217"/>
      <c r="O1" s="217"/>
      <c r="P1" s="217"/>
      <c r="Q1" s="120"/>
      <c r="R1" s="120"/>
      <c r="S1" s="120"/>
      <c r="T1" s="120"/>
      <c r="U1" s="120"/>
      <c r="V1" s="120"/>
      <c r="W1" s="120"/>
      <c r="X1" s="120"/>
      <c r="Y1" s="120"/>
      <c r="AB1" s="136"/>
      <c r="AC1" s="136"/>
    </row>
    <row r="2" spans="2:29" ht="31.5" customHeight="1">
      <c r="B2" s="539" t="str">
        <f>Cover!B3</f>
        <v>Specification No.:WR-1/RPC/VRL/I-108/2026/Rfx-5005012875</v>
      </c>
      <c r="C2" s="539"/>
      <c r="D2" s="539"/>
      <c r="E2" s="121"/>
      <c r="F2" s="122"/>
      <c r="G2" s="122"/>
      <c r="H2" s="122"/>
      <c r="I2" s="122"/>
      <c r="J2" s="122"/>
      <c r="K2" s="122"/>
      <c r="L2" s="122"/>
      <c r="M2" s="122"/>
      <c r="N2" s="122"/>
      <c r="O2" s="122"/>
      <c r="P2" s="122"/>
      <c r="Q2" s="122"/>
      <c r="R2" s="122"/>
      <c r="S2" s="122"/>
      <c r="T2" s="122"/>
      <c r="U2" s="122"/>
      <c r="V2" s="122"/>
      <c r="W2" s="122"/>
      <c r="X2" s="122"/>
      <c r="Y2" s="122"/>
      <c r="AA2" s="218" t="s">
        <v>117</v>
      </c>
      <c r="AB2" s="138">
        <v>1</v>
      </c>
      <c r="AC2" s="137"/>
    </row>
    <row r="3" spans="2:29" ht="12" customHeight="1">
      <c r="B3" s="123"/>
      <c r="C3" s="123"/>
      <c r="D3" s="123"/>
      <c r="E3" s="123"/>
      <c r="F3" s="122"/>
      <c r="G3" s="122"/>
      <c r="H3" s="122"/>
      <c r="I3" s="122"/>
      <c r="J3" s="122"/>
      <c r="K3" s="122"/>
      <c r="L3" s="122"/>
      <c r="M3" s="122"/>
      <c r="N3" s="122"/>
      <c r="O3" s="122"/>
      <c r="P3" s="122"/>
      <c r="Q3" s="122"/>
      <c r="R3" s="122"/>
      <c r="S3" s="122"/>
      <c r="T3" s="122"/>
      <c r="U3" s="122"/>
      <c r="V3" s="122"/>
      <c r="W3" s="122"/>
      <c r="X3" s="122"/>
      <c r="Y3" s="122"/>
      <c r="AA3" s="218" t="s">
        <v>118</v>
      </c>
      <c r="AB3" s="138">
        <v>2</v>
      </c>
      <c r="AC3" s="137"/>
    </row>
    <row r="4" spans="2:29" ht="20.100000000000001" customHeight="1">
      <c r="B4" s="537" t="s">
        <v>28</v>
      </c>
      <c r="C4" s="537"/>
      <c r="D4" s="537"/>
      <c r="E4" s="123"/>
      <c r="F4" s="122"/>
      <c r="G4" s="122"/>
      <c r="H4" s="122"/>
      <c r="I4" s="122"/>
      <c r="J4" s="122"/>
      <c r="K4" s="122"/>
      <c r="L4" s="122"/>
      <c r="M4" s="122"/>
      <c r="N4" s="122"/>
      <c r="O4" s="122"/>
      <c r="P4" s="122"/>
      <c r="Q4" s="122"/>
      <c r="R4" s="122"/>
      <c r="S4" s="122"/>
      <c r="T4" s="122"/>
      <c r="U4" s="122"/>
      <c r="V4" s="122"/>
      <c r="W4" s="122"/>
      <c r="X4" s="122"/>
      <c r="Y4" s="122"/>
      <c r="AA4" s="218" t="s">
        <v>119</v>
      </c>
      <c r="AB4" s="138"/>
      <c r="AC4" s="137"/>
    </row>
    <row r="5" spans="2:29" ht="12" customHeight="1">
      <c r="B5" s="124"/>
      <c r="C5" s="124"/>
      <c r="F5" s="122"/>
      <c r="G5" s="122"/>
      <c r="H5" s="122"/>
      <c r="I5" s="122"/>
      <c r="J5" s="122"/>
      <c r="K5" s="122"/>
      <c r="L5" s="122"/>
      <c r="M5" s="122"/>
      <c r="N5" s="122"/>
      <c r="O5" s="122"/>
      <c r="P5" s="122"/>
      <c r="Q5" s="122"/>
      <c r="R5" s="122"/>
      <c r="S5" s="122"/>
      <c r="T5" s="122"/>
      <c r="U5" s="122"/>
      <c r="V5" s="122"/>
      <c r="W5" s="122"/>
      <c r="X5" s="122"/>
      <c r="Y5" s="122"/>
      <c r="AB5" s="137"/>
      <c r="AC5" s="137"/>
    </row>
    <row r="6" spans="2:29" s="125" customFormat="1" ht="43.5" hidden="1" customHeight="1">
      <c r="B6" s="199" t="s">
        <v>123</v>
      </c>
      <c r="C6" s="126"/>
      <c r="D6" s="147"/>
      <c r="F6" s="127"/>
      <c r="G6" s="127"/>
      <c r="H6" s="127"/>
      <c r="I6" s="127"/>
      <c r="J6" s="127"/>
      <c r="K6" s="127"/>
      <c r="L6" s="127"/>
      <c r="M6" s="127"/>
      <c r="N6" s="127"/>
      <c r="O6" s="127"/>
      <c r="P6" s="127"/>
      <c r="Q6" s="127"/>
      <c r="R6" s="127"/>
      <c r="S6" s="127"/>
      <c r="U6" s="127"/>
      <c r="V6" s="127"/>
      <c r="W6" s="127"/>
      <c r="X6" s="127"/>
      <c r="Y6" s="127"/>
      <c r="AA6" s="146" t="e">
        <f xml:space="preserve"> IF(D6= "Sole Bidder", 0,#REF!)</f>
        <v>#REF!</v>
      </c>
      <c r="AB6" s="136"/>
      <c r="AC6" s="136"/>
    </row>
    <row r="7" spans="2:29" ht="19.5" customHeight="1">
      <c r="B7" s="129"/>
      <c r="C7" s="129"/>
      <c r="D7" s="127"/>
    </row>
    <row r="8" spans="2:29">
      <c r="B8" s="231" t="s">
        <v>120</v>
      </c>
      <c r="C8" s="232"/>
      <c r="D8" s="233"/>
    </row>
    <row r="9" spans="2:29">
      <c r="B9" s="234" t="s">
        <v>50</v>
      </c>
      <c r="C9" s="235"/>
      <c r="D9" s="233"/>
    </row>
    <row r="10" spans="2:29">
      <c r="B10" s="236" t="s">
        <v>342</v>
      </c>
      <c r="C10" s="237"/>
      <c r="D10" s="233"/>
    </row>
    <row r="11" spans="2:29">
      <c r="B11" s="238" t="s">
        <v>343</v>
      </c>
      <c r="C11" s="239"/>
      <c r="D11" s="233"/>
    </row>
    <row r="12" spans="2:29" ht="15" customHeight="1">
      <c r="B12" s="240"/>
      <c r="C12" s="240"/>
      <c r="D12" s="241"/>
    </row>
    <row r="13" spans="2:29" hidden="1">
      <c r="B13" s="231" t="str">
        <f>IF(D6="Individual Firm","",IF(D6="Licensee of a Manufacturer","Name of Manufacturer [Licenser]","Name of Manufacturer"))</f>
        <v>Name of Manufacturer</v>
      </c>
      <c r="C13" s="232"/>
      <c r="D13" s="233"/>
    </row>
    <row r="14" spans="2:29" hidden="1">
      <c r="B14" s="234" t="s">
        <v>51</v>
      </c>
      <c r="C14" s="235"/>
      <c r="D14" s="233"/>
    </row>
    <row r="15" spans="2:29" hidden="1">
      <c r="B15" s="236"/>
      <c r="C15" s="237"/>
      <c r="D15" s="233"/>
    </row>
    <row r="16" spans="2:29" hidden="1">
      <c r="B16" s="238"/>
      <c r="C16" s="239"/>
      <c r="D16" s="233"/>
    </row>
    <row r="17" spans="2:5">
      <c r="B17" s="240"/>
      <c r="C17" s="240"/>
      <c r="D17" s="241"/>
    </row>
    <row r="18" spans="2:5">
      <c r="B18" s="242" t="s">
        <v>29</v>
      </c>
      <c r="C18" s="243"/>
      <c r="D18" s="233"/>
    </row>
    <row r="19" spans="2:5">
      <c r="B19" s="535" t="s">
        <v>30</v>
      </c>
      <c r="C19" s="536"/>
      <c r="D19" s="276"/>
    </row>
    <row r="20" spans="2:5">
      <c r="B20" s="535" t="s">
        <v>246</v>
      </c>
      <c r="C20" s="536"/>
      <c r="D20" s="276"/>
    </row>
    <row r="21" spans="2:5">
      <c r="B21" s="535" t="s">
        <v>247</v>
      </c>
      <c r="C21" s="536"/>
      <c r="D21" s="276"/>
    </row>
    <row r="22" spans="2:5" ht="21" customHeight="1">
      <c r="B22" s="244"/>
      <c r="C22" s="244"/>
      <c r="D22" s="244"/>
    </row>
    <row r="23" spans="2:5" ht="21" customHeight="1">
      <c r="B23" s="242" t="s">
        <v>31</v>
      </c>
      <c r="C23" s="243"/>
      <c r="D23" s="245"/>
      <c r="E23" s="128"/>
    </row>
    <row r="24" spans="2:5" ht="21" customHeight="1">
      <c r="B24" s="242" t="s">
        <v>32</v>
      </c>
      <c r="C24" s="243"/>
      <c r="D24" s="233"/>
      <c r="E24" s="128"/>
    </row>
    <row r="25" spans="2:5">
      <c r="E25" s="128"/>
    </row>
  </sheetData>
  <sheetProtection algorithmName="SHA-512" hashValue="KdYt6EoiLvyfncKFXseMFrug++gmigu/IYqgUpFS0VDMGAH0Te/O/ZCK9jGukurCb1qIIVKr6mlXIAxIj9d8ZQ==" saltValue="h34IArNE2+/C/TDt25EIRQ==" spinCount="100000" sheet="1" formatColumns="0" formatRows="0" selectLockedCells="1"/>
  <customSheetViews>
    <customSheetView guid="{398C7893-3C2A-4DA4-8552-014985533932}" scale="90" showPageBreaks="1" showGridLines="0" printArea="1" hiddenRows="1" view="pageBreakPreview">
      <selection activeCell="D10" sqref="D10"/>
      <pageMargins left="0.75" right="0.75" top="0.69" bottom="0.7" header="0.4" footer="0.37"/>
      <pageSetup orientation="portrait" r:id="rId1"/>
      <headerFooter alignWithMargins="0"/>
    </customSheetView>
    <customSheetView guid="{BEF72719-4CCF-4C9B-95F6-0F3535FF30B3}" scale="90" showPageBreaks="1" showGridLines="0" printArea="1" hiddenRows="1" view="pageBreakPreview">
      <selection activeCell="D10" sqref="D10"/>
      <pageMargins left="0.75" right="0.75" top="0.69" bottom="0.7" header="0.4" footer="0.37"/>
      <pageSetup orientation="portrait" r:id="rId2"/>
      <headerFooter alignWithMargins="0"/>
    </customSheetView>
    <customSheetView guid="{CF0E662C-D3BC-4297-99E8-62C40B3B7AD9}" scale="90" showPageBreaks="1" showGridLines="0" printArea="1" hiddenRows="1" view="pageBreakPreview">
      <selection activeCell="D23" sqref="D23:D24"/>
      <pageMargins left="0.75" right="0.75" top="0.69" bottom="0.7" header="0.4" footer="0.37"/>
      <pageSetup orientation="portrait" r:id="rId3"/>
      <headerFooter alignWithMargins="0"/>
    </customSheetView>
    <customSheetView guid="{BAD0225F-C858-4E40-A5E7-64BB5328C88A}" scale="90" showPageBreaks="1" showGridLines="0" printArea="1" hiddenRows="1" view="pageBreakPreview" topLeftCell="A4">
      <selection activeCell="D20" sqref="D20"/>
      <pageMargins left="0.75" right="0.75" top="0.69" bottom="0.7" header="0.4" footer="0.37"/>
      <pageSetup orientation="portrait" r:id="rId4"/>
      <headerFooter alignWithMargins="0"/>
    </customSheetView>
    <customSheetView guid="{8DC3BA4D-7811-4245-A3D0-7EE4A8A001CA}" scale="90" showPageBreaks="1" showGridLines="0" printArea="1" hiddenRows="1" view="pageBreakPreview">
      <selection activeCell="D21" sqref="D21:D22"/>
      <pageMargins left="0.75" right="0.75" top="0.69" bottom="0.7" header="0.4" footer="0.37"/>
      <pageSetup orientation="portrait" r:id="rId5"/>
      <headerFooter alignWithMargins="0"/>
    </customSheetView>
    <customSheetView guid="{E95B21C1-D936-4435-AF6F-90CF0B6A7506}" scale="60" showPageBreaks="1" showGridLines="0" printArea="1" view="pageBreakPreview">
      <selection activeCell="D6" sqref="D6"/>
      <pageMargins left="0.75" right="0.75" top="0.69" bottom="0.7" header="0.4" footer="0.37"/>
      <pageSetup orientation="portrait" r:id="rId6"/>
      <headerFooter alignWithMargins="0"/>
    </customSheetView>
    <customSheetView guid="{B1277D53-29D6-4226-81E2-084FB62977B6}" scale="60" showPageBreaks="1" showGridLines="0" printArea="1" view="pageBreakPreview">
      <selection activeCell="D6" sqref="D6"/>
      <pageMargins left="0.75" right="0.75" top="0.69" bottom="0.7" header="0.4" footer="0.37"/>
      <pageSetup orientation="portrait" r:id="rId7"/>
      <headerFooter alignWithMargins="0"/>
    </customSheetView>
    <customSheetView guid="{58D82F59-8CF6-455F-B9F4-081499FDF243}" showGridLines="0">
      <selection activeCell="D9" sqref="D9"/>
      <pageMargins left="0.75" right="0.75" top="0.69" bottom="0.7" header="0.4" footer="0.37"/>
      <pageSetup orientation="portrait" r:id="rId8"/>
      <headerFooter alignWithMargins="0"/>
    </customSheetView>
    <customSheetView guid="{696D9240-6693-44E8-B9A4-2BFADD101EE2}" showGridLines="0">
      <selection activeCell="D6" sqref="D6"/>
      <pageMargins left="0.75" right="0.75" top="0.69" bottom="0.7" header="0.4" footer="0.37"/>
      <pageSetup orientation="portrait" r:id="rId9"/>
      <headerFooter alignWithMargins="0"/>
    </customSheetView>
    <customSheetView guid="{B0EE7D76-5806-4718-BDAD-3A3EA691E5E4}" showGridLines="0" topLeftCell="A4">
      <selection activeCell="D22" sqref="D22"/>
      <pageMargins left="0.75" right="0.75" top="0.69" bottom="0.7" header="0.4" footer="0.37"/>
      <pageSetup orientation="portrait" r:id="rId10"/>
      <headerFooter alignWithMargins="0"/>
    </customSheetView>
    <customSheetView guid="{1A26D3B9-AD8D-4AE9-81F5-E0DF795F4658}" scale="90" showPageBreaks="1" showGridLines="0" printArea="1" view="pageBreakPreview" topLeftCell="A4">
      <selection activeCell="D22" sqref="D22"/>
      <pageMargins left="0.75" right="0.75" top="0.69" bottom="0.7" header="0.4" footer="0.37"/>
      <pageSetup orientation="portrait" r:id="rId11"/>
      <headerFooter alignWithMargins="0"/>
    </customSheetView>
    <customSheetView guid="{4F47A486-EA66-4D4B-9D65-1ABEAC31AACE}" scale="90" showPageBreaks="1" showGridLines="0" printArea="1" hiddenRows="1" view="pageBreakPreview" topLeftCell="A4">
      <selection activeCell="D19" sqref="D19"/>
      <pageMargins left="0.75" right="0.75" top="0.69" bottom="0.7" header="0.4" footer="0.37"/>
      <pageSetup orientation="portrait" r:id="rId12"/>
      <headerFooter alignWithMargins="0"/>
    </customSheetView>
    <customSheetView guid="{25334923-91A5-4F88-9A10-8FA88873EC26}" scale="90" showPageBreaks="1" showGridLines="0" printArea="1" hiddenRows="1" view="pageBreakPreview">
      <selection activeCell="D20" sqref="D20"/>
      <pageMargins left="0.75" right="0.75" top="0.69" bottom="0.7" header="0.4" footer="0.37"/>
      <pageSetup orientation="portrait" r:id="rId13"/>
      <headerFooter alignWithMargins="0"/>
    </customSheetView>
    <customSheetView guid="{5E2FF645-A015-403E-863B-BADF6B75C7D1}" scale="90" showPageBreaks="1" showGridLines="0" printArea="1" hiddenRows="1" view="pageBreakPreview">
      <selection activeCell="D10" sqref="D10"/>
      <pageMargins left="0.75" right="0.75" top="0.69" bottom="0.7" header="0.4" footer="0.37"/>
      <pageSetup orientation="portrait" r:id="rId14"/>
      <headerFooter alignWithMargins="0"/>
    </customSheetView>
    <customSheetView guid="{C3C2F6BE-1796-4187-BF38-BACEF6057F57}" scale="90" showPageBreaks="1" showGridLines="0" printArea="1" hiddenRows="1" view="pageBreakPreview">
      <selection activeCell="D10" sqref="D10"/>
      <pageMargins left="0.75" right="0.75" top="0.69" bottom="0.7" header="0.4" footer="0.37"/>
      <pageSetup orientation="portrait" r:id="rId15"/>
      <headerFooter alignWithMargins="0"/>
    </customSheetView>
    <customSheetView guid="{F2279B93-E4FF-4A81-B734-06F92F73708D}" scale="90" showPageBreaks="1" showGridLines="0" printArea="1" hiddenRows="1" view="pageBreakPreview">
      <selection activeCell="D10" sqref="D10"/>
      <pageMargins left="0.75" right="0.75" top="0.69" bottom="0.7" header="0.4" footer="0.37"/>
      <pageSetup orientation="portrait" r:id="rId16"/>
      <headerFooter alignWithMargins="0"/>
    </customSheetView>
  </customSheetViews>
  <mergeCells count="6">
    <mergeCell ref="B21:C21"/>
    <mergeCell ref="B4:D4"/>
    <mergeCell ref="B1:D1"/>
    <mergeCell ref="B2:D2"/>
    <mergeCell ref="B19:C19"/>
    <mergeCell ref="B20:C20"/>
  </mergeCells>
  <phoneticPr fontId="32" type="noConversion"/>
  <conditionalFormatting sqref="B13:C16">
    <cfRule type="expression" dxfId="2" priority="4" stopIfTrue="1">
      <formula>$D$6= "Individual Firm"</formula>
    </cfRule>
  </conditionalFormatting>
  <conditionalFormatting sqref="D7">
    <cfRule type="expression" dxfId="1" priority="3" stopIfTrue="1">
      <formula>$AA$6=0</formula>
    </cfRule>
  </conditionalFormatting>
  <conditionalFormatting sqref="D13:D16">
    <cfRule type="expression" dxfId="0" priority="1" stopIfTrue="1">
      <formula>$D$6= "Individual Firm"</formula>
    </cfRule>
  </conditionalFormatting>
  <dataValidations count="2">
    <dataValidation type="date" allowBlank="1" showInputMessage="1" showErrorMessage="1" error="Enter date in dd-mmm-yy format. Example 01-oct-10" sqref="D23" xr:uid="{00000000-0002-0000-0200-000000000000}">
      <formula1>AB17</formula1>
      <formula2>AB18</formula2>
    </dataValidation>
    <dataValidation type="list" allowBlank="1" showInputMessage="1" showErrorMessage="1" sqref="D6" xr:uid="{00000000-0002-0000-0200-000001000000}">
      <formula1>$AA$2:$AA$4</formula1>
    </dataValidation>
  </dataValidations>
  <pageMargins left="0.75" right="0.75" top="0.69" bottom="0.7" header="0.4" footer="0.37"/>
  <pageSetup orientation="portrait" r:id="rId17"/>
  <headerFooter alignWithMargins="0"/>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2"/>
  </sheetPr>
  <dimension ref="A1:P62"/>
  <sheetViews>
    <sheetView view="pageBreakPreview" topLeftCell="A2" zoomScale="90" zoomScaleNormal="90" zoomScaleSheetLayoutView="90" workbookViewId="0">
      <selection activeCell="F18" sqref="F18:F56"/>
    </sheetView>
  </sheetViews>
  <sheetFormatPr defaultColWidth="9" defaultRowHeight="16.5"/>
  <cols>
    <col min="1" max="1" width="9" style="205" customWidth="1"/>
    <col min="2" max="2" width="9.75" style="347" bestFit="1" customWidth="1"/>
    <col min="3" max="3" width="74.125" style="447" customWidth="1"/>
    <col min="4" max="4" width="14.125" style="347" customWidth="1"/>
    <col min="5" max="5" width="16.875" style="205" customWidth="1"/>
    <col min="6" max="6" width="18.25" style="358" customWidth="1"/>
    <col min="7" max="7" width="20.875" style="358" customWidth="1"/>
    <col min="8" max="8" width="30" style="350" hidden="1" customWidth="1"/>
    <col min="9" max="9" width="9" style="350" hidden="1" customWidth="1"/>
    <col min="10" max="10" width="17.25" style="350" hidden="1" customWidth="1"/>
    <col min="11" max="11" width="9" style="350" hidden="1" customWidth="1"/>
    <col min="12" max="13" width="14.125" style="350" hidden="1" customWidth="1"/>
    <col min="14" max="16" width="9" style="350" hidden="1" customWidth="1"/>
    <col min="17" max="18" width="9" style="350" customWidth="1"/>
    <col min="19" max="16384" width="9" style="350"/>
  </cols>
  <sheetData>
    <row r="1" spans="1:7">
      <c r="A1" s="57" t="str">
        <f>Cover!B3</f>
        <v>Specification No.:WR-1/RPC/VRL/I-108/2026/Rfx-5005012875</v>
      </c>
      <c r="B1" s="282"/>
      <c r="C1" s="445"/>
      <c r="D1" s="333"/>
      <c r="E1" s="437"/>
      <c r="F1" s="334"/>
      <c r="G1" s="351"/>
    </row>
    <row r="2" spans="1:7">
      <c r="B2" s="354"/>
      <c r="C2" s="365"/>
    </row>
    <row r="3" spans="1:7" ht="46.9" customHeight="1">
      <c r="A3" s="496" t="str">
        <f>Cover!$B$2</f>
        <v>Repairing and painting of existing Boundary wall and construction of new boundary wall in damaged portion at 400/220kV Substation, Raipur (Kumhari)</v>
      </c>
      <c r="B3" s="496"/>
      <c r="C3" s="496"/>
      <c r="D3" s="496"/>
      <c r="E3" s="496"/>
      <c r="F3" s="496"/>
      <c r="G3" s="496"/>
    </row>
    <row r="4" spans="1:7" ht="18.75">
      <c r="A4" s="497" t="s">
        <v>324</v>
      </c>
      <c r="B4" s="498"/>
      <c r="C4" s="498"/>
      <c r="D4" s="498"/>
      <c r="E4" s="498"/>
      <c r="F4" s="498"/>
      <c r="G4" s="498"/>
    </row>
    <row r="6" spans="1:7">
      <c r="A6" s="281" t="s">
        <v>52</v>
      </c>
      <c r="B6" s="26"/>
      <c r="C6" s="446"/>
      <c r="D6" s="280"/>
      <c r="E6" s="279"/>
      <c r="F6" s="358" t="s">
        <v>74</v>
      </c>
    </row>
    <row r="7" spans="1:7">
      <c r="A7" s="281" t="str">
        <f>"Bidder as "&amp; 'Names of Bidder'!D6</f>
        <v xml:space="preserve">Bidder as </v>
      </c>
      <c r="B7" s="26"/>
      <c r="F7" s="363" t="s">
        <v>344</v>
      </c>
    </row>
    <row r="8" spans="1:7">
      <c r="A8" s="281" t="s">
        <v>75</v>
      </c>
      <c r="B8" s="26"/>
      <c r="C8" s="372" t="str">
        <f>IF('Names of Bidder'!D8=0, "", 'Names of Bidder'!D8)</f>
        <v/>
      </c>
      <c r="D8" s="408"/>
      <c r="E8" s="438"/>
      <c r="F8" s="369" t="s">
        <v>77</v>
      </c>
      <c r="G8" s="363"/>
    </row>
    <row r="9" spans="1:7">
      <c r="A9" s="281" t="s">
        <v>76</v>
      </c>
      <c r="B9" s="26"/>
      <c r="C9" s="372" t="str">
        <f>IF('Names of Bidder'!D9=0, "", 'Names of Bidder'!D9)</f>
        <v/>
      </c>
      <c r="D9" s="408"/>
      <c r="E9" s="438"/>
      <c r="F9" s="369" t="s">
        <v>111</v>
      </c>
      <c r="G9" s="363"/>
    </row>
    <row r="10" spans="1:7">
      <c r="A10" s="277"/>
      <c r="B10" s="362"/>
      <c r="C10" s="372" t="str">
        <f>IF('Names of Bidder'!D10=0, "", 'Names of Bidder'!D10)</f>
        <v/>
      </c>
      <c r="D10" s="408"/>
      <c r="E10" s="438"/>
      <c r="F10" s="369" t="s">
        <v>112</v>
      </c>
      <c r="G10" s="363"/>
    </row>
    <row r="11" spans="1:7">
      <c r="A11" s="277"/>
      <c r="B11" s="362"/>
      <c r="C11" s="372" t="str">
        <f>IF('Names of Bidder'!D11=0, "", 'Names of Bidder'!D11)</f>
        <v/>
      </c>
      <c r="D11" s="408"/>
      <c r="E11" s="438"/>
      <c r="F11" s="369" t="s">
        <v>113</v>
      </c>
      <c r="G11" s="363"/>
    </row>
    <row r="12" spans="1:7">
      <c r="A12" s="277"/>
      <c r="B12" s="362"/>
      <c r="C12" s="372"/>
      <c r="D12" s="280"/>
      <c r="E12" s="279"/>
      <c r="F12" s="363"/>
    </row>
    <row r="13" spans="1:7">
      <c r="F13" s="334"/>
      <c r="G13" s="351" t="s">
        <v>62</v>
      </c>
    </row>
    <row r="14" spans="1:7">
      <c r="A14" s="153" t="s">
        <v>63</v>
      </c>
      <c r="B14" s="431" t="s">
        <v>338</v>
      </c>
      <c r="C14" s="286" t="s">
        <v>69</v>
      </c>
      <c r="D14" s="287" t="s">
        <v>61</v>
      </c>
      <c r="E14" s="222" t="s">
        <v>64</v>
      </c>
      <c r="F14" s="286" t="s">
        <v>124</v>
      </c>
      <c r="G14" s="352" t="s">
        <v>125</v>
      </c>
    </row>
    <row r="15" spans="1:7">
      <c r="A15" s="154">
        <v>1</v>
      </c>
      <c r="B15" s="287">
        <v>2</v>
      </c>
      <c r="C15" s="286">
        <v>3</v>
      </c>
      <c r="D15" s="287">
        <v>4</v>
      </c>
      <c r="E15" s="154">
        <v>5</v>
      </c>
      <c r="F15" s="287">
        <v>6</v>
      </c>
      <c r="G15" s="353" t="s">
        <v>53</v>
      </c>
    </row>
    <row r="16" spans="1:7">
      <c r="A16" s="499"/>
      <c r="B16" s="500" t="s">
        <v>341</v>
      </c>
      <c r="C16" s="501"/>
      <c r="D16" s="286"/>
      <c r="E16" s="300"/>
      <c r="F16" s="434"/>
      <c r="G16" s="353"/>
    </row>
    <row r="17" spans="1:7">
      <c r="A17" s="482"/>
      <c r="B17" s="482"/>
      <c r="C17" s="483" t="s">
        <v>346</v>
      </c>
      <c r="D17" s="484"/>
      <c r="E17" s="476"/>
      <c r="F17" s="434"/>
      <c r="G17" s="353"/>
    </row>
    <row r="18" spans="1:7" s="403" customFormat="1" ht="45">
      <c r="A18" s="485">
        <v>1</v>
      </c>
      <c r="B18" s="486">
        <v>15.3</v>
      </c>
      <c r="C18" s="487" t="s">
        <v>357</v>
      </c>
      <c r="D18" s="488" t="s">
        <v>347</v>
      </c>
      <c r="E18" s="489">
        <v>23</v>
      </c>
      <c r="F18" s="490"/>
      <c r="G18" s="465" t="str">
        <f t="shared" ref="G18:G56" si="0">IF(F18=0,"Included",IF(ISERROR(E18*F18),F18,F18*E18))</f>
        <v>Included</v>
      </c>
    </row>
    <row r="19" spans="1:7" s="403" customFormat="1" ht="45">
      <c r="A19" s="485">
        <v>2</v>
      </c>
      <c r="B19" s="486">
        <v>15.7</v>
      </c>
      <c r="C19" s="487" t="s">
        <v>358</v>
      </c>
      <c r="D19" s="488"/>
      <c r="E19" s="491"/>
      <c r="F19" s="490"/>
      <c r="G19" s="465" t="str">
        <f t="shared" si="0"/>
        <v>Included</v>
      </c>
    </row>
    <row r="20" spans="1:7" s="403" customFormat="1">
      <c r="A20" s="485" t="s">
        <v>248</v>
      </c>
      <c r="B20" s="486" t="s">
        <v>353</v>
      </c>
      <c r="C20" s="487" t="s">
        <v>354</v>
      </c>
      <c r="D20" s="488" t="s">
        <v>347</v>
      </c>
      <c r="E20" s="491">
        <v>26</v>
      </c>
      <c r="F20" s="490"/>
      <c r="G20" s="465" t="str">
        <f t="shared" si="0"/>
        <v>Included</v>
      </c>
    </row>
    <row r="21" spans="1:7" s="403" customFormat="1" ht="45">
      <c r="A21" s="485">
        <v>3</v>
      </c>
      <c r="B21" s="486">
        <v>2.25</v>
      </c>
      <c r="C21" s="487" t="s">
        <v>359</v>
      </c>
      <c r="D21" s="488" t="s">
        <v>347</v>
      </c>
      <c r="E21" s="491">
        <v>70</v>
      </c>
      <c r="F21" s="490"/>
      <c r="G21" s="465" t="str">
        <f t="shared" si="0"/>
        <v>Included</v>
      </c>
    </row>
    <row r="22" spans="1:7" s="403" customFormat="1" ht="60">
      <c r="A22" s="485">
        <v>4</v>
      </c>
      <c r="B22" s="486">
        <v>2.6</v>
      </c>
      <c r="C22" s="487" t="s">
        <v>360</v>
      </c>
      <c r="D22" s="488"/>
      <c r="E22" s="491"/>
      <c r="F22" s="490"/>
      <c r="G22" s="465" t="str">
        <f t="shared" si="0"/>
        <v>Included</v>
      </c>
    </row>
    <row r="23" spans="1:7" s="403" customFormat="1">
      <c r="A23" s="485" t="s">
        <v>248</v>
      </c>
      <c r="B23" s="486" t="s">
        <v>361</v>
      </c>
      <c r="C23" s="487" t="s">
        <v>249</v>
      </c>
      <c r="D23" s="488" t="s">
        <v>347</v>
      </c>
      <c r="E23" s="491">
        <v>49</v>
      </c>
      <c r="F23" s="490"/>
      <c r="G23" s="465" t="str">
        <f t="shared" si="0"/>
        <v>Included</v>
      </c>
    </row>
    <row r="24" spans="1:7" s="403" customFormat="1" ht="45">
      <c r="A24" s="485">
        <v>5</v>
      </c>
      <c r="B24" s="486">
        <v>4.0999999999999996</v>
      </c>
      <c r="C24" s="487" t="s">
        <v>362</v>
      </c>
      <c r="D24" s="488"/>
      <c r="E24" s="491"/>
      <c r="F24" s="490"/>
      <c r="G24" s="465" t="str">
        <f t="shared" si="0"/>
        <v>Included</v>
      </c>
    </row>
    <row r="25" spans="1:7" s="403" customFormat="1" ht="45">
      <c r="A25" s="485" t="s">
        <v>248</v>
      </c>
      <c r="B25" s="486" t="s">
        <v>255</v>
      </c>
      <c r="C25" s="487" t="s">
        <v>363</v>
      </c>
      <c r="D25" s="488" t="s">
        <v>347</v>
      </c>
      <c r="E25" s="491">
        <v>3</v>
      </c>
      <c r="F25" s="490"/>
      <c r="G25" s="465" t="str">
        <f t="shared" si="0"/>
        <v>Included</v>
      </c>
    </row>
    <row r="26" spans="1:7" s="403" customFormat="1" ht="30">
      <c r="A26" s="485">
        <v>6</v>
      </c>
      <c r="B26" s="486">
        <v>4.3</v>
      </c>
      <c r="C26" s="487" t="s">
        <v>364</v>
      </c>
      <c r="D26" s="488"/>
      <c r="E26" s="492"/>
      <c r="F26" s="490"/>
      <c r="G26" s="465" t="str">
        <f t="shared" si="0"/>
        <v>Included</v>
      </c>
    </row>
    <row r="27" spans="1:7" s="403" customFormat="1">
      <c r="A27" s="485" t="s">
        <v>248</v>
      </c>
      <c r="B27" s="486" t="s">
        <v>256</v>
      </c>
      <c r="C27" s="487" t="s">
        <v>257</v>
      </c>
      <c r="D27" s="488" t="s">
        <v>340</v>
      </c>
      <c r="E27" s="492">
        <v>11</v>
      </c>
      <c r="F27" s="453"/>
      <c r="G27" s="465" t="str">
        <f t="shared" si="0"/>
        <v>Included</v>
      </c>
    </row>
    <row r="28" spans="1:7" s="403" customFormat="1" ht="45">
      <c r="A28" s="485">
        <v>7</v>
      </c>
      <c r="B28" s="486">
        <v>5.0999999999999996</v>
      </c>
      <c r="C28" s="487" t="s">
        <v>365</v>
      </c>
      <c r="D28" s="488"/>
      <c r="E28" s="491"/>
      <c r="F28" s="490"/>
      <c r="G28" s="465" t="str">
        <f t="shared" si="0"/>
        <v>Included</v>
      </c>
    </row>
    <row r="29" spans="1:7" s="403" customFormat="1" ht="30">
      <c r="A29" s="485"/>
      <c r="B29" s="486" t="s">
        <v>366</v>
      </c>
      <c r="C29" s="487" t="s">
        <v>367</v>
      </c>
      <c r="D29" s="488" t="s">
        <v>347</v>
      </c>
      <c r="E29" s="491">
        <v>9</v>
      </c>
      <c r="F29" s="490"/>
      <c r="G29" s="465" t="str">
        <f t="shared" si="0"/>
        <v>Included</v>
      </c>
    </row>
    <row r="30" spans="1:7" s="403" customFormat="1" ht="75">
      <c r="A30" s="485">
        <v>8</v>
      </c>
      <c r="B30" s="486">
        <v>5.2</v>
      </c>
      <c r="C30" s="487" t="s">
        <v>368</v>
      </c>
      <c r="D30" s="488"/>
      <c r="E30" s="491"/>
      <c r="F30" s="490"/>
      <c r="G30" s="465" t="str">
        <f t="shared" si="0"/>
        <v>Included</v>
      </c>
    </row>
    <row r="31" spans="1:7" s="403" customFormat="1" ht="45">
      <c r="A31" s="485" t="s">
        <v>248</v>
      </c>
      <c r="B31" s="486" t="s">
        <v>348</v>
      </c>
      <c r="C31" s="487" t="s">
        <v>369</v>
      </c>
      <c r="D31" s="488" t="s">
        <v>347</v>
      </c>
      <c r="E31" s="489">
        <v>16</v>
      </c>
      <c r="F31" s="490"/>
      <c r="G31" s="465" t="str">
        <f t="shared" si="0"/>
        <v>Included</v>
      </c>
    </row>
    <row r="32" spans="1:7" s="403" customFormat="1" ht="30">
      <c r="A32" s="485">
        <v>9</v>
      </c>
      <c r="B32" s="486">
        <v>5.9</v>
      </c>
      <c r="C32" s="487" t="s">
        <v>370</v>
      </c>
      <c r="D32" s="488"/>
      <c r="E32" s="491"/>
      <c r="F32" s="490"/>
      <c r="G32" s="465" t="str">
        <f t="shared" si="0"/>
        <v>Included</v>
      </c>
    </row>
    <row r="33" spans="1:7" s="403" customFormat="1">
      <c r="A33" s="485" t="s">
        <v>248</v>
      </c>
      <c r="B33" s="486" t="s">
        <v>371</v>
      </c>
      <c r="C33" s="487" t="s">
        <v>372</v>
      </c>
      <c r="D33" s="488" t="s">
        <v>340</v>
      </c>
      <c r="E33" s="491">
        <v>40</v>
      </c>
      <c r="F33" s="490"/>
      <c r="G33" s="465" t="str">
        <f t="shared" si="0"/>
        <v>Included</v>
      </c>
    </row>
    <row r="34" spans="1:7" s="403" customFormat="1" ht="30">
      <c r="A34" s="485" t="s">
        <v>350</v>
      </c>
      <c r="B34" s="486" t="s">
        <v>373</v>
      </c>
      <c r="C34" s="487" t="s">
        <v>374</v>
      </c>
      <c r="D34" s="488" t="s">
        <v>340</v>
      </c>
      <c r="E34" s="491">
        <v>42</v>
      </c>
      <c r="F34" s="490"/>
      <c r="G34" s="465" t="str">
        <f t="shared" si="0"/>
        <v>Included</v>
      </c>
    </row>
    <row r="35" spans="1:7" s="403" customFormat="1">
      <c r="A35" s="485" t="s">
        <v>375</v>
      </c>
      <c r="B35" s="486" t="s">
        <v>349</v>
      </c>
      <c r="C35" s="487" t="s">
        <v>376</v>
      </c>
      <c r="D35" s="488" t="s">
        <v>340</v>
      </c>
      <c r="E35" s="489">
        <v>191</v>
      </c>
      <c r="F35" s="490"/>
      <c r="G35" s="465" t="str">
        <f t="shared" si="0"/>
        <v>Included</v>
      </c>
    </row>
    <row r="36" spans="1:7" s="403" customFormat="1" ht="30">
      <c r="A36" s="485">
        <v>10</v>
      </c>
      <c r="B36" s="486" t="s">
        <v>377</v>
      </c>
      <c r="C36" s="487" t="s">
        <v>378</v>
      </c>
      <c r="D36" s="488"/>
      <c r="E36" s="491"/>
      <c r="F36" s="490"/>
      <c r="G36" s="465" t="str">
        <f t="shared" si="0"/>
        <v>Included</v>
      </c>
    </row>
    <row r="37" spans="1:7" s="403" customFormat="1" ht="30">
      <c r="A37" s="485" t="s">
        <v>248</v>
      </c>
      <c r="B37" s="486" t="s">
        <v>379</v>
      </c>
      <c r="C37" s="487" t="s">
        <v>380</v>
      </c>
      <c r="D37" s="488" t="s">
        <v>351</v>
      </c>
      <c r="E37" s="489">
        <v>700</v>
      </c>
      <c r="F37" s="490"/>
      <c r="G37" s="465" t="str">
        <f t="shared" si="0"/>
        <v>Included</v>
      </c>
    </row>
    <row r="38" spans="1:7" s="403" customFormat="1" ht="30">
      <c r="A38" s="485" t="s">
        <v>350</v>
      </c>
      <c r="B38" s="486" t="s">
        <v>377</v>
      </c>
      <c r="C38" s="487" t="s">
        <v>380</v>
      </c>
      <c r="D38" s="488" t="s">
        <v>381</v>
      </c>
      <c r="E38" s="491">
        <v>1250</v>
      </c>
      <c r="F38" s="453"/>
      <c r="G38" s="465" t="str">
        <f t="shared" si="0"/>
        <v>Included</v>
      </c>
    </row>
    <row r="39" spans="1:7" s="403" customFormat="1" ht="45">
      <c r="A39" s="485">
        <v>11</v>
      </c>
      <c r="B39" s="486">
        <v>10.199999999999999</v>
      </c>
      <c r="C39" s="487" t="s">
        <v>382</v>
      </c>
      <c r="D39" s="488" t="s">
        <v>351</v>
      </c>
      <c r="E39" s="491">
        <v>3825</v>
      </c>
      <c r="F39" s="490"/>
      <c r="G39" s="465" t="str">
        <f t="shared" si="0"/>
        <v>Included</v>
      </c>
    </row>
    <row r="40" spans="1:7" s="403" customFormat="1" ht="150">
      <c r="A40" s="485">
        <v>12</v>
      </c>
      <c r="B40" s="486">
        <v>16.53</v>
      </c>
      <c r="C40" s="487" t="s">
        <v>383</v>
      </c>
      <c r="D40" s="488" t="s">
        <v>252</v>
      </c>
      <c r="E40" s="491">
        <v>1285</v>
      </c>
      <c r="F40" s="490"/>
      <c r="G40" s="465" t="str">
        <f t="shared" si="0"/>
        <v>Included</v>
      </c>
    </row>
    <row r="41" spans="1:7" s="403" customFormat="1" ht="30">
      <c r="A41" s="485">
        <v>13</v>
      </c>
      <c r="B41" s="486">
        <v>13.61</v>
      </c>
      <c r="C41" s="487" t="s">
        <v>384</v>
      </c>
      <c r="D41" s="488"/>
      <c r="E41" s="491"/>
      <c r="F41" s="490"/>
      <c r="G41" s="465" t="str">
        <f t="shared" si="0"/>
        <v>Included</v>
      </c>
    </row>
    <row r="42" spans="1:7" s="403" customFormat="1">
      <c r="A42" s="485"/>
      <c r="B42" s="486" t="s">
        <v>352</v>
      </c>
      <c r="C42" s="487" t="s">
        <v>385</v>
      </c>
      <c r="D42" s="488" t="s">
        <v>340</v>
      </c>
      <c r="E42" s="489">
        <v>175</v>
      </c>
      <c r="F42" s="490"/>
      <c r="G42" s="465" t="str">
        <f t="shared" si="0"/>
        <v>Included</v>
      </c>
    </row>
    <row r="43" spans="1:7" s="403" customFormat="1" ht="30">
      <c r="A43" s="485">
        <v>14</v>
      </c>
      <c r="B43" s="486">
        <v>13.99</v>
      </c>
      <c r="C43" s="487" t="s">
        <v>386</v>
      </c>
      <c r="D43" s="488"/>
      <c r="E43" s="489"/>
      <c r="F43" s="490"/>
      <c r="G43" s="465" t="str">
        <f t="shared" si="0"/>
        <v>Included</v>
      </c>
    </row>
    <row r="44" spans="1:7" s="403" customFormat="1">
      <c r="A44" s="485"/>
      <c r="B44" s="486" t="s">
        <v>387</v>
      </c>
      <c r="C44" s="487" t="s">
        <v>388</v>
      </c>
      <c r="D44" s="488" t="s">
        <v>340</v>
      </c>
      <c r="E44" s="489">
        <v>400</v>
      </c>
      <c r="F44" s="490"/>
      <c r="G44" s="465" t="str">
        <f t="shared" si="0"/>
        <v>Included</v>
      </c>
    </row>
    <row r="45" spans="1:7" s="403" customFormat="1">
      <c r="A45" s="485">
        <v>15</v>
      </c>
      <c r="B45" s="486">
        <v>13.111000000000001</v>
      </c>
      <c r="C45" s="487" t="s">
        <v>389</v>
      </c>
      <c r="D45" s="488"/>
      <c r="E45" s="491"/>
      <c r="F45" s="490"/>
      <c r="G45" s="465" t="str">
        <f t="shared" si="0"/>
        <v>Included</v>
      </c>
    </row>
    <row r="46" spans="1:7" s="403" customFormat="1" ht="30">
      <c r="A46" s="485"/>
      <c r="B46" s="486" t="s">
        <v>390</v>
      </c>
      <c r="C46" s="487" t="s">
        <v>391</v>
      </c>
      <c r="D46" s="488" t="s">
        <v>340</v>
      </c>
      <c r="E46" s="491">
        <v>25000</v>
      </c>
      <c r="F46" s="490"/>
      <c r="G46" s="465" t="str">
        <f t="shared" si="0"/>
        <v>Included</v>
      </c>
    </row>
    <row r="47" spans="1:7" s="403" customFormat="1">
      <c r="A47" s="485">
        <v>16</v>
      </c>
      <c r="B47" s="486">
        <v>13.4</v>
      </c>
      <c r="C47" s="487" t="s">
        <v>392</v>
      </c>
      <c r="D47" s="488"/>
      <c r="E47" s="491"/>
      <c r="F47" s="490"/>
      <c r="G47" s="465" t="str">
        <f t="shared" si="0"/>
        <v>Included</v>
      </c>
    </row>
    <row r="48" spans="1:7" s="403" customFormat="1">
      <c r="A48" s="485"/>
      <c r="B48" s="486" t="s">
        <v>393</v>
      </c>
      <c r="C48" s="487" t="s">
        <v>394</v>
      </c>
      <c r="D48" s="488" t="s">
        <v>340</v>
      </c>
      <c r="E48" s="491">
        <v>110</v>
      </c>
      <c r="F48" s="490"/>
      <c r="G48" s="465" t="str">
        <f t="shared" si="0"/>
        <v>Included</v>
      </c>
    </row>
    <row r="49" spans="1:8" s="403" customFormat="1">
      <c r="A49" s="485">
        <v>17</v>
      </c>
      <c r="B49" s="486">
        <v>13.5</v>
      </c>
      <c r="C49" s="487" t="s">
        <v>395</v>
      </c>
      <c r="D49" s="488"/>
      <c r="E49" s="491"/>
      <c r="F49" s="490"/>
      <c r="G49" s="465" t="str">
        <f t="shared" si="0"/>
        <v>Included</v>
      </c>
    </row>
    <row r="50" spans="1:8" s="403" customFormat="1">
      <c r="A50" s="485"/>
      <c r="B50" s="486" t="s">
        <v>396</v>
      </c>
      <c r="C50" s="487" t="s">
        <v>394</v>
      </c>
      <c r="D50" s="488" t="s">
        <v>340</v>
      </c>
      <c r="E50" s="491">
        <v>110</v>
      </c>
      <c r="F50" s="490"/>
      <c r="G50" s="465" t="str">
        <f t="shared" si="0"/>
        <v>Included</v>
      </c>
    </row>
    <row r="51" spans="1:8" s="403" customFormat="1" ht="75">
      <c r="A51" s="485">
        <v>18</v>
      </c>
      <c r="B51" s="486">
        <v>14.1</v>
      </c>
      <c r="C51" s="487" t="s">
        <v>397</v>
      </c>
      <c r="D51" s="488"/>
      <c r="E51" s="491"/>
      <c r="F51" s="490"/>
      <c r="G51" s="465" t="str">
        <f t="shared" si="0"/>
        <v>Included</v>
      </c>
    </row>
    <row r="52" spans="1:8" s="403" customFormat="1">
      <c r="A52" s="485"/>
      <c r="B52" s="486" t="s">
        <v>398</v>
      </c>
      <c r="C52" s="487" t="s">
        <v>399</v>
      </c>
      <c r="D52" s="488" t="s">
        <v>340</v>
      </c>
      <c r="E52" s="491">
        <v>310</v>
      </c>
      <c r="F52" s="490"/>
      <c r="G52" s="465" t="str">
        <f t="shared" si="0"/>
        <v>Included</v>
      </c>
    </row>
    <row r="53" spans="1:8" s="403" customFormat="1" ht="90">
      <c r="A53" s="485">
        <v>19</v>
      </c>
      <c r="B53" s="486">
        <v>4.2</v>
      </c>
      <c r="C53" s="487" t="s">
        <v>400</v>
      </c>
      <c r="D53" s="488"/>
      <c r="E53" s="491"/>
      <c r="F53" s="490"/>
      <c r="G53" s="465" t="str">
        <f t="shared" si="0"/>
        <v>Included</v>
      </c>
    </row>
    <row r="54" spans="1:8" s="403" customFormat="1" ht="45">
      <c r="A54" s="485"/>
      <c r="B54" s="486" t="s">
        <v>401</v>
      </c>
      <c r="C54" s="487" t="s">
        <v>402</v>
      </c>
      <c r="D54" s="488" t="s">
        <v>347</v>
      </c>
      <c r="E54" s="491">
        <v>3</v>
      </c>
      <c r="F54" s="490"/>
      <c r="G54" s="465" t="str">
        <f t="shared" si="0"/>
        <v>Included</v>
      </c>
    </row>
    <row r="55" spans="1:8" s="403" customFormat="1">
      <c r="A55" s="485">
        <v>20</v>
      </c>
      <c r="B55" s="486">
        <v>13.16</v>
      </c>
      <c r="C55" s="487" t="s">
        <v>403</v>
      </c>
      <c r="D55" s="488"/>
      <c r="E55" s="491"/>
      <c r="F55" s="490"/>
      <c r="G55" s="465" t="str">
        <f t="shared" si="0"/>
        <v>Included</v>
      </c>
    </row>
    <row r="56" spans="1:8" s="403" customFormat="1">
      <c r="A56" s="485"/>
      <c r="B56" s="486" t="s">
        <v>404</v>
      </c>
      <c r="C56" s="487" t="s">
        <v>405</v>
      </c>
      <c r="D56" s="488" t="s">
        <v>340</v>
      </c>
      <c r="E56" s="491">
        <v>216</v>
      </c>
      <c r="F56" s="490"/>
      <c r="G56" s="465" t="str">
        <f t="shared" si="0"/>
        <v>Included</v>
      </c>
    </row>
    <row r="57" spans="1:8" s="403" customFormat="1" ht="20.25">
      <c r="A57" s="441"/>
      <c r="B57" s="441"/>
      <c r="C57" s="444"/>
      <c r="D57" s="443"/>
      <c r="E57" s="442"/>
      <c r="F57" s="442"/>
      <c r="G57" s="465" t="str">
        <f t="shared" ref="G57" si="1">IF(F57=0,"Included",IF(ISERROR(E57*F57),F57,F57*E57))</f>
        <v>Included</v>
      </c>
    </row>
    <row r="58" spans="1:8" s="403" customFormat="1" ht="52.5">
      <c r="A58" s="414"/>
      <c r="B58" s="404"/>
      <c r="C58" s="448" t="s">
        <v>333</v>
      </c>
      <c r="D58" s="426"/>
      <c r="E58" s="436"/>
      <c r="F58" s="409"/>
      <c r="G58" s="451">
        <f>SUM(G18:G57)</f>
        <v>0</v>
      </c>
      <c r="H58" s="425" t="e">
        <f>#REF!+#REF!+#REF!+#REF!</f>
        <v>#REF!</v>
      </c>
    </row>
    <row r="59" spans="1:8">
      <c r="A59" s="100" t="s">
        <v>78</v>
      </c>
      <c r="B59" s="290"/>
      <c r="C59" s="449" t="str">
        <f>IF('Names of Bidder'!D23=0, "", 'Names of Bidder'!D23)</f>
        <v/>
      </c>
      <c r="D59" s="409"/>
      <c r="F59" s="348" t="s">
        <v>80</v>
      </c>
      <c r="G59" s="371" t="str">
        <f>IF('Names of Bidder'!D18=0, "", 'Names of Bidder'!D18)</f>
        <v/>
      </c>
    </row>
    <row r="60" spans="1:8">
      <c r="A60" s="100" t="s">
        <v>79</v>
      </c>
      <c r="B60" s="290"/>
      <c r="C60" s="449" t="str">
        <f>IF('Names of Bidder'!D24=0, "", 'Names of Bidder'!D24)</f>
        <v/>
      </c>
      <c r="F60" s="348" t="s">
        <v>81</v>
      </c>
      <c r="G60" s="358" t="str">
        <f>IF('Names of Bidder'!D19=0, "", 'Names of Bidder'!D19)</f>
        <v/>
      </c>
    </row>
    <row r="61" spans="1:8">
      <c r="C61" s="450"/>
    </row>
    <row r="62" spans="1:8">
      <c r="C62" s="450"/>
      <c r="F62" s="348"/>
    </row>
  </sheetData>
  <sheetProtection algorithmName="SHA-512" hashValue="8ot7USp6t2fATNNje9rVWyW0jYeBBxi1RV9e0SKqccKXr3aIefd6babpRebnMNt1FsEMttPDwJ34b4PT7+kFnw==" saltValue="5lH1QVm2Id8bGen813Uoiw==" spinCount="100000" sheet="1" formatColumns="0" formatRows="0" selectLockedCells="1"/>
  <customSheetViews>
    <customSheetView guid="{398C7893-3C2A-4DA4-8552-014985533932}" scale="95" showPageBreaks="1" printArea="1" hiddenRows="1" hiddenColumns="1" view="pageBreakPreview" topLeftCell="A24">
      <selection activeCell="F19" sqref="F19"/>
      <colBreaks count="1" manualBreakCount="1">
        <brk id="7" max="1048575" man="1"/>
      </colBreaks>
      <pageMargins left="0.511811023622047" right="0.26" top="0.48" bottom="0.54" header="0.25" footer="0.27"/>
      <printOptions horizontalCentered="1"/>
      <pageSetup paperSize="9" scale="43" orientation="portrait" horizontalDpi="300" verticalDpi="300" r:id="rId1"/>
      <headerFooter alignWithMargins="0">
        <oddFooter>&amp;R&amp;"Book Antiqua,Bold"&amp;10Schedule-1/ Page &amp;P of &amp;N</oddFooter>
      </headerFooter>
    </customSheetView>
    <customSheetView guid="{BEF72719-4CCF-4C9B-95F6-0F3535FF30B3}" scale="75" showPageBreaks="1" printArea="1" view="pageBreakPreview">
      <selection activeCell="F26" sqref="F26"/>
      <rowBreaks count="2" manualBreakCount="2">
        <brk id="27" max="6" man="1"/>
        <brk id="63" max="6" man="1"/>
      </rowBreaks>
      <colBreaks count="1" manualBreakCount="1">
        <brk id="7" max="1048575" man="1"/>
      </colBreaks>
      <pageMargins left="0.511811023622047" right="0.26" top="0.48" bottom="0.54" header="0.25" footer="0.27"/>
      <printOptions horizontalCentered="1"/>
      <pageSetup paperSize="9" scale="62" orientation="portrait" horizontalDpi="300" verticalDpi="300" r:id="rId2"/>
      <headerFooter alignWithMargins="0">
        <oddFooter>&amp;R&amp;"Book Antiqua,Bold"&amp;10Schedule-1/ Page &amp;P of &amp;N</oddFooter>
      </headerFooter>
    </customSheetView>
    <customSheetView guid="{CF0E662C-D3BC-4297-99E8-62C40B3B7AD9}" scale="85" showPageBreaks="1" printArea="1" view="pageBreakPreview" topLeftCell="A341">
      <selection activeCell="F344" sqref="F344"/>
      <rowBreaks count="11" manualBreakCount="11">
        <brk id="31" max="6" man="1"/>
        <brk id="59" max="6" man="1"/>
        <brk id="92" max="6" man="1"/>
        <brk id="120" max="6" man="1"/>
        <brk id="131" max="6" man="1"/>
        <brk id="158" max="6" man="1"/>
        <brk id="193" max="6" man="1"/>
        <brk id="245" max="6" man="1"/>
        <brk id="290" max="6" man="1"/>
        <brk id="323" max="6" man="1"/>
        <brk id="343" max="6" man="1"/>
      </rowBreaks>
      <colBreaks count="1" manualBreakCount="1">
        <brk id="7" max="1048575" man="1"/>
      </colBreaks>
      <pageMargins left="0.511811023622047" right="0.26" top="0.48" bottom="0.54" header="0.25" footer="0.27"/>
      <printOptions horizontalCentered="1"/>
      <pageSetup paperSize="9" scale="71" orientation="portrait" horizontalDpi="300" verticalDpi="300" r:id="rId3"/>
      <headerFooter alignWithMargins="0">
        <oddFooter>&amp;R&amp;"Book Antiqua,Bold"&amp;10Schedule-1/ Page &amp;P of &amp;N</oddFooter>
      </headerFooter>
    </customSheetView>
    <customSheetView guid="{BAD0225F-C858-4E40-A5E7-64BB5328C88A}" scale="90" topLeftCell="A79">
      <selection activeCell="F88" sqref="F88"/>
      <colBreaks count="1" manualBreakCount="1">
        <brk id="7" max="1048575" man="1"/>
      </colBreaks>
      <pageMargins left="0.511811023622047" right="0.26" top="0.48" bottom="0.54" header="0.25" footer="0.27"/>
      <printOptions horizontalCentered="1"/>
      <pageSetup paperSize="9" scale="88" orientation="portrait" horizontalDpi="300" verticalDpi="300" r:id="rId4"/>
      <headerFooter alignWithMargins="0">
        <oddFooter>&amp;R&amp;"Book Antiqua,Bold"&amp;10Schedule-1/ Page &amp;P of &amp;N</oddFooter>
      </headerFooter>
    </customSheetView>
    <customSheetView guid="{8DC3BA4D-7811-4245-A3D0-7EE4A8A001CA}" scale="75" topLeftCell="A34">
      <selection activeCell="E41" sqref="E41"/>
      <colBreaks count="1" manualBreakCount="1">
        <brk id="6" max="1048575" man="1"/>
      </colBreaks>
      <pageMargins left="0.511811023622047" right="0.26" top="0.48" bottom="0.54" header="0.25" footer="0.27"/>
      <printOptions horizontalCentered="1"/>
      <pageSetup paperSize="9" scale="88" orientation="portrait" horizontalDpi="300" verticalDpi="300" r:id="rId5"/>
      <headerFooter alignWithMargins="0">
        <oddFooter>&amp;R&amp;"Book Antiqua,Bold"&amp;10Schedule-1/ Page &amp;P of &amp;N</oddFooter>
      </headerFooter>
    </customSheetView>
    <customSheetView guid="{E95B21C1-D936-4435-AF6F-90CF0B6A7506}" hiddenRows="1" hiddenColumns="1" topLeftCell="A12">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6"/>
      <headerFooter alignWithMargins="0">
        <oddFooter>&amp;R&amp;"Book Antiqua,Bold"&amp;10Schedule-1/ Page &amp;P of &amp;N</oddFooter>
      </headerFooter>
    </customSheetView>
    <customSheetView guid="{B1277D53-29D6-4226-81E2-084FB62977B6}" hiddenRows="1" hiddenColumns="1" topLeftCell="A18">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7"/>
      <headerFooter alignWithMargins="0">
        <oddFooter>&amp;R&amp;"Book Antiqua,Bold"&amp;10Schedule-1/ Page &amp;P of &amp;N</oddFooter>
      </headerFooter>
    </customSheetView>
    <customSheetView guid="{58D82F59-8CF6-455F-B9F4-081499FDF243}" showPageBreaks="1" printArea="1" hiddenRows="1" hiddenColumns="1" view="pageBreakPreview" topLeftCell="A7">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8"/>
      <headerFooter alignWithMargins="0">
        <oddFooter>&amp;R&amp;"Book Antiqua,Bold"&amp;10Schedule-1/ Page &amp;P of &amp;N</oddFooter>
      </headerFooter>
    </customSheetView>
    <customSheetView guid="{4F65FF32-EC61-4022-A399-2986D7B6B8B3}" zeroValues="0" showRuler="0" topLeftCell="A67">
      <selection activeCell="B2" sqref="B2:E2"/>
      <rowBreaks count="1" manualBreakCount="1">
        <brk id="67" max="6" man="1"/>
      </rowBreaks>
      <colBreaks count="1" manualBreakCount="1">
        <brk id="7" max="1048575" man="1"/>
      </colBreaks>
      <pageMargins left="0.511811023622047" right="0.26" top="0.48" bottom="0.54" header="0.25" footer="0.27"/>
      <printOptions horizontalCentered="1"/>
      <pageSetup paperSize="9" orientation="portrait" horizontalDpi="300" verticalDpi="300" r:id="rId9"/>
      <headerFooter alignWithMargins="0">
        <oddFooter>&amp;R&amp;"Book Antiqua,Bold"&amp;10Page &amp;P of &amp;N</oddFooter>
      </headerFooter>
    </customSheetView>
    <customSheetView guid="{696D9240-6693-44E8-B9A4-2BFADD101EE2}" showPageBreaks="1" printArea="1" hiddenRows="1" hiddenColumns="1" view="pageBreakPreview">
      <selection activeCell="F18" sqref="F18"/>
      <colBreaks count="1" manualBreakCount="1">
        <brk id="8" max="1048575" man="1"/>
      </colBreaks>
      <pageMargins left="0.511811023622047" right="0.26" top="0.48" bottom="0.54" header="0.25" footer="0.27"/>
      <printOptions horizontalCentered="1"/>
      <pageSetup paperSize="9" scale="90" orientation="portrait" horizontalDpi="300" verticalDpi="300" r:id="rId10"/>
      <headerFooter alignWithMargins="0">
        <oddFooter>&amp;R&amp;"Book Antiqua,Bold"&amp;10Schedule-1/ Page &amp;P of &amp;N</oddFooter>
      </headerFooter>
    </customSheetView>
    <customSheetView guid="{B0EE7D76-5806-4718-BDAD-3A3EA691E5E4}" showPageBreaks="1" printArea="1" hiddenRows="1" hiddenColumns="1" view="pageBreakPreview" topLeftCell="A10">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11"/>
      <headerFooter alignWithMargins="0">
        <oddFooter>&amp;R&amp;"Book Antiqua,Bold"&amp;10Schedule-1/ Page &amp;P of &amp;N</oddFooter>
      </headerFooter>
    </customSheetView>
    <customSheetView guid="{1A26D3B9-AD8D-4AE9-81F5-E0DF795F4658}" hiddenRows="1" hiddenColumns="1" topLeftCell="A12">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12"/>
      <headerFooter alignWithMargins="0">
        <oddFooter>&amp;R&amp;"Book Antiqua,Bold"&amp;10Schedule-1/ Page &amp;P of &amp;N</oddFooter>
      </headerFooter>
    </customSheetView>
    <customSheetView guid="{4F47A486-EA66-4D4B-9D65-1ABEAC31AACE}" scale="74" topLeftCell="A40">
      <selection activeCell="F49" sqref="F49"/>
      <colBreaks count="1" manualBreakCount="1">
        <brk id="7" max="1048575" man="1"/>
      </colBreaks>
      <pageMargins left="0.511811023622047" right="0.26" top="0.48" bottom="0.54" header="0.25" footer="0.27"/>
      <printOptions horizontalCentered="1"/>
      <pageSetup paperSize="9" scale="88" orientation="portrait" horizontalDpi="300" verticalDpi="300" r:id="rId13"/>
      <headerFooter alignWithMargins="0">
        <oddFooter>&amp;R&amp;"Book Antiqua,Bold"&amp;10Schedule-1/ Page &amp;P of &amp;N</oddFooter>
      </headerFooter>
    </customSheetView>
    <customSheetView guid="{25334923-91A5-4F88-9A10-8FA88873EC26}" scale="90" topLeftCell="A61">
      <selection activeCell="F65" sqref="F65"/>
      <colBreaks count="1" manualBreakCount="1">
        <brk id="7" max="1048575" man="1"/>
      </colBreaks>
      <pageMargins left="0.511811023622047" right="0.26" top="0.48" bottom="0.54" header="0.25" footer="0.27"/>
      <printOptions horizontalCentered="1"/>
      <pageSetup paperSize="9" scale="88" orientation="portrait" horizontalDpi="300" verticalDpi="300" r:id="rId14"/>
      <headerFooter alignWithMargins="0">
        <oddFooter>&amp;R&amp;"Book Antiqua,Bold"&amp;10Schedule-1/ Page &amp;P of &amp;N</oddFooter>
      </headerFooter>
    </customSheetView>
    <customSheetView guid="{5E2FF645-A015-403E-863B-BADF6B75C7D1}" scale="85" showPageBreaks="1" printArea="1" view="pageBreakPreview" topLeftCell="A197">
      <selection activeCell="F230" sqref="F230"/>
      <rowBreaks count="11" manualBreakCount="11">
        <brk id="31" max="6" man="1"/>
        <brk id="59" max="6" man="1"/>
        <brk id="92" max="6" man="1"/>
        <brk id="120" max="6" man="1"/>
        <brk id="131" max="6" man="1"/>
        <brk id="158" max="6" man="1"/>
        <brk id="193" max="6" man="1"/>
        <brk id="243" max="6" man="1"/>
        <brk id="286" max="6" man="1"/>
        <brk id="321" max="6" man="1"/>
        <brk id="342" max="6" man="1"/>
      </rowBreaks>
      <colBreaks count="1" manualBreakCount="1">
        <brk id="7" max="1048575" man="1"/>
      </colBreaks>
      <pageMargins left="0.511811023622047" right="0.26" top="0.48" bottom="0.54" header="0.25" footer="0.27"/>
      <printOptions horizontalCentered="1"/>
      <pageSetup paperSize="9" scale="71" orientation="portrait" horizontalDpi="300" verticalDpi="300" r:id="rId15"/>
      <headerFooter alignWithMargins="0">
        <oddFooter>&amp;R&amp;"Book Antiqua,Bold"&amp;10Schedule-1/ Page &amp;P of &amp;N</oddFooter>
      </headerFooter>
    </customSheetView>
    <customSheetView guid="{C3C2F6BE-1796-4187-BF38-BACEF6057F57}" scale="85" showPageBreaks="1" printArea="1" view="pageBreakPreview">
      <selection activeCell="F18" sqref="F18"/>
      <rowBreaks count="2" manualBreakCount="2">
        <brk id="28" max="6" man="1"/>
        <brk id="74" max="6" man="1"/>
      </rowBreaks>
      <colBreaks count="1" manualBreakCount="1">
        <brk id="7" max="1048575" man="1"/>
      </colBreaks>
      <pageMargins left="0.511811023622047" right="0.26" top="0.48" bottom="0.54" header="0.25" footer="0.27"/>
      <printOptions horizontalCentered="1"/>
      <pageSetup paperSize="9" scale="62" orientation="portrait" horizontalDpi="300" verticalDpi="300" r:id="rId16"/>
      <headerFooter alignWithMargins="0">
        <oddFooter>&amp;R&amp;"Book Antiqua,Bold"&amp;10Schedule-1/ Page &amp;P of &amp;N</oddFooter>
      </headerFooter>
    </customSheetView>
    <customSheetView guid="{F2279B93-E4FF-4A81-B734-06F92F73708D}" scale="95" showPageBreaks="1" printArea="1" hiddenRows="1" hiddenColumns="1" view="pageBreakPreview" topLeftCell="A24">
      <selection activeCell="F19" sqref="F19"/>
      <colBreaks count="1" manualBreakCount="1">
        <brk id="7" max="1048575" man="1"/>
      </colBreaks>
      <pageMargins left="0.511811023622047" right="0.26" top="0.48" bottom="0.54" header="0.25" footer="0.27"/>
      <printOptions horizontalCentered="1"/>
      <pageSetup paperSize="9" scale="43" orientation="portrait" horizontalDpi="300" verticalDpi="300" r:id="rId17"/>
      <headerFooter alignWithMargins="0">
        <oddFooter>&amp;R&amp;"Book Antiqua,Bold"&amp;10Schedule-1/ Page &amp;P of &amp;N</oddFooter>
      </headerFooter>
    </customSheetView>
  </customSheetViews>
  <mergeCells count="3">
    <mergeCell ref="A3:G3"/>
    <mergeCell ref="A4:G4"/>
    <mergeCell ref="A16:C16"/>
  </mergeCells>
  <phoneticPr fontId="2" type="noConversion"/>
  <printOptions horizontalCentered="1"/>
  <pageMargins left="0.511811023622047" right="0.26" top="0.48" bottom="0.54" header="0.25" footer="0.27"/>
  <pageSetup paperSize="9" scale="43" orientation="portrait" horizontalDpi="300" verticalDpi="300" r:id="rId18"/>
  <headerFooter alignWithMargins="0">
    <oddFooter>&amp;R&amp;"Book Antiqua,Bold"&amp;10Schedule-1/ Page &amp;P of &amp;N</oddFooter>
  </headerFooter>
  <colBreaks count="1" manualBreakCount="1">
    <brk id="7" max="1048575" man="1"/>
  </colBreaks>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53"/>
  </sheetPr>
  <dimension ref="A1:AA88"/>
  <sheetViews>
    <sheetView view="pageBreakPreview" topLeftCell="A10" zoomScaleNormal="91" zoomScaleSheetLayoutView="100" workbookViewId="0">
      <selection activeCell="F19" sqref="F19"/>
    </sheetView>
  </sheetViews>
  <sheetFormatPr defaultColWidth="9" defaultRowHeight="16.5"/>
  <cols>
    <col min="1" max="1" width="8.25" style="364" customWidth="1"/>
    <col min="2" max="2" width="7.25" style="364" customWidth="1"/>
    <col min="3" max="3" width="54.125" style="360" customWidth="1"/>
    <col min="4" max="4" width="10.375" style="359" customWidth="1"/>
    <col min="5" max="5" width="15.75" style="432" customWidth="1"/>
    <col min="6" max="6" width="22.125" style="361" customWidth="1"/>
    <col min="7" max="7" width="26.5" style="361" customWidth="1"/>
    <col min="8" max="8" width="17.75" style="350" customWidth="1"/>
    <col min="9" max="9" width="8" style="350" customWidth="1"/>
    <col min="10" max="10" width="17.5" style="350" customWidth="1"/>
    <col min="11" max="11" width="9" style="350" customWidth="1"/>
    <col min="12" max="12" width="9" style="335" customWidth="1"/>
    <col min="13" max="14" width="17.625" style="335" customWidth="1"/>
    <col min="15" max="27" width="9" style="335"/>
    <col min="28" max="16384" width="9" style="350"/>
  </cols>
  <sheetData>
    <row r="1" spans="1:14" ht="18" customHeight="1">
      <c r="A1" s="544" t="str">
        <f>Cover!B3</f>
        <v>Specification No.:WR-1/RPC/VRL/I-108/2026/Rfx-5005012875</v>
      </c>
      <c r="B1" s="544"/>
      <c r="C1" s="544"/>
      <c r="D1" s="333"/>
      <c r="E1" s="57"/>
      <c r="F1" s="334"/>
      <c r="G1" s="334" t="s">
        <v>84</v>
      </c>
    </row>
    <row r="2" spans="1:14" ht="23.25" customHeight="1">
      <c r="A2" s="347"/>
      <c r="B2" s="354"/>
      <c r="C2" s="357"/>
      <c r="D2" s="347"/>
      <c r="E2" s="205"/>
      <c r="F2" s="358"/>
      <c r="G2" s="358"/>
    </row>
    <row r="3" spans="1:14" ht="24.75" customHeight="1">
      <c r="A3" s="545" t="str">
        <f>Cover!$B$2</f>
        <v>Repairing and painting of existing Boundary wall and construction of new boundary wall in damaged portion at 400/220kV Substation, Raipur (Kumhari)</v>
      </c>
      <c r="B3" s="545"/>
      <c r="C3" s="545"/>
      <c r="D3" s="545"/>
      <c r="E3" s="545"/>
      <c r="F3" s="545"/>
      <c r="G3" s="545"/>
      <c r="L3" s="337"/>
      <c r="N3" s="338"/>
    </row>
    <row r="4" spans="1:14" ht="32.25" customHeight="1">
      <c r="A4" s="546" t="s">
        <v>325</v>
      </c>
      <c r="B4" s="547"/>
      <c r="C4" s="547"/>
      <c r="D4" s="547"/>
      <c r="E4" s="547"/>
      <c r="F4" s="547"/>
      <c r="G4" s="547"/>
      <c r="H4" s="339"/>
      <c r="L4" s="337"/>
      <c r="N4" s="338"/>
    </row>
    <row r="5" spans="1:14" ht="18" customHeight="1">
      <c r="G5" s="358"/>
      <c r="L5" s="337"/>
      <c r="N5" s="338"/>
    </row>
    <row r="6" spans="1:14" ht="18" customHeight="1">
      <c r="A6" s="280" t="str">
        <f>'  Sch-1'!A6</f>
        <v>Bidder’s Name and Address</v>
      </c>
      <c r="B6" s="26"/>
      <c r="C6" s="362"/>
      <c r="D6" s="362"/>
      <c r="E6" s="277"/>
      <c r="F6" s="358" t="s">
        <v>74</v>
      </c>
      <c r="G6" s="358"/>
      <c r="H6" s="362"/>
      <c r="L6" s="337"/>
      <c r="N6" s="338"/>
    </row>
    <row r="7" spans="1:14" ht="18" customHeight="1">
      <c r="A7" s="367" t="str">
        <f>'  Sch-1'!A7</f>
        <v xml:space="preserve">Bidder as </v>
      </c>
      <c r="B7" s="340"/>
      <c r="F7" s="363" t="s">
        <v>344</v>
      </c>
      <c r="G7" s="358"/>
      <c r="H7" s="362"/>
      <c r="L7" s="337"/>
      <c r="N7" s="338"/>
    </row>
    <row r="8" spans="1:14">
      <c r="A8" s="280" t="s">
        <v>75</v>
      </c>
      <c r="B8" s="26"/>
      <c r="C8" s="543" t="str">
        <f>IF('  Sch-1'!C8=0, "", '  Sch-1'!C8)</f>
        <v/>
      </c>
      <c r="D8" s="543"/>
      <c r="E8" s="543"/>
      <c r="F8" s="369" t="s">
        <v>77</v>
      </c>
      <c r="G8" s="363"/>
      <c r="L8" s="337"/>
      <c r="N8" s="338"/>
    </row>
    <row r="9" spans="1:14">
      <c r="A9" s="280" t="s">
        <v>76</v>
      </c>
      <c r="B9" s="26"/>
      <c r="C9" s="543" t="str">
        <f>IF('  Sch-1'!C9=0, "", '  Sch-1'!C9)</f>
        <v/>
      </c>
      <c r="D9" s="543"/>
      <c r="E9" s="543"/>
      <c r="F9" s="369" t="s">
        <v>111</v>
      </c>
      <c r="G9" s="363"/>
      <c r="L9" s="337"/>
      <c r="N9" s="338"/>
    </row>
    <row r="10" spans="1:14">
      <c r="A10" s="368"/>
      <c r="B10" s="362"/>
      <c r="C10" s="543" t="str">
        <f>IF('  Sch-1'!C10=0, "", '  Sch-1'!C10)</f>
        <v/>
      </c>
      <c r="D10" s="543"/>
      <c r="E10" s="543"/>
      <c r="F10" s="369" t="s">
        <v>112</v>
      </c>
      <c r="G10" s="363"/>
    </row>
    <row r="11" spans="1:14">
      <c r="A11" s="368"/>
      <c r="B11" s="362"/>
      <c r="C11" s="543" t="str">
        <f>IF('  Sch-1'!C11=0, "", '  Sch-1'!C11)</f>
        <v/>
      </c>
      <c r="D11" s="543"/>
      <c r="E11" s="543"/>
      <c r="F11" s="369" t="s">
        <v>113</v>
      </c>
      <c r="G11" s="363"/>
    </row>
    <row r="12" spans="1:14" ht="18" customHeight="1">
      <c r="A12" s="368"/>
      <c r="B12" s="362"/>
      <c r="C12" s="26"/>
      <c r="D12" s="26"/>
      <c r="E12" s="281"/>
      <c r="F12" s="363"/>
      <c r="G12" s="358"/>
      <c r="H12" s="362"/>
    </row>
    <row r="13" spans="1:14" ht="18" customHeight="1">
      <c r="A13" s="368"/>
      <c r="B13" s="362"/>
      <c r="C13" s="26"/>
      <c r="D13" s="26"/>
      <c r="E13" s="281"/>
      <c r="F13" s="370"/>
      <c r="G13" s="334" t="s">
        <v>62</v>
      </c>
    </row>
    <row r="14" spans="1:14" ht="43.5" customHeight="1">
      <c r="A14" s="286" t="s">
        <v>63</v>
      </c>
      <c r="B14" s="286" t="s">
        <v>237</v>
      </c>
      <c r="C14" s="286" t="s">
        <v>69</v>
      </c>
      <c r="D14" s="287" t="s">
        <v>61</v>
      </c>
      <c r="E14" s="154" t="s">
        <v>64</v>
      </c>
      <c r="F14" s="286" t="s">
        <v>126</v>
      </c>
      <c r="G14" s="286" t="s">
        <v>125</v>
      </c>
      <c r="H14" s="336"/>
      <c r="M14" s="341"/>
      <c r="N14" s="341"/>
    </row>
    <row r="15" spans="1:14" ht="18" customHeight="1">
      <c r="A15" s="287">
        <v>1</v>
      </c>
      <c r="B15" s="287">
        <v>2</v>
      </c>
      <c r="C15" s="287">
        <v>3</v>
      </c>
      <c r="D15" s="287">
        <v>4</v>
      </c>
      <c r="E15" s="154">
        <v>5</v>
      </c>
      <c r="F15" s="287">
        <v>6</v>
      </c>
      <c r="G15" s="287" t="s">
        <v>53</v>
      </c>
      <c r="H15" s="342"/>
      <c r="M15" s="343"/>
      <c r="N15" s="343"/>
    </row>
    <row r="16" spans="1:14" ht="30.75" customHeight="1">
      <c r="A16" s="287"/>
      <c r="B16" s="287"/>
      <c r="C16" s="548" t="s">
        <v>326</v>
      </c>
      <c r="D16" s="549"/>
      <c r="E16" s="549"/>
      <c r="F16" s="549"/>
      <c r="G16" s="550"/>
      <c r="H16" s="342"/>
      <c r="M16" s="343"/>
      <c r="N16" s="343"/>
    </row>
    <row r="17" spans="1:14" ht="20.25">
      <c r="A17" s="477"/>
      <c r="B17" s="478"/>
      <c r="C17" s="479"/>
      <c r="D17" s="480"/>
      <c r="E17" s="480"/>
      <c r="F17" s="452"/>
      <c r="G17" s="451"/>
      <c r="H17" s="342"/>
      <c r="M17" s="343"/>
      <c r="N17" s="343"/>
    </row>
    <row r="18" spans="1:14" ht="20.25">
      <c r="A18" s="441">
        <v>1</v>
      </c>
      <c r="B18" s="493" t="s">
        <v>258</v>
      </c>
      <c r="C18" s="494" t="s">
        <v>406</v>
      </c>
      <c r="D18" s="493"/>
      <c r="E18" s="495"/>
      <c r="F18" s="490"/>
      <c r="G18" s="465" t="str">
        <f t="shared" ref="G18:G70" si="0">IF(F18=0,"Included",IF(ISERROR(E18*F18),F18,F18*E18))</f>
        <v>Included</v>
      </c>
      <c r="H18" s="342"/>
      <c r="M18" s="343"/>
      <c r="N18" s="343"/>
    </row>
    <row r="19" spans="1:14" ht="49.5">
      <c r="A19" s="441"/>
      <c r="B19" s="493"/>
      <c r="C19" s="494" t="s">
        <v>407</v>
      </c>
      <c r="D19" s="493" t="s">
        <v>347</v>
      </c>
      <c r="E19" s="495">
        <v>30</v>
      </c>
      <c r="F19" s="490"/>
      <c r="G19" s="465" t="str">
        <f t="shared" si="0"/>
        <v>Included</v>
      </c>
      <c r="H19" s="342"/>
      <c r="M19" s="343"/>
      <c r="N19" s="343"/>
    </row>
    <row r="20" spans="1:14" ht="20.25" hidden="1">
      <c r="A20" s="477"/>
      <c r="B20" s="480"/>
      <c r="C20" s="479"/>
      <c r="D20" s="480"/>
      <c r="E20" s="481"/>
      <c r="F20" s="453"/>
      <c r="G20" s="465" t="str">
        <f t="shared" si="0"/>
        <v>Included</v>
      </c>
      <c r="H20" s="342"/>
      <c r="M20" s="343"/>
      <c r="N20" s="343"/>
    </row>
    <row r="21" spans="1:14" ht="20.25" hidden="1">
      <c r="A21" s="441"/>
      <c r="B21" s="471"/>
      <c r="C21" s="470"/>
      <c r="D21" s="471"/>
      <c r="E21" s="469"/>
      <c r="F21" s="452"/>
      <c r="G21" s="465" t="str">
        <f t="shared" si="0"/>
        <v>Included</v>
      </c>
      <c r="H21" s="342"/>
      <c r="M21" s="343"/>
      <c r="N21" s="343"/>
    </row>
    <row r="22" spans="1:14" ht="20.25" hidden="1">
      <c r="A22" s="441"/>
      <c r="B22" s="471"/>
      <c r="C22" s="470"/>
      <c r="D22" s="471"/>
      <c r="E22" s="469"/>
      <c r="F22" s="452"/>
      <c r="G22" s="465" t="str">
        <f t="shared" si="0"/>
        <v>Included</v>
      </c>
      <c r="H22" s="342"/>
      <c r="M22" s="343"/>
      <c r="N22" s="343"/>
    </row>
    <row r="23" spans="1:14" ht="20.25" hidden="1">
      <c r="A23" s="441"/>
      <c r="B23" s="471"/>
      <c r="C23" s="470"/>
      <c r="D23" s="471"/>
      <c r="E23" s="469"/>
      <c r="F23" s="452"/>
      <c r="G23" s="465" t="str">
        <f t="shared" si="0"/>
        <v>Included</v>
      </c>
      <c r="H23" s="342"/>
      <c r="M23" s="343"/>
      <c r="N23" s="343"/>
    </row>
    <row r="24" spans="1:14" ht="20.25" hidden="1">
      <c r="A24" s="441"/>
      <c r="B24" s="467"/>
      <c r="C24" s="470"/>
      <c r="D24" s="467"/>
      <c r="E24" s="469"/>
      <c r="F24" s="452"/>
      <c r="G24" s="465" t="str">
        <f t="shared" si="0"/>
        <v>Included</v>
      </c>
      <c r="H24" s="342"/>
      <c r="M24" s="343"/>
      <c r="N24" s="343"/>
    </row>
    <row r="25" spans="1:14" ht="20.25" hidden="1">
      <c r="A25" s="441"/>
      <c r="B25" s="472"/>
      <c r="C25" s="468"/>
      <c r="D25" s="471"/>
      <c r="E25" s="471"/>
      <c r="F25" s="453"/>
      <c r="G25" s="465" t="str">
        <f t="shared" si="0"/>
        <v>Included</v>
      </c>
      <c r="H25" s="342"/>
      <c r="M25" s="343"/>
      <c r="N25" s="343"/>
    </row>
    <row r="26" spans="1:14" ht="20.25" hidden="1">
      <c r="A26" s="441"/>
      <c r="B26" s="472"/>
      <c r="C26" s="468"/>
      <c r="D26" s="471"/>
      <c r="E26" s="471"/>
      <c r="F26" s="453"/>
      <c r="G26" s="465" t="str">
        <f t="shared" si="0"/>
        <v>Included</v>
      </c>
      <c r="H26" s="342"/>
      <c r="M26" s="343"/>
      <c r="N26" s="343"/>
    </row>
    <row r="27" spans="1:14" ht="20.25" hidden="1">
      <c r="A27" s="441"/>
      <c r="B27" s="471"/>
      <c r="C27" s="470"/>
      <c r="D27" s="471"/>
      <c r="E27" s="473"/>
      <c r="F27" s="453"/>
      <c r="G27" s="465" t="str">
        <f t="shared" si="0"/>
        <v>Included</v>
      </c>
      <c r="H27" s="342"/>
      <c r="M27" s="343"/>
      <c r="N27" s="343"/>
    </row>
    <row r="28" spans="1:14" ht="20.25" hidden="1">
      <c r="A28" s="441"/>
      <c r="B28" s="471"/>
      <c r="C28" s="470"/>
      <c r="D28" s="471"/>
      <c r="E28" s="471"/>
      <c r="F28" s="453"/>
      <c r="G28" s="465" t="str">
        <f t="shared" si="0"/>
        <v>Included</v>
      </c>
      <c r="H28" s="342"/>
      <c r="M28" s="343"/>
      <c r="N28" s="343"/>
    </row>
    <row r="29" spans="1:14" ht="20.25" hidden="1">
      <c r="A29" s="441"/>
      <c r="B29" s="472"/>
      <c r="C29" s="468"/>
      <c r="D29" s="471"/>
      <c r="E29" s="471"/>
      <c r="F29" s="453"/>
      <c r="G29" s="465" t="str">
        <f t="shared" si="0"/>
        <v>Included</v>
      </c>
      <c r="H29" s="342"/>
      <c r="M29" s="343"/>
      <c r="N29" s="343"/>
    </row>
    <row r="30" spans="1:14" ht="20.25" hidden="1">
      <c r="A30" s="441"/>
      <c r="B30" s="472"/>
      <c r="C30" s="468"/>
      <c r="D30" s="471"/>
      <c r="E30" s="471"/>
      <c r="F30" s="453"/>
      <c r="G30" s="465" t="str">
        <f t="shared" si="0"/>
        <v>Included</v>
      </c>
      <c r="H30" s="342"/>
      <c r="M30" s="343"/>
      <c r="N30" s="343"/>
    </row>
    <row r="31" spans="1:14" ht="20.25" hidden="1">
      <c r="A31" s="441"/>
      <c r="B31" s="472"/>
      <c r="C31" s="468"/>
      <c r="D31" s="471"/>
      <c r="E31" s="471"/>
      <c r="F31" s="453"/>
      <c r="G31" s="465" t="str">
        <f t="shared" si="0"/>
        <v>Included</v>
      </c>
      <c r="H31" s="342"/>
      <c r="M31" s="343"/>
      <c r="N31" s="343"/>
    </row>
    <row r="32" spans="1:14" ht="20.25" hidden="1">
      <c r="A32" s="441"/>
      <c r="B32" s="472"/>
      <c r="C32" s="468"/>
      <c r="D32" s="471"/>
      <c r="E32" s="471"/>
      <c r="F32" s="453"/>
      <c r="G32" s="465" t="str">
        <f t="shared" si="0"/>
        <v>Included</v>
      </c>
      <c r="H32" s="342"/>
      <c r="M32" s="343"/>
      <c r="N32" s="343"/>
    </row>
    <row r="33" spans="1:14" ht="20.25" hidden="1">
      <c r="A33" s="441"/>
      <c r="B33" s="472"/>
      <c r="C33" s="468"/>
      <c r="D33" s="471"/>
      <c r="E33" s="471"/>
      <c r="F33" s="453"/>
      <c r="G33" s="465" t="str">
        <f t="shared" si="0"/>
        <v>Included</v>
      </c>
      <c r="H33" s="342"/>
      <c r="M33" s="343"/>
      <c r="N33" s="343"/>
    </row>
    <row r="34" spans="1:14" ht="20.25" hidden="1">
      <c r="A34" s="441"/>
      <c r="B34" s="472"/>
      <c r="C34" s="468"/>
      <c r="D34" s="471"/>
      <c r="E34" s="471"/>
      <c r="F34" s="453"/>
      <c r="G34" s="465" t="str">
        <f t="shared" si="0"/>
        <v>Included</v>
      </c>
      <c r="H34" s="342"/>
      <c r="M34" s="343"/>
      <c r="N34" s="343"/>
    </row>
    <row r="35" spans="1:14" ht="20.25" hidden="1">
      <c r="A35" s="441"/>
      <c r="B35" s="472"/>
      <c r="C35" s="468"/>
      <c r="D35" s="471"/>
      <c r="E35" s="471"/>
      <c r="F35" s="453"/>
      <c r="G35" s="465" t="str">
        <f t="shared" si="0"/>
        <v>Included</v>
      </c>
      <c r="H35" s="342"/>
      <c r="M35" s="343"/>
      <c r="N35" s="343"/>
    </row>
    <row r="36" spans="1:14" ht="20.25" hidden="1">
      <c r="A36" s="441"/>
      <c r="B36" s="472"/>
      <c r="C36" s="468"/>
      <c r="D36" s="471"/>
      <c r="E36" s="471"/>
      <c r="F36" s="453"/>
      <c r="G36" s="465" t="str">
        <f t="shared" si="0"/>
        <v>Included</v>
      </c>
      <c r="H36" s="342"/>
      <c r="M36" s="343"/>
      <c r="N36" s="343"/>
    </row>
    <row r="37" spans="1:14" ht="20.25" hidden="1">
      <c r="A37" s="441"/>
      <c r="B37" s="472"/>
      <c r="C37" s="468"/>
      <c r="D37" s="471"/>
      <c r="E37" s="471"/>
      <c r="F37" s="453"/>
      <c r="G37" s="465" t="str">
        <f t="shared" si="0"/>
        <v>Included</v>
      </c>
      <c r="H37" s="342"/>
      <c r="M37" s="343"/>
      <c r="N37" s="343"/>
    </row>
    <row r="38" spans="1:14" ht="20.25" hidden="1">
      <c r="A38" s="441"/>
      <c r="B38" s="472"/>
      <c r="C38" s="468"/>
      <c r="D38" s="471"/>
      <c r="E38" s="471"/>
      <c r="F38" s="453"/>
      <c r="G38" s="465" t="str">
        <f t="shared" si="0"/>
        <v>Included</v>
      </c>
      <c r="H38" s="342"/>
      <c r="M38" s="343"/>
      <c r="N38" s="343"/>
    </row>
    <row r="39" spans="1:14" ht="20.25" hidden="1">
      <c r="A39" s="441"/>
      <c r="B39" s="472"/>
      <c r="C39" s="468"/>
      <c r="D39" s="471"/>
      <c r="E39" s="471"/>
      <c r="F39" s="453"/>
      <c r="G39" s="465" t="str">
        <f t="shared" si="0"/>
        <v>Included</v>
      </c>
      <c r="H39" s="342"/>
      <c r="M39" s="343"/>
      <c r="N39" s="343"/>
    </row>
    <row r="40" spans="1:14" ht="20.25" hidden="1">
      <c r="A40" s="441"/>
      <c r="B40" s="472"/>
      <c r="C40" s="468"/>
      <c r="D40" s="471"/>
      <c r="E40" s="471"/>
      <c r="F40" s="453"/>
      <c r="G40" s="465" t="str">
        <f t="shared" si="0"/>
        <v>Included</v>
      </c>
      <c r="H40" s="342"/>
      <c r="M40" s="343"/>
      <c r="N40" s="343"/>
    </row>
    <row r="41" spans="1:14" ht="20.25" hidden="1">
      <c r="A41" s="441"/>
      <c r="B41" s="472"/>
      <c r="C41" s="468"/>
      <c r="D41" s="471"/>
      <c r="E41" s="471"/>
      <c r="F41" s="453"/>
      <c r="G41" s="465" t="str">
        <f t="shared" si="0"/>
        <v>Included</v>
      </c>
      <c r="H41" s="342"/>
      <c r="M41" s="343"/>
      <c r="N41" s="343"/>
    </row>
    <row r="42" spans="1:14" ht="20.25" hidden="1">
      <c r="A42" s="441"/>
      <c r="B42" s="472"/>
      <c r="C42" s="468"/>
      <c r="D42" s="471"/>
      <c r="E42" s="471"/>
      <c r="F42" s="453"/>
      <c r="G42" s="465" t="str">
        <f t="shared" si="0"/>
        <v>Included</v>
      </c>
      <c r="H42" s="342"/>
      <c r="M42" s="343"/>
      <c r="N42" s="343"/>
    </row>
    <row r="43" spans="1:14" ht="20.25" hidden="1">
      <c r="A43" s="441"/>
      <c r="B43" s="471"/>
      <c r="C43" s="468"/>
      <c r="D43" s="471"/>
      <c r="E43" s="471"/>
      <c r="F43" s="453"/>
      <c r="G43" s="465" t="str">
        <f t="shared" si="0"/>
        <v>Included</v>
      </c>
      <c r="H43" s="342"/>
      <c r="M43" s="343"/>
      <c r="N43" s="343"/>
    </row>
    <row r="44" spans="1:14" ht="20.25" hidden="1">
      <c r="A44" s="441"/>
      <c r="B44" s="471"/>
      <c r="C44" s="470"/>
      <c r="D44" s="471"/>
      <c r="E44" s="471"/>
      <c r="F44" s="453"/>
      <c r="G44" s="465" t="str">
        <f t="shared" si="0"/>
        <v>Included</v>
      </c>
      <c r="H44" s="342"/>
      <c r="M44" s="343"/>
      <c r="N44" s="343"/>
    </row>
    <row r="45" spans="1:14" ht="20.25" hidden="1">
      <c r="A45" s="441"/>
      <c r="B45" s="471"/>
      <c r="C45" s="470"/>
      <c r="D45" s="471"/>
      <c r="E45" s="471"/>
      <c r="F45" s="453"/>
      <c r="G45" s="465" t="str">
        <f t="shared" si="0"/>
        <v>Included</v>
      </c>
      <c r="H45" s="342"/>
      <c r="M45" s="343"/>
      <c r="N45" s="343"/>
    </row>
    <row r="46" spans="1:14" ht="20.25" hidden="1">
      <c r="A46" s="441"/>
      <c r="B46" s="471"/>
      <c r="C46" s="470"/>
      <c r="D46" s="471"/>
      <c r="E46" s="471"/>
      <c r="F46" s="453"/>
      <c r="G46" s="465" t="str">
        <f t="shared" si="0"/>
        <v>Included</v>
      </c>
      <c r="H46" s="342"/>
      <c r="M46" s="343"/>
      <c r="N46" s="343"/>
    </row>
    <row r="47" spans="1:14" ht="20.25" hidden="1">
      <c r="A47" s="441"/>
      <c r="B47" s="471"/>
      <c r="C47" s="470"/>
      <c r="D47" s="471"/>
      <c r="E47" s="471"/>
      <c r="F47" s="453"/>
      <c r="G47" s="465" t="str">
        <f t="shared" si="0"/>
        <v>Included</v>
      </c>
      <c r="H47" s="342"/>
      <c r="M47" s="343"/>
      <c r="N47" s="343"/>
    </row>
    <row r="48" spans="1:14" ht="20.25" hidden="1">
      <c r="A48" s="441"/>
      <c r="B48" s="471"/>
      <c r="C48" s="470"/>
      <c r="D48" s="471"/>
      <c r="E48" s="471"/>
      <c r="F48" s="453"/>
      <c r="G48" s="465" t="str">
        <f t="shared" si="0"/>
        <v>Included</v>
      </c>
      <c r="H48" s="342"/>
      <c r="M48" s="343"/>
      <c r="N48" s="343"/>
    </row>
    <row r="49" spans="1:14" ht="20.25" hidden="1">
      <c r="A49" s="441"/>
      <c r="B49" s="471"/>
      <c r="C49" s="470"/>
      <c r="D49" s="471"/>
      <c r="E49" s="471"/>
      <c r="F49" s="453"/>
      <c r="G49" s="465" t="str">
        <f t="shared" si="0"/>
        <v>Included</v>
      </c>
      <c r="H49" s="342"/>
      <c r="M49" s="343"/>
      <c r="N49" s="343"/>
    </row>
    <row r="50" spans="1:14" ht="20.25" hidden="1">
      <c r="A50" s="441"/>
      <c r="B50" s="471"/>
      <c r="C50" s="470"/>
      <c r="D50" s="471"/>
      <c r="E50" s="471"/>
      <c r="F50" s="453"/>
      <c r="G50" s="465" t="str">
        <f t="shared" si="0"/>
        <v>Included</v>
      </c>
      <c r="H50" s="342"/>
      <c r="M50" s="343"/>
      <c r="N50" s="343"/>
    </row>
    <row r="51" spans="1:14" ht="20.25" hidden="1">
      <c r="A51" s="441"/>
      <c r="B51" s="471"/>
      <c r="C51" s="470"/>
      <c r="D51" s="471"/>
      <c r="E51" s="471"/>
      <c r="F51" s="453"/>
      <c r="G51" s="465" t="str">
        <f t="shared" si="0"/>
        <v>Included</v>
      </c>
      <c r="H51" s="342"/>
      <c r="M51" s="343"/>
      <c r="N51" s="343"/>
    </row>
    <row r="52" spans="1:14" ht="20.25" hidden="1">
      <c r="A52" s="441"/>
      <c r="B52" s="471"/>
      <c r="C52" s="470"/>
      <c r="D52" s="471"/>
      <c r="E52" s="471"/>
      <c r="F52" s="453"/>
      <c r="G52" s="465" t="str">
        <f t="shared" si="0"/>
        <v>Included</v>
      </c>
      <c r="H52" s="342"/>
      <c r="M52" s="343"/>
      <c r="N52" s="343"/>
    </row>
    <row r="53" spans="1:14" ht="20.25" hidden="1">
      <c r="A53" s="441"/>
      <c r="B53" s="471"/>
      <c r="C53" s="470"/>
      <c r="D53" s="471"/>
      <c r="E53" s="471"/>
      <c r="F53" s="453"/>
      <c r="G53" s="465" t="str">
        <f t="shared" si="0"/>
        <v>Included</v>
      </c>
      <c r="H53" s="342"/>
      <c r="M53" s="343"/>
      <c r="N53" s="343"/>
    </row>
    <row r="54" spans="1:14" ht="20.25" hidden="1">
      <c r="A54" s="441"/>
      <c r="B54" s="471"/>
      <c r="C54" s="470"/>
      <c r="D54" s="471"/>
      <c r="E54" s="471"/>
      <c r="F54" s="453"/>
      <c r="G54" s="465" t="str">
        <f t="shared" si="0"/>
        <v>Included</v>
      </c>
      <c r="H54" s="342"/>
      <c r="M54" s="343"/>
      <c r="N54" s="343"/>
    </row>
    <row r="55" spans="1:14" ht="20.25" hidden="1">
      <c r="A55" s="441"/>
      <c r="B55" s="471"/>
      <c r="C55" s="470"/>
      <c r="D55" s="471"/>
      <c r="E55" s="471"/>
      <c r="F55" s="453"/>
      <c r="G55" s="465" t="str">
        <f t="shared" si="0"/>
        <v>Included</v>
      </c>
      <c r="H55" s="342"/>
      <c r="M55" s="343"/>
      <c r="N55" s="343"/>
    </row>
    <row r="56" spans="1:14" ht="20.25" hidden="1">
      <c r="A56" s="441"/>
      <c r="B56" s="471"/>
      <c r="C56" s="470"/>
      <c r="D56" s="471"/>
      <c r="E56" s="471"/>
      <c r="F56" s="453"/>
      <c r="G56" s="465" t="str">
        <f t="shared" si="0"/>
        <v>Included</v>
      </c>
      <c r="H56" s="342"/>
      <c r="M56" s="343"/>
      <c r="N56" s="343"/>
    </row>
    <row r="57" spans="1:14" ht="20.25" hidden="1">
      <c r="A57" s="441"/>
      <c r="B57" s="471"/>
      <c r="C57" s="470"/>
      <c r="D57" s="471"/>
      <c r="E57" s="471"/>
      <c r="F57" s="453"/>
      <c r="G57" s="465" t="str">
        <f t="shared" si="0"/>
        <v>Included</v>
      </c>
      <c r="H57" s="342"/>
      <c r="M57" s="343"/>
      <c r="N57" s="343"/>
    </row>
    <row r="58" spans="1:14" ht="20.25" hidden="1">
      <c r="A58" s="441"/>
      <c r="B58" s="471"/>
      <c r="C58" s="470"/>
      <c r="D58" s="471"/>
      <c r="E58" s="471"/>
      <c r="F58" s="453"/>
      <c r="G58" s="465" t="str">
        <f t="shared" si="0"/>
        <v>Included</v>
      </c>
      <c r="H58" s="342"/>
      <c r="M58" s="343"/>
      <c r="N58" s="343"/>
    </row>
    <row r="59" spans="1:14" ht="20.25" hidden="1">
      <c r="A59" s="441"/>
      <c r="B59" s="471"/>
      <c r="C59" s="470"/>
      <c r="D59" s="471"/>
      <c r="E59" s="471"/>
      <c r="F59" s="453"/>
      <c r="G59" s="465" t="str">
        <f t="shared" si="0"/>
        <v>Included</v>
      </c>
      <c r="H59" s="342"/>
      <c r="M59" s="343"/>
      <c r="N59" s="343"/>
    </row>
    <row r="60" spans="1:14" ht="20.25" hidden="1">
      <c r="A60" s="441"/>
      <c r="B60" s="471"/>
      <c r="C60" s="470"/>
      <c r="D60" s="471"/>
      <c r="E60" s="471"/>
      <c r="F60" s="453"/>
      <c r="G60" s="465" t="str">
        <f t="shared" si="0"/>
        <v>Included</v>
      </c>
      <c r="H60" s="342"/>
      <c r="M60" s="343"/>
      <c r="N60" s="343"/>
    </row>
    <row r="61" spans="1:14" ht="20.25" hidden="1">
      <c r="A61" s="441"/>
      <c r="B61" s="471"/>
      <c r="C61" s="470"/>
      <c r="D61" s="471"/>
      <c r="E61" s="471"/>
      <c r="F61" s="453"/>
      <c r="G61" s="465" t="str">
        <f t="shared" si="0"/>
        <v>Included</v>
      </c>
      <c r="H61" s="342"/>
      <c r="M61" s="343"/>
      <c r="N61" s="343"/>
    </row>
    <row r="62" spans="1:14" ht="20.25" hidden="1">
      <c r="A62" s="441"/>
      <c r="B62" s="471"/>
      <c r="C62" s="470"/>
      <c r="D62" s="471"/>
      <c r="E62" s="471"/>
      <c r="F62" s="453"/>
      <c r="G62" s="465" t="str">
        <f t="shared" si="0"/>
        <v>Included</v>
      </c>
      <c r="H62" s="342"/>
      <c r="M62" s="343"/>
      <c r="N62" s="343"/>
    </row>
    <row r="63" spans="1:14" ht="20.25" hidden="1">
      <c r="A63" s="441"/>
      <c r="B63" s="471"/>
      <c r="C63" s="470"/>
      <c r="D63" s="471"/>
      <c r="E63" s="471"/>
      <c r="F63" s="453"/>
      <c r="G63" s="465" t="str">
        <f t="shared" si="0"/>
        <v>Included</v>
      </c>
      <c r="H63" s="342"/>
      <c r="M63" s="343"/>
      <c r="N63" s="343"/>
    </row>
    <row r="64" spans="1:14" ht="20.25" hidden="1">
      <c r="A64" s="441"/>
      <c r="B64" s="471"/>
      <c r="C64" s="470"/>
      <c r="D64" s="471"/>
      <c r="E64" s="471"/>
      <c r="F64" s="453"/>
      <c r="G64" s="465" t="str">
        <f t="shared" si="0"/>
        <v>Included</v>
      </c>
      <c r="H64" s="342"/>
      <c r="M64" s="343"/>
      <c r="N64" s="343"/>
    </row>
    <row r="65" spans="1:27" ht="20.25" hidden="1">
      <c r="A65" s="441"/>
      <c r="B65" s="471"/>
      <c r="C65" s="470"/>
      <c r="D65" s="471"/>
      <c r="E65" s="471"/>
      <c r="F65" s="453"/>
      <c r="G65" s="465" t="str">
        <f t="shared" si="0"/>
        <v>Included</v>
      </c>
      <c r="H65" s="342"/>
      <c r="M65" s="343"/>
      <c r="N65" s="343"/>
    </row>
    <row r="66" spans="1:27" ht="20.25" hidden="1">
      <c r="A66" s="441"/>
      <c r="B66" s="471"/>
      <c r="C66" s="470"/>
      <c r="D66" s="471"/>
      <c r="E66" s="471"/>
      <c r="F66" s="453"/>
      <c r="G66" s="465" t="str">
        <f t="shared" si="0"/>
        <v>Included</v>
      </c>
      <c r="H66" s="342"/>
      <c r="M66" s="343"/>
      <c r="N66" s="343"/>
    </row>
    <row r="67" spans="1:27" ht="20.25" hidden="1">
      <c r="A67" s="441"/>
      <c r="B67" s="471"/>
      <c r="C67" s="470"/>
      <c r="D67" s="471"/>
      <c r="E67" s="471"/>
      <c r="F67" s="453"/>
      <c r="G67" s="465" t="str">
        <f t="shared" si="0"/>
        <v>Included</v>
      </c>
      <c r="H67" s="342"/>
      <c r="M67" s="343"/>
      <c r="N67" s="343"/>
    </row>
    <row r="68" spans="1:27" ht="20.25" hidden="1">
      <c r="A68" s="441"/>
      <c r="B68" s="471"/>
      <c r="C68" s="470"/>
      <c r="D68" s="471"/>
      <c r="E68" s="471"/>
      <c r="F68" s="452"/>
      <c r="G68" s="465" t="str">
        <f t="shared" si="0"/>
        <v>Included</v>
      </c>
      <c r="H68" s="342"/>
      <c r="M68" s="343"/>
      <c r="N68" s="343"/>
    </row>
    <row r="69" spans="1:27" ht="20.25" hidden="1">
      <c r="A69" s="441"/>
      <c r="B69" s="471"/>
      <c r="C69" s="470"/>
      <c r="D69" s="471"/>
      <c r="E69" s="471"/>
      <c r="F69" s="452"/>
      <c r="G69" s="465" t="str">
        <f t="shared" si="0"/>
        <v>Included</v>
      </c>
      <c r="H69" s="342"/>
      <c r="M69" s="343"/>
      <c r="N69" s="343"/>
    </row>
    <row r="70" spans="1:27" hidden="1">
      <c r="A70" s="433"/>
      <c r="B70" s="440"/>
      <c r="C70" s="435"/>
      <c r="D70" s="433"/>
      <c r="E70" s="433"/>
      <c r="F70" s="453"/>
      <c r="G70" s="465" t="str">
        <f t="shared" si="0"/>
        <v>Included</v>
      </c>
      <c r="H70" s="342"/>
      <c r="M70" s="343"/>
      <c r="N70" s="343"/>
    </row>
    <row r="71" spans="1:27" s="345" customFormat="1" ht="30.75" customHeight="1">
      <c r="A71" s="344"/>
      <c r="B71" s="366"/>
      <c r="C71" s="540" t="s">
        <v>334</v>
      </c>
      <c r="D71" s="541"/>
      <c r="E71" s="541"/>
      <c r="F71" s="542"/>
      <c r="G71" s="410">
        <f>SUM(G17:G70)</f>
        <v>0</v>
      </c>
      <c r="H71" s="342"/>
      <c r="L71" s="339"/>
      <c r="M71" s="343"/>
      <c r="N71" s="343"/>
      <c r="O71" s="339"/>
      <c r="P71" s="339"/>
      <c r="Q71" s="339"/>
      <c r="R71" s="339"/>
      <c r="S71" s="339"/>
      <c r="T71" s="339"/>
      <c r="U71" s="339"/>
      <c r="V71" s="339"/>
      <c r="W71" s="339"/>
      <c r="X71" s="339"/>
      <c r="Y71" s="339"/>
      <c r="Z71" s="339"/>
      <c r="AA71" s="339"/>
    </row>
    <row r="72" spans="1:27" ht="15" customHeight="1">
      <c r="C72" s="309"/>
      <c r="D72" s="346"/>
      <c r="M72" s="337"/>
      <c r="N72" s="349"/>
    </row>
    <row r="73" spans="1:27" ht="33.6" customHeight="1">
      <c r="A73" s="342" t="s">
        <v>78</v>
      </c>
      <c r="B73" s="290"/>
      <c r="C73" s="310" t="str">
        <f>IF('  Sch-1'!C59=0,"", '  Sch-1'!C59)</f>
        <v/>
      </c>
      <c r="D73" s="350"/>
      <c r="E73" s="205"/>
      <c r="F73" s="348" t="str">
        <f>'  Sch-1'!F59</f>
        <v>Printed Name   :</v>
      </c>
      <c r="G73" s="348" t="str">
        <f>IF('  Sch-1'!G59=0,"",'  Sch-1'!G59)</f>
        <v/>
      </c>
    </row>
    <row r="74" spans="1:27" ht="33.6" customHeight="1">
      <c r="A74" s="342" t="s">
        <v>79</v>
      </c>
      <c r="B74" s="290"/>
      <c r="C74" s="310" t="str">
        <f>IF('  Sch-1'!C60=0,"", '  Sch-1'!C60)</f>
        <v/>
      </c>
      <c r="D74" s="350"/>
      <c r="E74" s="205"/>
      <c r="F74" s="348" t="s">
        <v>81</v>
      </c>
      <c r="G74" s="348" t="str">
        <f>IF('  Sch-1'!G60=0,"",'  Sch-1'!G60)</f>
        <v/>
      </c>
    </row>
    <row r="75" spans="1:27" ht="33.6" customHeight="1">
      <c r="A75" s="347"/>
      <c r="B75" s="347"/>
      <c r="C75" s="357"/>
      <c r="D75" s="350"/>
      <c r="E75" s="205"/>
      <c r="F75" s="348"/>
      <c r="G75" s="358"/>
    </row>
    <row r="76" spans="1:27">
      <c r="A76" s="347"/>
      <c r="B76" s="347"/>
      <c r="C76" s="357"/>
      <c r="D76" s="350"/>
      <c r="E76" s="205"/>
      <c r="F76" s="358"/>
      <c r="G76" s="358"/>
    </row>
    <row r="77" spans="1:27">
      <c r="A77" s="347"/>
      <c r="B77" s="347"/>
      <c r="C77" s="365"/>
    </row>
    <row r="88" spans="8:8">
      <c r="H88" s="394"/>
    </row>
  </sheetData>
  <sheetProtection algorithmName="SHA-512" hashValue="s6gmZw7YRi8TfukwaiCy4XUMXXCUohek0CJSd92ywBEiKut5q3hnuZGYGfi8joD6wZE0DMDtseVJjX2TfPl8YA==" saltValue="V59nS1cHCL3KqPbgkr4MPg==" spinCount="100000" sheet="1" formatColumns="0" formatRows="0" selectLockedCells="1"/>
  <customSheetViews>
    <customSheetView guid="{398C7893-3C2A-4DA4-8552-014985533932}" scale="91" showPageBreaks="1" hiddenRows="1" hiddenColumns="1" view="pageBreakPreview">
      <selection activeCell="G18" sqref="G18"/>
      <colBreaks count="1" manualBreakCount="1">
        <brk id="8" max="1048575" man="1"/>
      </colBreaks>
      <pageMargins left="0.51181102362204722" right="0.26" top="0.54" bottom="0.61" header="0.25" footer="0.43"/>
      <printOptions horizontalCentered="1"/>
      <pageSetup paperSize="9" scale="43" orientation="portrait" horizontalDpi="300" verticalDpi="300" r:id="rId1"/>
      <headerFooter alignWithMargins="0">
        <oddFooter>&amp;R&amp;"Book Antiqua,Bold"&amp;10Schedule-2/ Page &amp;P of &amp;N</oddFooter>
      </headerFooter>
    </customSheetView>
    <customSheetView guid="{BEF72719-4CCF-4C9B-95F6-0F3535FF30B3}" scale="110" showPageBreaks="1" printArea="1" view="pageBreakPreview" topLeftCell="A18">
      <selection activeCell="F18" sqref="F18"/>
      <colBreaks count="1" manualBreakCount="1">
        <brk id="7" max="1048575" man="1"/>
      </colBreaks>
      <pageMargins left="0.51181102362204722" right="0.26" top="0.54" bottom="0.61" header="0.25" footer="0.43"/>
      <printOptions horizontalCentered="1"/>
      <pageSetup paperSize="9" scale="43" orientation="portrait" horizontalDpi="300" verticalDpi="300" r:id="rId2"/>
      <headerFooter alignWithMargins="0">
        <oddFooter>&amp;R&amp;"Book Antiqua,Bold"&amp;10Schedule-2/ Page &amp;P of &amp;N</oddFooter>
      </headerFooter>
    </customSheetView>
    <customSheetView guid="{CF0E662C-D3BC-4297-99E8-62C40B3B7AD9}" scale="70" showPageBreaks="1" printArea="1" view="pageBreakPreview" topLeftCell="A46">
      <selection activeCell="F49" sqref="F49"/>
      <colBreaks count="1" manualBreakCount="1">
        <brk id="7" max="1048575" man="1"/>
      </colBreaks>
      <pageMargins left="0.51181102362204722" right="0.26" top="0.54" bottom="0.61" header="0.25" footer="0.43"/>
      <printOptions horizontalCentered="1"/>
      <pageSetup paperSize="9" scale="43" orientation="portrait" horizontalDpi="300" verticalDpi="300" r:id="rId3"/>
      <headerFooter alignWithMargins="0">
        <oddFooter>&amp;R&amp;"Book Antiqua,Bold"&amp;10Schedule-2/ Page &amp;P of &amp;N</oddFooter>
      </headerFooter>
    </customSheetView>
    <customSheetView guid="{BAD0225F-C858-4E40-A5E7-64BB5328C88A}" scale="91" topLeftCell="A29">
      <selection activeCell="F22" sqref="F22"/>
      <colBreaks count="1" manualBreakCount="1">
        <brk id="7" max="1048575" man="1"/>
      </colBreaks>
      <pageMargins left="0.51181102362204722" right="0.26" top="0.54" bottom="0.61" header="0.25" footer="0.43"/>
      <printOptions horizontalCentered="1"/>
      <pageSetup paperSize="9" scale="92" orientation="portrait" horizontalDpi="300" verticalDpi="300" r:id="rId4"/>
      <headerFooter alignWithMargins="0">
        <oddFooter>&amp;R&amp;"Book Antiqua,Bold"&amp;10Schedule-2/ Page &amp;P of &amp;N</oddFooter>
      </headerFooter>
    </customSheetView>
    <customSheetView guid="{8DC3BA4D-7811-4245-A3D0-7EE4A8A001CA}" scale="62" topLeftCell="A13">
      <selection activeCell="E17" sqref="E17"/>
      <colBreaks count="1" manualBreakCount="1">
        <brk id="6" max="1048575" man="1"/>
      </colBreaks>
      <pageMargins left="0.51181102362204722" right="0.26" top="0.54" bottom="0.61" header="0.25" footer="0.43"/>
      <printOptions horizontalCentered="1"/>
      <pageSetup paperSize="9" scale="92" orientation="portrait" horizontalDpi="300" verticalDpi="300" r:id="rId5"/>
      <headerFooter alignWithMargins="0">
        <oddFooter>&amp;R&amp;"Book Antiqua,Bold"&amp;10Schedule-2/ Page &amp;P of &amp;N</oddFooter>
      </headerFooter>
    </customSheetView>
    <customSheetView guid="{E95B21C1-D936-4435-AF6F-90CF0B6A750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6"/>
      <headerFooter alignWithMargins="0">
        <oddFooter>&amp;R&amp;"Book Antiqua,Bold"&amp;10Schedule-2/ Page &amp;P of &amp;N</oddFooter>
      </headerFooter>
    </customSheetView>
    <customSheetView guid="{B1277D53-29D6-4226-81E2-084FB62977B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7"/>
      <headerFooter alignWithMargins="0">
        <oddFooter>&amp;R&amp;"Book Antiqua,Bold"&amp;10Schedule-2/ Page &amp;P of &amp;N</oddFooter>
      </headerFooter>
    </customSheetView>
    <customSheetView guid="{58D82F59-8CF6-455F-B9F4-081499FDF243}"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8"/>
      <headerFooter alignWithMargins="0">
        <oddFooter>&amp;R&amp;"Book Antiqua,Bold"&amp;10Schedule-2/ Page &amp;P of &amp;N</oddFooter>
      </headerFooter>
    </customSheetView>
    <customSheetView guid="{4F65FF32-EC61-4022-A399-2986D7B6B8B3}" showPageBreaks="1" zeroValues="0" printArea="1" view="pageBreakPreview" showRuler="0" topLeftCell="A20">
      <selection activeCell="B2" sqref="B2:E2"/>
      <rowBreaks count="1" manualBreakCount="1">
        <brk id="33" max="5" man="1"/>
      </rowBreaks>
      <colBreaks count="1" manualBreakCount="1">
        <brk id="6" max="1048575" man="1"/>
      </colBreaks>
      <pageMargins left="0.51181102362204722" right="0.26" top="0.54" bottom="0.61" header="0.25" footer="0.43"/>
      <printOptions horizontalCentered="1"/>
      <pageSetup paperSize="9" orientation="portrait" horizontalDpi="300" verticalDpi="300" r:id="rId9"/>
      <headerFooter alignWithMargins="0">
        <oddFooter>&amp;R&amp;"Book Antiqua,Bold"&amp;10Page &amp;P of &amp;N</oddFooter>
      </headerFooter>
    </customSheetView>
    <customSheetView guid="{696D9240-6693-44E8-B9A4-2BFADD101EE2}"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0"/>
      <headerFooter alignWithMargins="0">
        <oddFooter>&amp;R&amp;"Book Antiqua,Bold"&amp;10Schedule-2/ Page &amp;P of &amp;N</oddFooter>
      </headerFooter>
    </customSheetView>
    <customSheetView guid="{B0EE7D76-5806-4718-BDAD-3A3EA691E5E4}" hiddenColumns="1">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1"/>
      <headerFooter alignWithMargins="0">
        <oddFooter>&amp;R&amp;"Book Antiqua,Bold"&amp;10Schedule-2/ Page &amp;P of &amp;N</oddFooter>
      </headerFooter>
    </customSheetView>
    <customSheetView guid="{1A26D3B9-AD8D-4AE9-81F5-E0DF795F4658}" hiddenColumns="1" topLeftCell="A19">
      <selection activeCell="C17" sqref="C17"/>
      <colBreaks count="1" manualBreakCount="1">
        <brk id="7" max="1048575" man="1"/>
      </colBreaks>
      <pageMargins left="0.51181102362204722" right="0.26" top="0.54" bottom="0.61" header="0.25" footer="0.43"/>
      <printOptions horizontalCentered="1"/>
      <pageSetup paperSize="9" scale="92" orientation="portrait" horizontalDpi="300" verticalDpi="300" r:id="rId12"/>
      <headerFooter alignWithMargins="0">
        <oddFooter>&amp;R&amp;"Book Antiqua,Bold"&amp;10Schedule-2/ Page &amp;P of &amp;N</oddFooter>
      </headerFooter>
    </customSheetView>
    <customSheetView guid="{4F47A486-EA66-4D4B-9D65-1ABEAC31AACE}" scale="61" topLeftCell="A4">
      <selection activeCell="F20" sqref="F20"/>
      <colBreaks count="1" manualBreakCount="1">
        <brk id="7" max="1048575" man="1"/>
      </colBreaks>
      <pageMargins left="0.51181102362204722" right="0.26" top="0.54" bottom="0.61" header="0.25" footer="0.43"/>
      <printOptions horizontalCentered="1"/>
      <pageSetup paperSize="9" scale="92" orientation="portrait" horizontalDpi="300" verticalDpi="300" r:id="rId13"/>
      <headerFooter alignWithMargins="0">
        <oddFooter>&amp;R&amp;"Book Antiqua,Bold"&amp;10Schedule-2/ Page &amp;P of &amp;N</oddFooter>
      </headerFooter>
    </customSheetView>
    <customSheetView guid="{25334923-91A5-4F88-9A10-8FA88873EC26}" scale="91" topLeftCell="A13">
      <selection activeCell="F18" sqref="F18:F21"/>
      <colBreaks count="1" manualBreakCount="1">
        <brk id="7" max="1048575" man="1"/>
      </colBreaks>
      <pageMargins left="0.51181102362204722" right="0.26" top="0.54" bottom="0.61" header="0.25" footer="0.43"/>
      <printOptions horizontalCentered="1"/>
      <pageSetup paperSize="9" scale="92" orientation="portrait" horizontalDpi="300" verticalDpi="300" r:id="rId14"/>
      <headerFooter alignWithMargins="0">
        <oddFooter>&amp;R&amp;"Book Antiqua,Bold"&amp;10Schedule-2/ Page &amp;P of &amp;N</oddFooter>
      </headerFooter>
    </customSheetView>
    <customSheetView guid="{5E2FF645-A015-403E-863B-BADF6B75C7D1}" scale="110" showPageBreaks="1" printArea="1" view="pageBreakPreview">
      <selection activeCell="F17" sqref="F17"/>
      <colBreaks count="1" manualBreakCount="1">
        <brk id="7" max="1048575" man="1"/>
      </colBreaks>
      <pageMargins left="0.51181102362204722" right="0.26" top="0.54" bottom="0.61" header="0.25" footer="0.43"/>
      <printOptions horizontalCentered="1"/>
      <pageSetup paperSize="9" scale="43" orientation="portrait" horizontalDpi="300" verticalDpi="300" r:id="rId15"/>
      <headerFooter alignWithMargins="0">
        <oddFooter>&amp;R&amp;"Book Antiqua,Bold"&amp;10Schedule-2/ Page &amp;P of &amp;N</oddFooter>
      </headerFooter>
    </customSheetView>
    <customSheetView guid="{C3C2F6BE-1796-4187-BF38-BACEF6057F57}" scale="110" showPageBreaks="1" printArea="1" view="pageBreakPreview">
      <selection activeCell="F17" sqref="F17:F26"/>
      <colBreaks count="1" manualBreakCount="1">
        <brk id="7" max="1048575" man="1"/>
      </colBreaks>
      <pageMargins left="0.51181102362204722" right="0.26" top="0.54" bottom="0.61" header="0.25" footer="0.43"/>
      <printOptions horizontalCentered="1"/>
      <pageSetup paperSize="9" scale="43" orientation="portrait" horizontalDpi="300" verticalDpi="300" r:id="rId16"/>
      <headerFooter alignWithMargins="0">
        <oddFooter>&amp;R&amp;"Book Antiqua,Bold"&amp;10Schedule-2/ Page &amp;P of &amp;N</oddFooter>
      </headerFooter>
    </customSheetView>
    <customSheetView guid="{F2279B93-E4FF-4A81-B734-06F92F73708D}" scale="91" showPageBreaks="1" hiddenRows="1" hiddenColumns="1" view="pageBreakPreview">
      <selection activeCell="G18" sqref="G18"/>
      <colBreaks count="1" manualBreakCount="1">
        <brk id="8" max="1048575" man="1"/>
      </colBreaks>
      <pageMargins left="0.51181102362204722" right="0.26" top="0.54" bottom="0.61" header="0.25" footer="0.43"/>
      <printOptions horizontalCentered="1"/>
      <pageSetup paperSize="9" scale="43" orientation="portrait" horizontalDpi="300" verticalDpi="300" r:id="rId17"/>
      <headerFooter alignWithMargins="0">
        <oddFooter>&amp;R&amp;"Book Antiqua,Bold"&amp;10Schedule-2/ Page &amp;P of &amp;N</oddFooter>
      </headerFooter>
    </customSheetView>
  </customSheetViews>
  <mergeCells count="9">
    <mergeCell ref="C71:F71"/>
    <mergeCell ref="C10:E10"/>
    <mergeCell ref="C11:E11"/>
    <mergeCell ref="A1:C1"/>
    <mergeCell ref="C8:E8"/>
    <mergeCell ref="A3:G3"/>
    <mergeCell ref="A4:G4"/>
    <mergeCell ref="C9:E9"/>
    <mergeCell ref="C16:G16"/>
  </mergeCells>
  <phoneticPr fontId="2" type="noConversion"/>
  <printOptions horizontalCentered="1"/>
  <pageMargins left="0.51181102362204722" right="0.26" top="0.54" bottom="0.61" header="0.25" footer="0.43"/>
  <pageSetup paperSize="9" scale="43" orientation="portrait" horizontalDpi="300" verticalDpi="300" r:id="rId18"/>
  <headerFooter alignWithMargins="0">
    <oddFooter>&amp;R&amp;"Book Antiqua,Bold"&amp;10Schedule-2/ Page &amp;P of &amp;N</oddFooter>
  </headerFooter>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12"/>
  </sheetPr>
  <dimension ref="A1:W53"/>
  <sheetViews>
    <sheetView topLeftCell="A36" zoomScaleNormal="100" zoomScaleSheetLayoutView="100" workbookViewId="0">
      <selection activeCell="G46" sqref="G46"/>
    </sheetView>
  </sheetViews>
  <sheetFormatPr defaultColWidth="9" defaultRowHeight="16.5"/>
  <cols>
    <col min="1" max="1" width="5.75" style="284" customWidth="1"/>
    <col min="2" max="2" width="8.25" style="62" customWidth="1"/>
    <col min="3" max="3" width="65.625" style="292" customWidth="1"/>
    <col min="4" max="4" width="7.625" style="62" customWidth="1"/>
    <col min="5" max="5" width="8.125" style="62" customWidth="1"/>
    <col min="6" max="6" width="11.375" style="62" customWidth="1"/>
    <col min="7" max="7" width="21.625" style="206" customWidth="1"/>
    <col min="8" max="8" width="30" style="155" customWidth="1"/>
    <col min="9" max="9" width="9" style="54" customWidth="1"/>
    <col min="10" max="10" width="17.25" style="54" customWidth="1"/>
    <col min="11" max="11" width="9" style="54" customWidth="1"/>
    <col min="12" max="13" width="14.125" style="54" customWidth="1"/>
    <col min="14" max="18" width="9" style="54" customWidth="1"/>
    <col min="19" max="16384" width="9" style="54"/>
  </cols>
  <sheetData>
    <row r="1" spans="1:8" ht="18" customHeight="1">
      <c r="A1" s="282" t="str">
        <f>Cover!B3</f>
        <v>Specification No.:WR-1/RPC/VRL/I-108/2026/Rfx-5005012875</v>
      </c>
      <c r="B1" s="55"/>
      <c r="C1" s="291"/>
      <c r="D1" s="55"/>
      <c r="E1" s="55"/>
      <c r="F1" s="57"/>
      <c r="G1" s="298"/>
      <c r="H1" s="54"/>
    </row>
    <row r="2" spans="1:8" ht="18" customHeight="1">
      <c r="A2" s="283"/>
      <c r="B2" s="48"/>
      <c r="C2" s="283"/>
      <c r="D2" s="48"/>
      <c r="E2" s="48"/>
      <c r="H2" s="54"/>
    </row>
    <row r="3" spans="1:8" ht="48" customHeight="1">
      <c r="A3" s="556" t="str">
        <f>Cover!$B$2</f>
        <v>Repairing and painting of existing Boundary wall and construction of new boundary wall in damaged portion at 400/220kV Substation, Raipur (Kumhari)</v>
      </c>
      <c r="B3" s="556"/>
      <c r="C3" s="556"/>
      <c r="D3" s="556"/>
      <c r="E3" s="556"/>
      <c r="F3" s="556"/>
      <c r="G3" s="556"/>
      <c r="H3" s="54"/>
    </row>
    <row r="4" spans="1:8" ht="33" customHeight="1">
      <c r="A4" s="557" t="s">
        <v>274</v>
      </c>
      <c r="B4" s="558"/>
      <c r="C4" s="558"/>
      <c r="D4" s="558"/>
      <c r="E4" s="558"/>
      <c r="F4" s="558"/>
      <c r="G4" s="558"/>
    </row>
    <row r="5" spans="1:8" ht="18" customHeight="1">
      <c r="C5" s="284"/>
    </row>
    <row r="6" spans="1:8" ht="18" customHeight="1">
      <c r="A6" s="26" t="s">
        <v>52</v>
      </c>
      <c r="B6" s="24"/>
      <c r="C6" s="285"/>
      <c r="D6" s="24"/>
      <c r="E6" s="24"/>
      <c r="F6" s="62" t="s">
        <v>74</v>
      </c>
    </row>
    <row r="7" spans="1:8" ht="18" customHeight="1">
      <c r="A7" s="26" t="str">
        <f>"Bidder as "&amp; 'Names of Bidder'!D6</f>
        <v xml:space="preserve">Bidder as </v>
      </c>
      <c r="B7" s="24"/>
      <c r="F7" s="277" t="s">
        <v>110</v>
      </c>
    </row>
    <row r="8" spans="1:8" ht="15.75" customHeight="1">
      <c r="A8" s="26" t="s">
        <v>75</v>
      </c>
      <c r="B8" s="24"/>
      <c r="C8" s="559" t="str">
        <f>IF('Names of Bidder'!D8=0, "", 'Names of Bidder'!D8)</f>
        <v/>
      </c>
      <c r="D8" s="559"/>
      <c r="E8" s="559"/>
      <c r="F8" s="278" t="s">
        <v>77</v>
      </c>
      <c r="G8" s="49"/>
    </row>
    <row r="9" spans="1:8">
      <c r="A9" s="26" t="s">
        <v>76</v>
      </c>
      <c r="B9" s="24"/>
      <c r="C9" s="559" t="str">
        <f>IF('Names of Bidder'!D9=0, "", 'Names of Bidder'!D9)</f>
        <v/>
      </c>
      <c r="D9" s="559"/>
      <c r="E9" s="559"/>
      <c r="F9" s="278" t="s">
        <v>111</v>
      </c>
      <c r="G9" s="49"/>
    </row>
    <row r="10" spans="1:8">
      <c r="A10" s="285"/>
      <c r="B10" s="25"/>
      <c r="C10" s="559" t="str">
        <f>IF('Names of Bidder'!D10=0, "", 'Names of Bidder'!D10)</f>
        <v/>
      </c>
      <c r="D10" s="559"/>
      <c r="E10" s="559"/>
      <c r="F10" s="278" t="s">
        <v>112</v>
      </c>
      <c r="G10" s="49"/>
    </row>
    <row r="11" spans="1:8">
      <c r="A11" s="285"/>
      <c r="B11" s="25"/>
      <c r="C11" s="559" t="str">
        <f>IF('Names of Bidder'!D11=0, "", 'Names of Bidder'!D11)</f>
        <v/>
      </c>
      <c r="D11" s="559"/>
      <c r="E11" s="559"/>
      <c r="F11" s="278" t="s">
        <v>113</v>
      </c>
      <c r="G11" s="49"/>
    </row>
    <row r="12" spans="1:8" ht="18" customHeight="1">
      <c r="A12" s="285"/>
      <c r="B12" s="25"/>
      <c r="C12" s="26"/>
      <c r="D12" s="26"/>
      <c r="E12" s="26"/>
      <c r="F12" s="279"/>
    </row>
    <row r="13" spans="1:8" ht="18" customHeight="1">
      <c r="C13" s="284"/>
      <c r="F13" s="57"/>
      <c r="G13" s="299" t="s">
        <v>62</v>
      </c>
    </row>
    <row r="14" spans="1:8" ht="75.75" customHeight="1">
      <c r="A14" s="286" t="s">
        <v>63</v>
      </c>
      <c r="B14" s="259" t="s">
        <v>236</v>
      </c>
      <c r="C14" s="286" t="s">
        <v>69</v>
      </c>
      <c r="D14" s="154" t="s">
        <v>61</v>
      </c>
      <c r="E14" s="154" t="s">
        <v>64</v>
      </c>
      <c r="F14" s="153" t="s">
        <v>124</v>
      </c>
      <c r="G14" s="300" t="s">
        <v>125</v>
      </c>
    </row>
    <row r="15" spans="1:8" ht="18" customHeight="1">
      <c r="A15" s="287">
        <v>1</v>
      </c>
      <c r="B15" s="154"/>
      <c r="C15" s="287">
        <v>2</v>
      </c>
      <c r="D15" s="154">
        <v>4</v>
      </c>
      <c r="E15" s="154">
        <v>5</v>
      </c>
      <c r="F15" s="154">
        <v>6</v>
      </c>
      <c r="G15" s="222" t="s">
        <v>53</v>
      </c>
    </row>
    <row r="16" spans="1:8" ht="18" customHeight="1">
      <c r="A16" s="313"/>
      <c r="B16" s="314"/>
      <c r="C16" s="315"/>
      <c r="D16" s="154"/>
      <c r="E16" s="154"/>
      <c r="F16" s="154"/>
      <c r="G16" s="222"/>
    </row>
    <row r="17" spans="1:7" ht="43.5" customHeight="1">
      <c r="A17" s="551" t="s">
        <v>276</v>
      </c>
      <c r="B17" s="552"/>
      <c r="C17" s="553"/>
      <c r="D17" s="154"/>
      <c r="E17" s="154"/>
      <c r="F17" s="154"/>
      <c r="G17" s="222"/>
    </row>
    <row r="18" spans="1:7" ht="18" customHeight="1">
      <c r="A18" s="316" t="s">
        <v>260</v>
      </c>
      <c r="B18" s="316"/>
      <c r="C18" s="317"/>
      <c r="D18" s="154"/>
      <c r="E18" s="154"/>
      <c r="F18" s="154"/>
      <c r="G18" s="222"/>
    </row>
    <row r="19" spans="1:7" ht="78.75">
      <c r="A19" s="311">
        <v>1</v>
      </c>
      <c r="B19" s="328">
        <v>2.8</v>
      </c>
      <c r="C19" s="329" t="s">
        <v>261</v>
      </c>
      <c r="D19" s="328"/>
      <c r="E19" s="330"/>
      <c r="F19" s="330"/>
      <c r="G19" s="222"/>
    </row>
    <row r="20" spans="1:7">
      <c r="A20" s="311"/>
      <c r="B20" s="328" t="s">
        <v>250</v>
      </c>
      <c r="C20" s="329" t="s">
        <v>249</v>
      </c>
      <c r="D20" s="328" t="s">
        <v>277</v>
      </c>
      <c r="E20" s="330">
        <v>60</v>
      </c>
      <c r="F20" s="330"/>
      <c r="G20" s="222"/>
    </row>
    <row r="21" spans="1:7" ht="94.5">
      <c r="A21" s="311">
        <v>2</v>
      </c>
      <c r="B21" s="331">
        <v>2.1</v>
      </c>
      <c r="C21" s="329" t="s">
        <v>269</v>
      </c>
      <c r="D21" s="328"/>
      <c r="E21" s="330"/>
      <c r="F21" s="330"/>
      <c r="G21" s="222"/>
    </row>
    <row r="22" spans="1:7">
      <c r="A22" s="311"/>
      <c r="B22" s="328" t="s">
        <v>251</v>
      </c>
      <c r="C22" s="329" t="s">
        <v>278</v>
      </c>
      <c r="D22" s="328" t="s">
        <v>262</v>
      </c>
      <c r="E22" s="330">
        <v>1000</v>
      </c>
      <c r="F22" s="330"/>
      <c r="G22" s="222"/>
    </row>
    <row r="23" spans="1:7" ht="47.25">
      <c r="A23" s="311">
        <v>3</v>
      </c>
      <c r="B23" s="328">
        <v>2.11</v>
      </c>
      <c r="C23" s="329" t="s">
        <v>279</v>
      </c>
      <c r="D23" s="328" t="s">
        <v>262</v>
      </c>
      <c r="E23" s="330">
        <v>50</v>
      </c>
      <c r="F23" s="330"/>
      <c r="G23" s="222"/>
    </row>
    <row r="24" spans="1:7" ht="47.25">
      <c r="A24" s="311">
        <v>4</v>
      </c>
      <c r="B24" s="328">
        <v>2.25</v>
      </c>
      <c r="C24" s="329" t="s">
        <v>253</v>
      </c>
      <c r="D24" s="328" t="s">
        <v>280</v>
      </c>
      <c r="E24" s="330">
        <v>20</v>
      </c>
      <c r="F24" s="330"/>
      <c r="G24" s="222"/>
    </row>
    <row r="25" spans="1:7" ht="31.5">
      <c r="A25" s="311">
        <v>5</v>
      </c>
      <c r="B25" s="328">
        <v>4.0999999999999996</v>
      </c>
      <c r="C25" s="329" t="s">
        <v>254</v>
      </c>
      <c r="D25" s="328"/>
      <c r="E25" s="330"/>
      <c r="F25" s="330"/>
      <c r="G25" s="222"/>
    </row>
    <row r="26" spans="1:7">
      <c r="A26" s="311"/>
      <c r="B26" s="328" t="s">
        <v>255</v>
      </c>
      <c r="C26" s="329" t="s">
        <v>281</v>
      </c>
      <c r="D26" s="328" t="s">
        <v>280</v>
      </c>
      <c r="E26" s="330">
        <v>50</v>
      </c>
      <c r="F26" s="330"/>
      <c r="G26" s="222"/>
    </row>
    <row r="27" spans="1:7" ht="31.5">
      <c r="A27" s="311">
        <v>6</v>
      </c>
      <c r="B27" s="328">
        <v>4.3</v>
      </c>
      <c r="C27" s="329" t="s">
        <v>282</v>
      </c>
      <c r="D27" s="328"/>
      <c r="E27" s="330"/>
      <c r="F27" s="330"/>
      <c r="G27" s="222"/>
    </row>
    <row r="28" spans="1:7">
      <c r="A28" s="311"/>
      <c r="B28" s="328" t="s">
        <v>256</v>
      </c>
      <c r="C28" s="329" t="s">
        <v>257</v>
      </c>
      <c r="D28" s="328" t="s">
        <v>263</v>
      </c>
      <c r="E28" s="330">
        <v>80</v>
      </c>
      <c r="F28" s="330"/>
      <c r="G28" s="222"/>
    </row>
    <row r="29" spans="1:7">
      <c r="A29" s="311">
        <v>7</v>
      </c>
      <c r="B29" s="328">
        <v>17.350000000000001</v>
      </c>
      <c r="C29" s="329" t="s">
        <v>283</v>
      </c>
      <c r="D29" s="328"/>
      <c r="E29" s="330"/>
      <c r="F29" s="330"/>
      <c r="G29" s="222"/>
    </row>
    <row r="30" spans="1:7">
      <c r="A30" s="311"/>
      <c r="B30" s="328" t="s">
        <v>284</v>
      </c>
      <c r="C30" s="329" t="s">
        <v>285</v>
      </c>
      <c r="D30" s="328"/>
      <c r="E30" s="330"/>
      <c r="F30" s="330"/>
      <c r="G30" s="222"/>
    </row>
    <row r="31" spans="1:7" ht="31.5">
      <c r="A31" s="311"/>
      <c r="B31" s="328" t="s">
        <v>286</v>
      </c>
      <c r="C31" s="329" t="s">
        <v>287</v>
      </c>
      <c r="D31" s="328" t="s">
        <v>252</v>
      </c>
      <c r="E31" s="330">
        <v>10</v>
      </c>
      <c r="F31" s="330"/>
      <c r="G31" s="222"/>
    </row>
    <row r="32" spans="1:7" ht="31.5">
      <c r="A32" s="311">
        <v>8</v>
      </c>
      <c r="B32" s="328">
        <v>18.27</v>
      </c>
      <c r="C32" s="329" t="s">
        <v>288</v>
      </c>
      <c r="D32" s="328"/>
      <c r="E32" s="330"/>
      <c r="F32" s="330"/>
      <c r="G32" s="222"/>
    </row>
    <row r="33" spans="1:23">
      <c r="A33" s="311"/>
      <c r="B33" s="328" t="s">
        <v>289</v>
      </c>
      <c r="C33" s="329" t="s">
        <v>290</v>
      </c>
      <c r="D33" s="328" t="s">
        <v>252</v>
      </c>
      <c r="E33" s="330">
        <v>50</v>
      </c>
      <c r="F33" s="330"/>
      <c r="G33" s="222"/>
    </row>
    <row r="34" spans="1:23" ht="31.5">
      <c r="A34" s="311">
        <v>9</v>
      </c>
      <c r="B34" s="328">
        <v>18.28</v>
      </c>
      <c r="C34" s="329" t="s">
        <v>291</v>
      </c>
      <c r="D34" s="328"/>
      <c r="E34" s="330"/>
      <c r="F34" s="330"/>
      <c r="G34" s="222"/>
    </row>
    <row r="35" spans="1:23">
      <c r="A35" s="311"/>
      <c r="B35" s="328" t="s">
        <v>292</v>
      </c>
      <c r="C35" s="329" t="s">
        <v>293</v>
      </c>
      <c r="D35" s="328" t="s">
        <v>270</v>
      </c>
      <c r="E35" s="330">
        <v>20</v>
      </c>
      <c r="F35" s="330"/>
      <c r="G35" s="222"/>
    </row>
    <row r="36" spans="1:23" ht="47.25">
      <c r="A36" s="311">
        <v>10</v>
      </c>
      <c r="B36" s="328">
        <v>19.100000000000001</v>
      </c>
      <c r="C36" s="329" t="s">
        <v>294</v>
      </c>
      <c r="D36" s="328"/>
      <c r="E36" s="330"/>
      <c r="F36" s="330"/>
      <c r="G36" s="222"/>
    </row>
    <row r="37" spans="1:23">
      <c r="A37" s="311"/>
      <c r="B37" s="328" t="s">
        <v>295</v>
      </c>
      <c r="C37" s="329" t="s">
        <v>296</v>
      </c>
      <c r="D37" s="328" t="s">
        <v>262</v>
      </c>
      <c r="E37" s="330">
        <v>1000</v>
      </c>
      <c r="F37" s="330"/>
      <c r="G37" s="222"/>
    </row>
    <row r="38" spans="1:23" ht="47.25">
      <c r="A38" s="311">
        <v>11</v>
      </c>
      <c r="B38" s="328">
        <v>19.2</v>
      </c>
      <c r="C38" s="329" t="s">
        <v>297</v>
      </c>
      <c r="D38" s="328"/>
      <c r="E38" s="330"/>
      <c r="F38" s="330"/>
      <c r="G38" s="222"/>
    </row>
    <row r="39" spans="1:23">
      <c r="A39" s="311"/>
      <c r="B39" s="328" t="s">
        <v>298</v>
      </c>
      <c r="C39" s="329" t="s">
        <v>299</v>
      </c>
      <c r="D39" s="328" t="s">
        <v>262</v>
      </c>
      <c r="E39" s="330">
        <v>1000</v>
      </c>
      <c r="F39" s="330"/>
      <c r="G39" s="222"/>
    </row>
    <row r="40" spans="1:23" ht="47.25">
      <c r="A40" s="327">
        <v>12</v>
      </c>
      <c r="B40" s="328">
        <v>19.600000000000001</v>
      </c>
      <c r="C40" s="329" t="s">
        <v>300</v>
      </c>
      <c r="D40" s="328"/>
      <c r="E40" s="330"/>
      <c r="F40" s="330"/>
      <c r="G40" s="222"/>
    </row>
    <row r="41" spans="1:23">
      <c r="A41" s="327"/>
      <c r="B41" s="328" t="s">
        <v>301</v>
      </c>
      <c r="C41" s="329" t="s">
        <v>302</v>
      </c>
      <c r="D41" s="328" t="s">
        <v>271</v>
      </c>
      <c r="E41" s="330">
        <v>30</v>
      </c>
      <c r="F41" s="330"/>
      <c r="G41" s="222"/>
    </row>
    <row r="42" spans="1:23" ht="47.25">
      <c r="A42" s="311">
        <v>13</v>
      </c>
      <c r="B42" s="328">
        <v>19.149999999999999</v>
      </c>
      <c r="C42" s="329" t="s">
        <v>303</v>
      </c>
      <c r="D42" s="328"/>
      <c r="E42" s="330"/>
      <c r="F42" s="330"/>
      <c r="G42" s="222"/>
    </row>
    <row r="43" spans="1:23">
      <c r="A43" s="311"/>
      <c r="B43" s="328" t="s">
        <v>272</v>
      </c>
      <c r="C43" s="329" t="s">
        <v>273</v>
      </c>
      <c r="D43" s="328" t="s">
        <v>264</v>
      </c>
      <c r="E43" s="330">
        <v>30</v>
      </c>
      <c r="F43" s="330"/>
      <c r="G43" s="222"/>
    </row>
    <row r="44" spans="1:23" s="155" customFormat="1">
      <c r="A44" s="288"/>
      <c r="B44" s="260"/>
      <c r="C44" s="293" t="s">
        <v>265</v>
      </c>
      <c r="D44" s="270"/>
      <c r="E44" s="270"/>
      <c r="F44" s="270"/>
      <c r="G44" s="301"/>
      <c r="I44" s="54"/>
      <c r="J44" s="54"/>
      <c r="K44" s="54"/>
      <c r="L44" s="54"/>
      <c r="M44" s="54"/>
      <c r="N44" s="54"/>
      <c r="O44" s="54"/>
      <c r="P44" s="54"/>
      <c r="Q44" s="54"/>
      <c r="R44" s="54"/>
      <c r="S44" s="54"/>
      <c r="T44" s="54"/>
      <c r="U44" s="54"/>
      <c r="V44" s="54"/>
      <c r="W44" s="54"/>
    </row>
    <row r="45" spans="1:23" s="155" customFormat="1">
      <c r="A45" s="288"/>
      <c r="B45" s="260"/>
      <c r="C45" s="294" t="s">
        <v>266</v>
      </c>
      <c r="D45" s="222"/>
      <c r="E45" s="222"/>
      <c r="F45" s="258"/>
      <c r="G45" s="302">
        <f>G44*F45</f>
        <v>0</v>
      </c>
      <c r="I45" s="54"/>
      <c r="J45" s="54"/>
      <c r="K45" s="54"/>
      <c r="L45" s="54"/>
      <c r="M45" s="54"/>
      <c r="N45" s="54"/>
      <c r="O45" s="54"/>
      <c r="P45" s="54"/>
      <c r="Q45" s="54"/>
      <c r="R45" s="54"/>
      <c r="S45" s="54"/>
      <c r="T45" s="54"/>
      <c r="U45" s="54"/>
      <c r="V45" s="54"/>
      <c r="W45" s="54"/>
    </row>
    <row r="46" spans="1:23" s="155" customFormat="1">
      <c r="A46" s="288"/>
      <c r="B46" s="260"/>
      <c r="C46" s="295" t="s">
        <v>267</v>
      </c>
      <c r="D46" s="221"/>
      <c r="E46" s="221"/>
      <c r="F46" s="154"/>
      <c r="G46" s="303">
        <f>+G45+G44</f>
        <v>0</v>
      </c>
      <c r="I46" s="54"/>
      <c r="J46" s="54"/>
      <c r="K46" s="54"/>
      <c r="L46" s="54"/>
      <c r="M46" s="54"/>
      <c r="N46" s="54"/>
      <c r="O46" s="54"/>
      <c r="P46" s="54"/>
      <c r="Q46" s="54"/>
      <c r="R46" s="54"/>
      <c r="S46" s="54"/>
      <c r="T46" s="54"/>
      <c r="U46" s="54"/>
      <c r="V46" s="54"/>
      <c r="W46" s="54"/>
    </row>
    <row r="47" spans="1:23" s="155" customFormat="1">
      <c r="A47" s="554"/>
      <c r="B47" s="554"/>
      <c r="C47" s="554"/>
      <c r="D47" s="554"/>
      <c r="E47" s="554"/>
      <c r="F47" s="554"/>
      <c r="G47" s="554"/>
      <c r="I47" s="54"/>
      <c r="J47" s="54"/>
      <c r="K47" s="54"/>
      <c r="L47" s="54"/>
      <c r="M47" s="54"/>
      <c r="N47" s="54"/>
      <c r="O47" s="54"/>
      <c r="P47" s="54"/>
      <c r="Q47" s="54"/>
      <c r="R47" s="54"/>
      <c r="S47" s="54"/>
      <c r="T47" s="54"/>
      <c r="U47" s="54"/>
      <c r="V47" s="54"/>
      <c r="W47" s="54"/>
    </row>
    <row r="48" spans="1:23" s="155" customFormat="1" ht="16.5" customHeight="1">
      <c r="A48" s="284"/>
      <c r="B48" s="62"/>
      <c r="C48" s="555"/>
      <c r="D48" s="555"/>
      <c r="E48" s="555"/>
      <c r="F48" s="555"/>
      <c r="G48" s="555"/>
      <c r="I48" s="54"/>
      <c r="J48" s="54"/>
      <c r="K48" s="54"/>
      <c r="L48" s="54"/>
      <c r="M48" s="54"/>
      <c r="N48" s="54"/>
      <c r="O48" s="54"/>
      <c r="P48" s="54"/>
      <c r="Q48" s="54"/>
      <c r="R48" s="54"/>
      <c r="S48" s="54"/>
      <c r="T48" s="54"/>
      <c r="U48" s="54"/>
      <c r="V48" s="54"/>
      <c r="W48" s="54"/>
    </row>
    <row r="49" spans="1:23" s="155" customFormat="1" ht="16.5" customHeight="1">
      <c r="A49" s="289"/>
      <c r="B49" s="159"/>
      <c r="C49" s="555"/>
      <c r="D49" s="555"/>
      <c r="E49" s="555"/>
      <c r="F49" s="555"/>
      <c r="G49" s="555"/>
      <c r="I49" s="54"/>
      <c r="J49" s="54"/>
      <c r="K49" s="54"/>
      <c r="L49" s="54"/>
      <c r="M49" s="54"/>
      <c r="N49" s="54"/>
      <c r="O49" s="54"/>
      <c r="P49" s="54"/>
      <c r="Q49" s="54"/>
      <c r="R49" s="54"/>
      <c r="S49" s="54"/>
      <c r="T49" s="54"/>
      <c r="U49" s="54"/>
      <c r="V49" s="54"/>
      <c r="W49" s="54"/>
    </row>
    <row r="50" spans="1:23" s="155" customFormat="1" ht="33.6" customHeight="1">
      <c r="A50" s="290" t="s">
        <v>78</v>
      </c>
      <c r="B50" s="65"/>
      <c r="C50" s="296" t="str">
        <f>IF('Names of Bidder'!D23=0, "", 'Names of Bidder'!D23)</f>
        <v/>
      </c>
      <c r="D50" s="204"/>
      <c r="E50" s="205"/>
      <c r="F50" s="100" t="s">
        <v>80</v>
      </c>
      <c r="G50" s="304" t="str">
        <f>IF('Names of Bidder'!D18=0, "", 'Names of Bidder'!D18)</f>
        <v/>
      </c>
      <c r="I50" s="54"/>
      <c r="J50" s="54"/>
      <c r="K50" s="54"/>
      <c r="L50" s="54"/>
      <c r="M50" s="54"/>
      <c r="N50" s="54"/>
      <c r="O50" s="54"/>
      <c r="P50" s="54"/>
      <c r="Q50" s="54"/>
      <c r="R50" s="54"/>
      <c r="S50" s="54"/>
      <c r="T50" s="54"/>
      <c r="U50" s="54"/>
      <c r="V50" s="54"/>
      <c r="W50" s="54"/>
    </row>
    <row r="51" spans="1:23" s="155" customFormat="1" ht="33.6" customHeight="1">
      <c r="A51" s="290" t="s">
        <v>79</v>
      </c>
      <c r="B51" s="65"/>
      <c r="C51" s="296" t="str">
        <f>IF('Names of Bidder'!D24=0, "", 'Names of Bidder'!D24)</f>
        <v/>
      </c>
      <c r="D51" s="206"/>
      <c r="E51" s="205"/>
      <c r="F51" s="100" t="s">
        <v>81</v>
      </c>
      <c r="G51" s="246" t="str">
        <f>IF('Names of Bidder'!D19=0, "", 'Names of Bidder'!D19)</f>
        <v/>
      </c>
      <c r="I51" s="54"/>
      <c r="J51" s="54"/>
      <c r="K51" s="54"/>
      <c r="L51" s="54"/>
      <c r="M51" s="54"/>
      <c r="N51" s="54"/>
      <c r="O51" s="54"/>
      <c r="P51" s="54"/>
      <c r="Q51" s="54"/>
      <c r="R51" s="54"/>
      <c r="S51" s="54"/>
      <c r="T51" s="54"/>
      <c r="U51" s="54"/>
      <c r="V51" s="54"/>
      <c r="W51" s="54"/>
    </row>
    <row r="52" spans="1:23" s="155" customFormat="1" ht="33.6" customHeight="1">
      <c r="A52" s="284"/>
      <c r="B52" s="62"/>
      <c r="C52" s="297"/>
      <c r="D52" s="27"/>
      <c r="E52" s="62"/>
      <c r="F52" s="62"/>
      <c r="G52" s="206"/>
      <c r="I52" s="54"/>
      <c r="J52" s="54"/>
      <c r="K52" s="54"/>
      <c r="L52" s="54"/>
      <c r="M52" s="54"/>
      <c r="N52" s="54"/>
      <c r="O52" s="54"/>
      <c r="P52" s="54"/>
      <c r="Q52" s="54"/>
      <c r="R52" s="54"/>
      <c r="S52" s="54"/>
      <c r="T52" s="54"/>
      <c r="U52" s="54"/>
      <c r="V52" s="54"/>
      <c r="W52" s="54"/>
    </row>
    <row r="53" spans="1:23" s="155" customFormat="1" ht="33.6" customHeight="1">
      <c r="A53" s="284"/>
      <c r="B53" s="62"/>
      <c r="C53" s="297"/>
      <c r="D53" s="27"/>
      <c r="E53" s="62"/>
      <c r="F53" s="100"/>
      <c r="G53" s="246"/>
      <c r="I53" s="54"/>
      <c r="J53" s="54"/>
      <c r="K53" s="54"/>
      <c r="L53" s="54"/>
      <c r="M53" s="54"/>
      <c r="N53" s="54"/>
      <c r="O53" s="54"/>
      <c r="P53" s="54"/>
      <c r="Q53" s="54"/>
      <c r="R53" s="54"/>
      <c r="S53" s="54"/>
      <c r="T53" s="54"/>
      <c r="U53" s="54"/>
      <c r="V53" s="54"/>
      <c r="W53" s="54"/>
    </row>
  </sheetData>
  <sheetProtection formatColumns="0" formatRows="0" selectLockedCells="1"/>
  <customSheetViews>
    <customSheetView guid="{398C7893-3C2A-4DA4-8552-014985533932}"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1"/>
      <headerFooter alignWithMargins="0">
        <oddFooter>&amp;R&amp;"Book Antiqua,Bold"&amp;10Schedule-1/ Page &amp;P of &amp;N</oddFooter>
      </headerFooter>
    </customSheetView>
    <customSheetView guid="{BEF72719-4CCF-4C9B-95F6-0F3535FF30B3}"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2"/>
      <headerFooter alignWithMargins="0">
        <oddFooter>&amp;R&amp;"Book Antiqua,Bold"&amp;10Schedule-1/ Page &amp;P of &amp;N</oddFooter>
      </headerFooter>
    </customSheetView>
    <customSheetView guid="{CF0E662C-D3BC-4297-99E8-62C40B3B7AD9}"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3"/>
      <headerFooter alignWithMargins="0">
        <oddFooter>&amp;R&amp;"Book Antiqua,Bold"&amp;10Schedule-1/ Page &amp;P of &amp;N</oddFooter>
      </headerFooter>
    </customSheetView>
    <customSheetView guid="{BAD0225F-C858-4E40-A5E7-64BB5328C88A}" topLeftCell="A25">
      <selection activeCell="F32" sqref="F32"/>
      <colBreaks count="1" manualBreakCount="1">
        <brk id="7" max="1048575" man="1"/>
      </colBreaks>
      <pageMargins left="0.511811023622047" right="0.26" top="0.48" bottom="0.54" header="0.25" footer="0.27"/>
      <printOptions horizontalCentered="1"/>
      <pageSetup paperSize="9" scale="88" orientation="portrait" horizontalDpi="300" verticalDpi="300" r:id="rId4"/>
      <headerFooter alignWithMargins="0">
        <oddFooter>&amp;R&amp;"Book Antiqua,Bold"&amp;10Schedule-1/ Page &amp;P of &amp;N</oddFooter>
      </headerFooter>
    </customSheetView>
    <customSheetView guid="{25334923-91A5-4F88-9A10-8FA88873EC26}"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5"/>
      <headerFooter alignWithMargins="0">
        <oddFooter>&amp;R&amp;"Book Antiqua,Bold"&amp;10Schedule-1/ Page &amp;P of &amp;N</oddFooter>
      </headerFooter>
    </customSheetView>
    <customSheetView guid="{5E2FF645-A015-403E-863B-BADF6B75C7D1}"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6"/>
      <headerFooter alignWithMargins="0">
        <oddFooter>&amp;R&amp;"Book Antiqua,Bold"&amp;10Schedule-1/ Page &amp;P of &amp;N</oddFooter>
      </headerFooter>
    </customSheetView>
    <customSheetView guid="{C3C2F6BE-1796-4187-BF38-BACEF6057F57}"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7"/>
      <headerFooter alignWithMargins="0">
        <oddFooter>&amp;R&amp;"Book Antiqua,Bold"&amp;10Schedule-1/ Page &amp;P of &amp;N</oddFooter>
      </headerFooter>
    </customSheetView>
    <customSheetView guid="{F2279B93-E4FF-4A81-B734-06F92F73708D}"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8"/>
      <headerFooter alignWithMargins="0">
        <oddFooter>&amp;R&amp;"Book Antiqua,Bold"&amp;10Schedule-1/ Page &amp;P of &amp;N</oddFooter>
      </headerFooter>
    </customSheetView>
  </customSheetViews>
  <mergeCells count="9">
    <mergeCell ref="A17:C17"/>
    <mergeCell ref="A47:G47"/>
    <mergeCell ref="C48:G49"/>
    <mergeCell ref="A3:G3"/>
    <mergeCell ref="A4:G4"/>
    <mergeCell ref="C8:E8"/>
    <mergeCell ref="C9:E9"/>
    <mergeCell ref="C10:E10"/>
    <mergeCell ref="C11:E11"/>
  </mergeCells>
  <printOptions horizontalCentered="1"/>
  <pageMargins left="0.511811023622047" right="0.26" top="0.48" bottom="0.54" header="0.25" footer="0.27"/>
  <pageSetup paperSize="9" scale="88" orientation="portrait" horizontalDpi="300" verticalDpi="300" r:id="rId9"/>
  <headerFooter alignWithMargins="0">
    <oddFooter>&amp;R&amp;"Book Antiqua,Bold"&amp;10Schedule-1/ Page &amp;P of &amp;N</oddFooter>
  </headerFooter>
  <colBreaks count="1" manualBreakCount="1">
    <brk id="7" max="1048575" man="1"/>
  </colBreaks>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53"/>
  </sheetPr>
  <dimension ref="A1:AA30"/>
  <sheetViews>
    <sheetView topLeftCell="A13" zoomScaleNormal="100" zoomScaleSheetLayoutView="100" workbookViewId="0">
      <selection activeCell="F20" sqref="F20:G24"/>
    </sheetView>
  </sheetViews>
  <sheetFormatPr defaultColWidth="9" defaultRowHeight="16.5"/>
  <cols>
    <col min="1" max="1" width="8.25" style="156" customWidth="1"/>
    <col min="2" max="2" width="7.375" style="156" customWidth="1"/>
    <col min="3" max="3" width="61.375" style="64" customWidth="1"/>
    <col min="4" max="4" width="7" style="63" customWidth="1"/>
    <col min="5" max="5" width="8.625" style="156" customWidth="1"/>
    <col min="6" max="6" width="12.25" style="63" customWidth="1"/>
    <col min="7" max="7" width="14.625" style="269" customWidth="1"/>
    <col min="8" max="8" width="17.75" style="27" customWidth="1"/>
    <col min="9" max="9" width="8" style="54" customWidth="1"/>
    <col min="10" max="10" width="17.5" style="54" customWidth="1"/>
    <col min="11" max="11" width="9" style="54" customWidth="1"/>
    <col min="12" max="12" width="9" style="141" customWidth="1"/>
    <col min="13" max="14" width="17.625" style="141" customWidth="1"/>
    <col min="15" max="27" width="9" style="141"/>
    <col min="28" max="16384" width="9" style="54"/>
  </cols>
  <sheetData>
    <row r="1" spans="1:14" ht="18" customHeight="1">
      <c r="A1" s="55" t="str">
        <f>Cover!B3</f>
        <v>Specification No.:WR-1/RPC/VRL/I-108/2026/Rfx-5005012875</v>
      </c>
      <c r="B1" s="55"/>
      <c r="C1" s="56"/>
      <c r="D1" s="57"/>
      <c r="E1" s="57"/>
      <c r="F1" s="58"/>
      <c r="G1" s="59" t="s">
        <v>84</v>
      </c>
    </row>
    <row r="2" spans="1:14" ht="23.25" customHeight="1">
      <c r="A2" s="48"/>
      <c r="B2" s="48"/>
      <c r="C2" s="61"/>
      <c r="D2" s="62"/>
      <c r="E2" s="62"/>
      <c r="F2" s="27"/>
      <c r="G2" s="67"/>
    </row>
    <row r="3" spans="1:14" ht="44.25" customHeight="1">
      <c r="A3" s="556" t="str">
        <f>Cover!$B$2</f>
        <v>Repairing and painting of existing Boundary wall and construction of new boundary wall in damaged portion at 400/220kV Substation, Raipur (Kumhari)</v>
      </c>
      <c r="B3" s="556"/>
      <c r="C3" s="556"/>
      <c r="D3" s="556"/>
      <c r="E3" s="556"/>
      <c r="F3" s="556"/>
      <c r="G3" s="556"/>
      <c r="L3" s="148"/>
      <c r="N3" s="149"/>
    </row>
    <row r="4" spans="1:14" ht="32.25" customHeight="1">
      <c r="A4" s="557" t="s">
        <v>275</v>
      </c>
      <c r="B4" s="558"/>
      <c r="C4" s="558"/>
      <c r="D4" s="558"/>
      <c r="E4" s="558"/>
      <c r="F4" s="558"/>
      <c r="G4" s="558"/>
      <c r="H4" s="160"/>
      <c r="L4" s="148"/>
      <c r="N4" s="149"/>
    </row>
    <row r="5" spans="1:14" ht="18" customHeight="1">
      <c r="A5" s="161"/>
      <c r="B5" s="161"/>
      <c r="C5" s="151"/>
      <c r="D5" s="150"/>
      <c r="E5" s="161"/>
      <c r="F5" s="150"/>
      <c r="G5" s="271"/>
      <c r="L5" s="148"/>
      <c r="N5" s="149"/>
    </row>
    <row r="6" spans="1:14" ht="18" customHeight="1">
      <c r="A6" s="24" t="str">
        <f>'  Sch-1'!A6</f>
        <v>Bidder’s Name and Address</v>
      </c>
      <c r="B6" s="24"/>
      <c r="C6" s="25"/>
      <c r="D6" s="25"/>
      <c r="E6" s="279"/>
      <c r="F6" s="48" t="s">
        <v>74</v>
      </c>
      <c r="G6" s="67"/>
      <c r="H6" s="25"/>
      <c r="L6" s="148"/>
      <c r="N6" s="149"/>
    </row>
    <row r="7" spans="1:14" ht="18" customHeight="1">
      <c r="A7" s="152" t="str">
        <f>'  Sch-1'!A7</f>
        <v xml:space="preserve">Bidder as </v>
      </c>
      <c r="B7" s="152"/>
      <c r="F7" s="264" t="s">
        <v>110</v>
      </c>
      <c r="G7" s="67"/>
      <c r="H7" s="25"/>
      <c r="L7" s="148"/>
      <c r="N7" s="149"/>
    </row>
    <row r="8" spans="1:14">
      <c r="A8" s="24" t="s">
        <v>75</v>
      </c>
      <c r="B8" s="24"/>
      <c r="C8" s="559" t="str">
        <f>IF('  Sch-1'!C8=0, "", '  Sch-1'!C8)</f>
        <v/>
      </c>
      <c r="D8" s="559"/>
      <c r="E8" s="559"/>
      <c r="F8" s="265" t="s">
        <v>77</v>
      </c>
      <c r="G8" s="266"/>
      <c r="L8" s="148"/>
      <c r="N8" s="149"/>
    </row>
    <row r="9" spans="1:14">
      <c r="A9" s="24" t="s">
        <v>76</v>
      </c>
      <c r="B9" s="24"/>
      <c r="C9" s="559" t="str">
        <f>IF('  Sch-1'!C9=0, "", '  Sch-1'!C9)</f>
        <v/>
      </c>
      <c r="D9" s="559"/>
      <c r="E9" s="559"/>
      <c r="F9" s="265" t="s">
        <v>111</v>
      </c>
      <c r="G9" s="266"/>
      <c r="L9" s="148"/>
      <c r="N9" s="149"/>
    </row>
    <row r="10" spans="1:14">
      <c r="A10" s="25"/>
      <c r="B10" s="25"/>
      <c r="C10" s="559" t="str">
        <f>IF('  Sch-1'!C10=0, "", '  Sch-1'!C10)</f>
        <v/>
      </c>
      <c r="D10" s="559"/>
      <c r="E10" s="559"/>
      <c r="F10" s="265" t="s">
        <v>112</v>
      </c>
      <c r="G10" s="266"/>
    </row>
    <row r="11" spans="1:14">
      <c r="A11" s="25"/>
      <c r="B11" s="25"/>
      <c r="C11" s="559" t="str">
        <f>IF('  Sch-1'!C11=0, "", '  Sch-1'!C11)</f>
        <v/>
      </c>
      <c r="D11" s="559"/>
      <c r="E11" s="559"/>
      <c r="F11" s="265" t="s">
        <v>113</v>
      </c>
      <c r="G11" s="266"/>
    </row>
    <row r="12" spans="1:14" ht="18" customHeight="1">
      <c r="A12" s="25"/>
      <c r="B12" s="25"/>
      <c r="C12" s="26"/>
      <c r="D12" s="26"/>
      <c r="E12" s="280"/>
      <c r="F12" s="49"/>
      <c r="G12" s="67"/>
      <c r="H12" s="25"/>
    </row>
    <row r="13" spans="1:14" ht="18" customHeight="1">
      <c r="A13" s="25"/>
      <c r="B13" s="25"/>
      <c r="C13" s="24"/>
      <c r="D13" s="24"/>
      <c r="E13" s="281"/>
      <c r="F13" s="24"/>
      <c r="G13" s="59" t="s">
        <v>62</v>
      </c>
    </row>
    <row r="14" spans="1:14" ht="43.5" customHeight="1">
      <c r="A14" s="153" t="s">
        <v>63</v>
      </c>
      <c r="B14" s="153" t="s">
        <v>237</v>
      </c>
      <c r="C14" s="153" t="s">
        <v>69</v>
      </c>
      <c r="D14" s="154" t="s">
        <v>61</v>
      </c>
      <c r="E14" s="154" t="s">
        <v>64</v>
      </c>
      <c r="F14" s="153" t="s">
        <v>126</v>
      </c>
      <c r="G14" s="267" t="s">
        <v>125</v>
      </c>
      <c r="H14" s="135"/>
      <c r="M14" s="140"/>
      <c r="N14" s="140"/>
    </row>
    <row r="15" spans="1:14" ht="18" customHeight="1">
      <c r="A15" s="154">
        <v>1</v>
      </c>
      <c r="B15" s="154">
        <v>2</v>
      </c>
      <c r="C15" s="154">
        <v>3</v>
      </c>
      <c r="D15" s="154">
        <v>4</v>
      </c>
      <c r="E15" s="154">
        <v>5</v>
      </c>
      <c r="F15" s="154">
        <v>6</v>
      </c>
      <c r="G15" s="268" t="s">
        <v>53</v>
      </c>
      <c r="H15" s="100"/>
      <c r="M15" s="139"/>
      <c r="N15" s="139"/>
    </row>
    <row r="16" spans="1:14" ht="44.25" customHeight="1">
      <c r="A16" s="551" t="s">
        <v>311</v>
      </c>
      <c r="B16" s="552"/>
      <c r="C16" s="553"/>
      <c r="D16" s="154"/>
      <c r="E16" s="154"/>
      <c r="F16" s="154"/>
      <c r="G16" s="268"/>
      <c r="H16" s="100"/>
      <c r="M16" s="139"/>
      <c r="N16" s="139"/>
    </row>
    <row r="17" spans="1:27">
      <c r="A17" s="305" t="s">
        <v>239</v>
      </c>
      <c r="B17" s="305" t="s">
        <v>238</v>
      </c>
      <c r="C17" s="305"/>
      <c r="D17" s="311"/>
      <c r="E17" s="311"/>
      <c r="F17" s="306"/>
      <c r="G17" s="306"/>
      <c r="H17" s="100"/>
      <c r="M17" s="139"/>
      <c r="N17" s="139"/>
    </row>
    <row r="18" spans="1:27" ht="141.75">
      <c r="A18" s="311">
        <v>1</v>
      </c>
      <c r="B18" s="328" t="s">
        <v>258</v>
      </c>
      <c r="C18" s="332" t="s">
        <v>304</v>
      </c>
      <c r="D18" s="328"/>
      <c r="E18" s="330"/>
      <c r="F18" s="330"/>
      <c r="G18" s="306"/>
      <c r="H18" s="100"/>
      <c r="M18" s="139"/>
      <c r="N18" s="139"/>
    </row>
    <row r="19" spans="1:27" ht="47.25">
      <c r="A19" s="311"/>
      <c r="B19" s="328"/>
      <c r="C19" s="329" t="s">
        <v>305</v>
      </c>
      <c r="D19" s="328"/>
      <c r="E19" s="330"/>
      <c r="F19" s="330"/>
      <c r="G19" s="306"/>
      <c r="H19" s="100"/>
      <c r="M19" s="139"/>
      <c r="N19" s="139"/>
    </row>
    <row r="20" spans="1:27">
      <c r="A20" s="311"/>
      <c r="B20" s="328" t="s">
        <v>248</v>
      </c>
      <c r="C20" s="329" t="s">
        <v>306</v>
      </c>
      <c r="D20" s="328" t="s">
        <v>264</v>
      </c>
      <c r="E20" s="330">
        <v>40</v>
      </c>
      <c r="F20" s="307"/>
      <c r="G20" s="306"/>
      <c r="H20" s="100"/>
      <c r="M20" s="139"/>
      <c r="N20" s="139"/>
    </row>
    <row r="21" spans="1:27">
      <c r="A21" s="311">
        <v>2</v>
      </c>
      <c r="B21" s="328" t="s">
        <v>259</v>
      </c>
      <c r="C21" s="329" t="s">
        <v>307</v>
      </c>
      <c r="D21" s="328"/>
      <c r="E21" s="330"/>
      <c r="F21" s="330"/>
      <c r="G21" s="306"/>
      <c r="H21" s="100"/>
      <c r="M21" s="139"/>
      <c r="N21" s="139"/>
    </row>
    <row r="22" spans="1:27">
      <c r="A22" s="311"/>
      <c r="B22" s="328"/>
      <c r="C22" s="332" t="s">
        <v>308</v>
      </c>
      <c r="D22" s="328"/>
      <c r="E22" s="330"/>
      <c r="F22" s="330"/>
      <c r="G22" s="306"/>
      <c r="H22" s="100"/>
      <c r="M22" s="139"/>
      <c r="N22" s="139"/>
    </row>
    <row r="23" spans="1:27">
      <c r="A23" s="311"/>
      <c r="B23" s="328"/>
      <c r="C23" s="332" t="s">
        <v>309</v>
      </c>
      <c r="D23" s="328" t="s">
        <v>310</v>
      </c>
      <c r="E23" s="330">
        <v>35</v>
      </c>
      <c r="F23" s="307"/>
      <c r="G23" s="306"/>
      <c r="H23" s="100"/>
      <c r="M23" s="139"/>
      <c r="N23" s="139"/>
    </row>
    <row r="24" spans="1:27" s="323" customFormat="1" ht="18.75">
      <c r="A24" s="318"/>
      <c r="B24" s="319"/>
      <c r="C24" s="274" t="s">
        <v>268</v>
      </c>
      <c r="D24" s="320"/>
      <c r="E24" s="321"/>
      <c r="F24" s="322"/>
      <c r="G24" s="275"/>
      <c r="H24" s="100"/>
      <c r="L24" s="324"/>
      <c r="M24" s="139"/>
      <c r="N24" s="139"/>
      <c r="O24" s="324"/>
      <c r="P24" s="324"/>
      <c r="Q24" s="324"/>
      <c r="R24" s="324"/>
      <c r="S24" s="324"/>
      <c r="T24" s="324"/>
      <c r="U24" s="324"/>
      <c r="V24" s="324"/>
      <c r="W24" s="324"/>
      <c r="X24" s="324"/>
      <c r="Y24" s="324"/>
      <c r="Z24" s="324"/>
      <c r="AA24" s="324"/>
    </row>
    <row r="25" spans="1:27" ht="33.6" customHeight="1">
      <c r="A25" s="162"/>
      <c r="B25" s="162"/>
      <c r="C25" s="157"/>
      <c r="D25" s="204"/>
      <c r="E25" s="205"/>
      <c r="F25" s="66" t="s">
        <v>80</v>
      </c>
      <c r="G25" s="66" t="str">
        <f>IF('  Sch-1'!G59=0,"",'  Sch-1'!G59)</f>
        <v/>
      </c>
      <c r="M25" s="148"/>
      <c r="N25" s="163"/>
    </row>
    <row r="26" spans="1:27" ht="33.6" customHeight="1">
      <c r="A26" s="65" t="s">
        <v>78</v>
      </c>
      <c r="B26" s="65"/>
      <c r="C26" s="158" t="str">
        <f>IF('  Sch-1'!C59=0,"", '  Sch-1'!C59)</f>
        <v/>
      </c>
      <c r="D26" s="206"/>
      <c r="E26" s="205"/>
      <c r="F26" s="66" t="s">
        <v>81</v>
      </c>
      <c r="G26" s="66" t="str">
        <f>IF('  Sch-1'!G60=0,"",'  Sch-1'!G60)</f>
        <v/>
      </c>
    </row>
    <row r="27" spans="1:27" ht="33.6" customHeight="1">
      <c r="A27" s="65" t="s">
        <v>79</v>
      </c>
      <c r="B27" s="65"/>
      <c r="C27" s="158" t="str">
        <f>IF('  Sch-1'!C60=0,"", '  Sch-1'!C60)</f>
        <v/>
      </c>
      <c r="D27" s="27"/>
      <c r="E27" s="62"/>
    </row>
    <row r="28" spans="1:27" ht="33.6" customHeight="1">
      <c r="A28" s="62"/>
      <c r="B28" s="62"/>
      <c r="C28" s="61"/>
      <c r="D28" s="27"/>
      <c r="E28" s="62"/>
      <c r="F28" s="66"/>
      <c r="G28" s="67"/>
    </row>
    <row r="29" spans="1:27">
      <c r="A29" s="62"/>
      <c r="B29" s="62"/>
      <c r="C29" s="61"/>
      <c r="D29" s="27"/>
      <c r="E29" s="27"/>
      <c r="F29" s="27"/>
      <c r="G29" s="27"/>
    </row>
    <row r="30" spans="1:27">
      <c r="A30" s="62"/>
      <c r="B30" s="62"/>
      <c r="C30" s="312"/>
    </row>
  </sheetData>
  <sheetProtection formatColumns="0" formatRows="0" selectLockedCells="1"/>
  <customSheetViews>
    <customSheetView guid="{398C7893-3C2A-4DA4-8552-014985533932}"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1"/>
      <headerFooter alignWithMargins="0">
        <oddFooter>&amp;R&amp;"Book Antiqua,Bold"&amp;10Schedule-2/ Page &amp;P of &amp;N</oddFooter>
      </headerFooter>
    </customSheetView>
    <customSheetView guid="{BEF72719-4CCF-4C9B-95F6-0F3535FF30B3}"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2"/>
      <headerFooter alignWithMargins="0">
        <oddFooter>&amp;R&amp;"Book Antiqua,Bold"&amp;10Schedule-2/ Page &amp;P of &amp;N</oddFooter>
      </headerFooter>
    </customSheetView>
    <customSheetView guid="{CF0E662C-D3BC-4297-99E8-62C40B3B7AD9}"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3"/>
      <headerFooter alignWithMargins="0">
        <oddFooter>&amp;R&amp;"Book Antiqua,Bold"&amp;10Schedule-2/ Page &amp;P of &amp;N</oddFooter>
      </headerFooter>
    </customSheetView>
    <customSheetView guid="{BAD0225F-C858-4E40-A5E7-64BB5328C88A}" topLeftCell="A13">
      <selection activeCell="F18" sqref="F18"/>
      <colBreaks count="1" manualBreakCount="1">
        <brk id="7" max="1048575" man="1"/>
      </colBreaks>
      <pageMargins left="0.51181102362204722" right="0.26" top="0.54" bottom="0.61" header="0.25" footer="0.43"/>
      <printOptions horizontalCentered="1"/>
      <pageSetup paperSize="9" scale="92" orientation="portrait" horizontalDpi="300" verticalDpi="300" r:id="rId4"/>
      <headerFooter alignWithMargins="0">
        <oddFooter>&amp;R&amp;"Book Antiqua,Bold"&amp;10Schedule-2/ Page &amp;P of &amp;N</oddFooter>
      </headerFooter>
    </customSheetView>
    <customSheetView guid="{25334923-91A5-4F88-9A10-8FA88873EC26}"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5"/>
      <headerFooter alignWithMargins="0">
        <oddFooter>&amp;R&amp;"Book Antiqua,Bold"&amp;10Schedule-2/ Page &amp;P of &amp;N</oddFooter>
      </headerFooter>
    </customSheetView>
    <customSheetView guid="{5E2FF645-A015-403E-863B-BADF6B75C7D1}"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6"/>
      <headerFooter alignWithMargins="0">
        <oddFooter>&amp;R&amp;"Book Antiqua,Bold"&amp;10Schedule-2/ Page &amp;P of &amp;N</oddFooter>
      </headerFooter>
    </customSheetView>
    <customSheetView guid="{C3C2F6BE-1796-4187-BF38-BACEF6057F57}"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7"/>
      <headerFooter alignWithMargins="0">
        <oddFooter>&amp;R&amp;"Book Antiqua,Bold"&amp;10Schedule-2/ Page &amp;P of &amp;N</oddFooter>
      </headerFooter>
    </customSheetView>
    <customSheetView guid="{F2279B93-E4FF-4A81-B734-06F92F73708D}"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8"/>
      <headerFooter alignWithMargins="0">
        <oddFooter>&amp;R&amp;"Book Antiqua,Bold"&amp;10Schedule-2/ Page &amp;P of &amp;N</oddFooter>
      </headerFooter>
    </customSheetView>
  </customSheetViews>
  <mergeCells count="7">
    <mergeCell ref="A16:C16"/>
    <mergeCell ref="A3:G3"/>
    <mergeCell ref="A4:G4"/>
    <mergeCell ref="C8:E8"/>
    <mergeCell ref="C9:E9"/>
    <mergeCell ref="C10:E10"/>
    <mergeCell ref="C11:E11"/>
  </mergeCells>
  <printOptions horizontalCentered="1"/>
  <pageMargins left="0.51181102362204722" right="0.26" top="0.54" bottom="0.61" header="0.25" footer="0.43"/>
  <pageSetup paperSize="9" scale="92" orientation="portrait" horizontalDpi="300" verticalDpi="300" r:id="rId9"/>
  <headerFooter alignWithMargins="0">
    <oddFooter>&amp;R&amp;"Book Antiqua,Bold"&amp;10Schedule-2/ Page &amp;P of &amp;N</oddFooter>
  </headerFooter>
  <colBreaks count="1" manualBreakCount="1">
    <brk id="7" max="1048575" man="1"/>
  </colBreaks>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10"/>
  </sheetPr>
  <dimension ref="A1:M148"/>
  <sheetViews>
    <sheetView view="pageBreakPreview" zoomScaleNormal="100" zoomScaleSheetLayoutView="100" workbookViewId="0">
      <selection activeCell="E16" sqref="E16"/>
    </sheetView>
  </sheetViews>
  <sheetFormatPr defaultColWidth="9" defaultRowHeight="16.5"/>
  <cols>
    <col min="1" max="1" width="10.625" style="359" customWidth="1"/>
    <col min="2" max="2" width="63.5" style="360" customWidth="1"/>
    <col min="3" max="3" width="20.625" style="359" customWidth="1"/>
    <col min="4" max="4" width="12.75" style="359" customWidth="1"/>
    <col min="5" max="5" width="17.5" style="376" customWidth="1"/>
    <col min="6" max="6" width="25.25" style="376" customWidth="1"/>
    <col min="7" max="7" width="10.5" style="350" hidden="1" customWidth="1"/>
    <col min="8" max="8" width="10.125" style="350" hidden="1" customWidth="1"/>
    <col min="9" max="9" width="13.125" style="350" hidden="1" customWidth="1"/>
    <col min="10" max="10" width="9" style="350" hidden="1" customWidth="1"/>
    <col min="11" max="11" width="0" style="350" hidden="1" customWidth="1"/>
    <col min="12" max="13" width="17.625" style="350" hidden="1" customWidth="1"/>
    <col min="14" max="32" width="0" style="350" hidden="1" customWidth="1"/>
    <col min="33" max="16384" width="9" style="350"/>
  </cols>
  <sheetData>
    <row r="1" spans="1:13">
      <c r="A1" s="282" t="str">
        <f>Cover!B3</f>
        <v>Specification No.:WR-1/RPC/VRL/I-108/2026/Rfx-5005012875</v>
      </c>
      <c r="B1" s="308"/>
      <c r="C1" s="333"/>
      <c r="D1" s="333"/>
      <c r="E1" s="374"/>
      <c r="F1" s="374" t="s">
        <v>85</v>
      </c>
    </row>
    <row r="2" spans="1:13">
      <c r="A2" s="354"/>
      <c r="B2" s="357"/>
      <c r="C2" s="347"/>
      <c r="D2" s="347"/>
      <c r="E2" s="375"/>
      <c r="F2" s="375"/>
    </row>
    <row r="3" spans="1:13" ht="21" customHeight="1">
      <c r="A3" s="545" t="str">
        <f>Cover!$B$2</f>
        <v>Repairing and painting of existing Boundary wall and construction of new boundary wall in damaged portion at 400/220kV Substation, Raipur (Kumhari)</v>
      </c>
      <c r="B3" s="545"/>
      <c r="C3" s="545"/>
      <c r="D3" s="545"/>
      <c r="E3" s="545"/>
      <c r="F3" s="545"/>
      <c r="K3" s="354" t="s">
        <v>54</v>
      </c>
      <c r="M3" s="355"/>
    </row>
    <row r="4" spans="1:13" ht="36.6" customHeight="1">
      <c r="A4" s="497" t="s">
        <v>327</v>
      </c>
      <c r="B4" s="498"/>
      <c r="C4" s="498"/>
      <c r="D4" s="498"/>
      <c r="E4" s="498"/>
      <c r="F4" s="498"/>
      <c r="K4" s="354" t="s">
        <v>55</v>
      </c>
      <c r="M4" s="355"/>
    </row>
    <row r="5" spans="1:13" s="418" customFormat="1" ht="12.75" customHeight="1">
      <c r="A5" s="415"/>
      <c r="B5" s="416"/>
      <c r="C5" s="415"/>
      <c r="D5" s="415"/>
      <c r="E5" s="417"/>
      <c r="F5" s="417"/>
      <c r="K5" s="419" t="s">
        <v>59</v>
      </c>
      <c r="M5" s="420"/>
    </row>
    <row r="6" spans="1:13">
      <c r="A6" s="26" t="str">
        <f>'  Sch-1'!A6</f>
        <v>Bidder’s Name and Address</v>
      </c>
      <c r="B6" s="362"/>
      <c r="C6" s="362"/>
      <c r="D6" s="362"/>
      <c r="E6" s="375" t="s">
        <v>74</v>
      </c>
      <c r="F6" s="375"/>
      <c r="G6" s="362"/>
      <c r="K6" s="354" t="s">
        <v>60</v>
      </c>
      <c r="M6" s="355"/>
    </row>
    <row r="7" spans="1:13">
      <c r="A7" s="340" t="str">
        <f>'  Sch-1'!A7</f>
        <v xml:space="preserve">Bidder as </v>
      </c>
      <c r="E7" s="377" t="s">
        <v>344</v>
      </c>
      <c r="F7" s="375"/>
      <c r="G7" s="362"/>
      <c r="K7" s="354" t="s">
        <v>56</v>
      </c>
      <c r="M7" s="355"/>
    </row>
    <row r="8" spans="1:13">
      <c r="A8" s="26" t="s">
        <v>75</v>
      </c>
      <c r="B8" s="372" t="str">
        <f>IF('  Sch-1'!C8=0, "", '  Sch-1'!C8)</f>
        <v/>
      </c>
      <c r="C8" s="372"/>
      <c r="D8" s="372"/>
      <c r="E8" s="378" t="s">
        <v>77</v>
      </c>
      <c r="F8" s="377"/>
      <c r="K8" s="354" t="s">
        <v>57</v>
      </c>
      <c r="M8" s="355"/>
    </row>
    <row r="9" spans="1:13">
      <c r="A9" s="26" t="s">
        <v>76</v>
      </c>
      <c r="B9" s="372" t="str">
        <f>IF('  Sch-1'!C9=0, "", '  Sch-1'!C9)</f>
        <v/>
      </c>
      <c r="C9" s="372"/>
      <c r="D9" s="372"/>
      <c r="E9" s="378" t="s">
        <v>111</v>
      </c>
      <c r="F9" s="377"/>
      <c r="K9" s="354" t="s">
        <v>58</v>
      </c>
      <c r="M9" s="355"/>
    </row>
    <row r="10" spans="1:13">
      <c r="A10" s="362"/>
      <c r="B10" s="372" t="str">
        <f>IF('  Sch-1'!C10=0, "", '  Sch-1'!C10)</f>
        <v/>
      </c>
      <c r="C10" s="372"/>
      <c r="D10" s="372"/>
      <c r="E10" s="378" t="s">
        <v>112</v>
      </c>
      <c r="F10" s="377"/>
    </row>
    <row r="11" spans="1:13">
      <c r="A11" s="362"/>
      <c r="B11" s="372" t="str">
        <f>IF('  Sch-1'!C11=0, "", '  Sch-1'!C11)</f>
        <v/>
      </c>
      <c r="C11" s="372"/>
      <c r="D11" s="372"/>
      <c r="E11" s="378" t="s">
        <v>113</v>
      </c>
      <c r="F11" s="377"/>
    </row>
    <row r="12" spans="1:13">
      <c r="A12" s="362"/>
      <c r="B12" s="26"/>
      <c r="C12" s="26"/>
      <c r="D12" s="26"/>
      <c r="E12" s="377"/>
      <c r="F12" s="375"/>
    </row>
    <row r="13" spans="1:13">
      <c r="A13" s="362"/>
      <c r="B13" s="26"/>
      <c r="C13" s="26"/>
      <c r="D13" s="26"/>
      <c r="E13" s="379"/>
      <c r="F13" s="374" t="s">
        <v>62</v>
      </c>
    </row>
    <row r="14" spans="1:13" s="347" customFormat="1">
      <c r="A14" s="286" t="s">
        <v>63</v>
      </c>
      <c r="B14" s="286" t="s">
        <v>69</v>
      </c>
      <c r="C14" s="287" t="s">
        <v>61</v>
      </c>
      <c r="D14" s="287" t="s">
        <v>64</v>
      </c>
      <c r="E14" s="429" t="s">
        <v>322</v>
      </c>
      <c r="F14" s="429" t="s">
        <v>125</v>
      </c>
      <c r="L14" s="356"/>
      <c r="M14" s="356"/>
    </row>
    <row r="15" spans="1:13">
      <c r="A15" s="287"/>
      <c r="B15" s="287">
        <v>2</v>
      </c>
      <c r="C15" s="287">
        <v>4</v>
      </c>
      <c r="D15" s="287">
        <v>5</v>
      </c>
      <c r="E15" s="395">
        <v>6</v>
      </c>
      <c r="F15" s="395" t="s">
        <v>53</v>
      </c>
      <c r="L15" s="342"/>
      <c r="M15" s="342"/>
    </row>
    <row r="16" spans="1:13">
      <c r="A16" s="474"/>
      <c r="B16" s="475" t="s">
        <v>345</v>
      </c>
      <c r="C16" s="474"/>
      <c r="D16" s="474"/>
      <c r="E16" s="460"/>
      <c r="F16" s="465" t="str">
        <f t="shared" ref="F16:F79" si="0">IF(E16=0,"Included",IF(ISERROR(D16*E16),E16,E16*D16))</f>
        <v>Included</v>
      </c>
      <c r="L16" s="342"/>
      <c r="M16" s="342"/>
    </row>
    <row r="17" spans="1:13" hidden="1">
      <c r="A17" s="474"/>
      <c r="B17" s="474"/>
      <c r="C17" s="474"/>
      <c r="D17" s="474"/>
      <c r="E17" s="460"/>
      <c r="F17" s="465" t="str">
        <f t="shared" si="0"/>
        <v>Included</v>
      </c>
      <c r="L17" s="342"/>
      <c r="M17" s="342"/>
    </row>
    <row r="18" spans="1:13" hidden="1">
      <c r="A18" s="474"/>
      <c r="B18" s="474"/>
      <c r="C18" s="474"/>
      <c r="D18" s="474"/>
      <c r="E18" s="461"/>
      <c r="F18" s="465" t="str">
        <f t="shared" si="0"/>
        <v>Included</v>
      </c>
      <c r="L18" s="342"/>
      <c r="M18" s="342"/>
    </row>
    <row r="19" spans="1:13" hidden="1">
      <c r="A19" s="474"/>
      <c r="B19" s="474"/>
      <c r="C19" s="474"/>
      <c r="D19" s="474"/>
      <c r="E19" s="464"/>
      <c r="F19" s="465" t="str">
        <f t="shared" si="0"/>
        <v>Included</v>
      </c>
      <c r="L19" s="342"/>
      <c r="M19" s="342"/>
    </row>
    <row r="20" spans="1:13" hidden="1">
      <c r="A20" s="474"/>
      <c r="B20" s="474"/>
      <c r="C20" s="474"/>
      <c r="D20" s="474"/>
      <c r="E20" s="463"/>
      <c r="F20" s="465" t="str">
        <f t="shared" si="0"/>
        <v>Included</v>
      </c>
      <c r="L20" s="342"/>
      <c r="M20" s="342"/>
    </row>
    <row r="21" spans="1:13" hidden="1">
      <c r="A21" s="474"/>
      <c r="B21" s="474"/>
      <c r="C21" s="474"/>
      <c r="D21" s="474"/>
      <c r="E21" s="464"/>
      <c r="F21" s="465" t="str">
        <f t="shared" si="0"/>
        <v>Included</v>
      </c>
      <c r="L21" s="342"/>
      <c r="M21" s="342"/>
    </row>
    <row r="22" spans="1:13" hidden="1">
      <c r="A22" s="474"/>
      <c r="B22" s="474"/>
      <c r="C22" s="474"/>
      <c r="D22" s="474"/>
      <c r="E22" s="463"/>
      <c r="F22" s="465" t="str">
        <f t="shared" si="0"/>
        <v>Included</v>
      </c>
      <c r="L22" s="342"/>
      <c r="M22" s="342"/>
    </row>
    <row r="23" spans="1:13" hidden="1">
      <c r="A23" s="474"/>
      <c r="B23" s="474"/>
      <c r="C23" s="474"/>
      <c r="D23" s="474"/>
      <c r="E23" s="464"/>
      <c r="F23" s="465" t="str">
        <f t="shared" si="0"/>
        <v>Included</v>
      </c>
      <c r="L23" s="342"/>
      <c r="M23" s="342"/>
    </row>
    <row r="24" spans="1:13" hidden="1">
      <c r="A24" s="474"/>
      <c r="B24" s="474"/>
      <c r="C24" s="474"/>
      <c r="D24" s="474"/>
      <c r="E24" s="463"/>
      <c r="F24" s="465" t="str">
        <f t="shared" si="0"/>
        <v>Included</v>
      </c>
      <c r="L24" s="342"/>
      <c r="M24" s="342"/>
    </row>
    <row r="25" spans="1:13" hidden="1">
      <c r="A25" s="474"/>
      <c r="B25" s="474"/>
      <c r="C25" s="474"/>
      <c r="D25" s="474"/>
      <c r="E25" s="463"/>
      <c r="F25" s="465" t="str">
        <f t="shared" si="0"/>
        <v>Included</v>
      </c>
      <c r="L25" s="342"/>
      <c r="M25" s="342"/>
    </row>
    <row r="26" spans="1:13" hidden="1">
      <c r="A26" s="474"/>
      <c r="B26" s="474"/>
      <c r="C26" s="474"/>
      <c r="D26" s="474"/>
      <c r="E26" s="464"/>
      <c r="F26" s="465" t="str">
        <f t="shared" si="0"/>
        <v>Included</v>
      </c>
      <c r="L26" s="342"/>
      <c r="M26" s="342"/>
    </row>
    <row r="27" spans="1:13" hidden="1">
      <c r="A27" s="474"/>
      <c r="B27" s="474"/>
      <c r="C27" s="474"/>
      <c r="D27" s="474"/>
      <c r="E27" s="464"/>
      <c r="F27" s="465" t="str">
        <f t="shared" ref="F27:F50" si="1">IF(E27=0,"Included",IF(ISERROR(D27*E27),E27,E27*D27))</f>
        <v>Included</v>
      </c>
      <c r="L27" s="342"/>
      <c r="M27" s="342"/>
    </row>
    <row r="28" spans="1:13" hidden="1">
      <c r="A28" s="474"/>
      <c r="B28" s="474"/>
      <c r="C28" s="474"/>
      <c r="D28" s="474"/>
      <c r="E28" s="464"/>
      <c r="F28" s="465" t="str">
        <f t="shared" si="1"/>
        <v>Included</v>
      </c>
      <c r="L28" s="342"/>
      <c r="M28" s="342"/>
    </row>
    <row r="29" spans="1:13" hidden="1">
      <c r="A29" s="474"/>
      <c r="B29" s="474"/>
      <c r="C29" s="474"/>
      <c r="D29" s="474"/>
      <c r="E29" s="464"/>
      <c r="F29" s="465" t="str">
        <f t="shared" si="1"/>
        <v>Included</v>
      </c>
      <c r="L29" s="342"/>
      <c r="M29" s="342"/>
    </row>
    <row r="30" spans="1:13" hidden="1">
      <c r="A30" s="474"/>
      <c r="B30" s="474"/>
      <c r="C30" s="474"/>
      <c r="D30" s="474"/>
      <c r="E30" s="464"/>
      <c r="F30" s="465" t="str">
        <f t="shared" si="1"/>
        <v>Included</v>
      </c>
      <c r="L30" s="342"/>
      <c r="M30" s="342"/>
    </row>
    <row r="31" spans="1:13" hidden="1">
      <c r="A31" s="474"/>
      <c r="B31" s="474"/>
      <c r="C31" s="474"/>
      <c r="D31" s="474"/>
      <c r="E31" s="464"/>
      <c r="F31" s="465" t="str">
        <f t="shared" si="1"/>
        <v>Included</v>
      </c>
      <c r="L31" s="342"/>
      <c r="M31" s="342"/>
    </row>
    <row r="32" spans="1:13" hidden="1">
      <c r="A32" s="474"/>
      <c r="B32" s="474"/>
      <c r="C32" s="474"/>
      <c r="D32" s="474"/>
      <c r="E32" s="464"/>
      <c r="F32" s="465" t="str">
        <f t="shared" si="1"/>
        <v>Included</v>
      </c>
      <c r="L32" s="342"/>
      <c r="M32" s="342"/>
    </row>
    <row r="33" spans="1:13" hidden="1">
      <c r="A33" s="474"/>
      <c r="B33" s="474"/>
      <c r="C33" s="474"/>
      <c r="D33" s="474"/>
      <c r="E33" s="464"/>
      <c r="F33" s="465" t="str">
        <f t="shared" si="1"/>
        <v>Included</v>
      </c>
      <c r="L33" s="342"/>
      <c r="M33" s="342"/>
    </row>
    <row r="34" spans="1:13" hidden="1">
      <c r="A34" s="474"/>
      <c r="B34" s="474"/>
      <c r="C34" s="474"/>
      <c r="D34" s="474"/>
      <c r="E34" s="464"/>
      <c r="F34" s="465" t="str">
        <f t="shared" si="1"/>
        <v>Included</v>
      </c>
      <c r="L34" s="342"/>
      <c r="M34" s="342"/>
    </row>
    <row r="35" spans="1:13" hidden="1">
      <c r="A35" s="474"/>
      <c r="B35" s="474"/>
      <c r="C35" s="474"/>
      <c r="D35" s="474"/>
      <c r="E35" s="464"/>
      <c r="F35" s="465" t="str">
        <f t="shared" si="1"/>
        <v>Included</v>
      </c>
      <c r="L35" s="342"/>
      <c r="M35" s="342"/>
    </row>
    <row r="36" spans="1:13" hidden="1">
      <c r="A36" s="474"/>
      <c r="B36" s="474"/>
      <c r="C36" s="474"/>
      <c r="D36" s="474"/>
      <c r="E36" s="464"/>
      <c r="F36" s="465" t="str">
        <f t="shared" si="1"/>
        <v>Included</v>
      </c>
      <c r="L36" s="342"/>
      <c r="M36" s="342"/>
    </row>
    <row r="37" spans="1:13" hidden="1">
      <c r="A37" s="474"/>
      <c r="B37" s="474"/>
      <c r="C37" s="474"/>
      <c r="D37" s="474"/>
      <c r="E37" s="463"/>
      <c r="F37" s="465" t="str">
        <f t="shared" si="1"/>
        <v>Included</v>
      </c>
      <c r="L37" s="342"/>
      <c r="M37" s="342"/>
    </row>
    <row r="38" spans="1:13" hidden="1">
      <c r="A38" s="474"/>
      <c r="B38" s="474"/>
      <c r="C38" s="474"/>
      <c r="D38" s="474"/>
      <c r="E38" s="463"/>
      <c r="F38" s="465" t="str">
        <f t="shared" si="1"/>
        <v>Included</v>
      </c>
      <c r="L38" s="342"/>
      <c r="M38" s="342"/>
    </row>
    <row r="39" spans="1:13" hidden="1">
      <c r="A39" s="474"/>
      <c r="B39" s="474"/>
      <c r="C39" s="474"/>
      <c r="D39" s="474"/>
      <c r="E39" s="464"/>
      <c r="F39" s="465" t="str">
        <f t="shared" si="1"/>
        <v>Included</v>
      </c>
      <c r="L39" s="342"/>
      <c r="M39" s="342"/>
    </row>
    <row r="40" spans="1:13" hidden="1">
      <c r="A40" s="474"/>
      <c r="B40" s="474"/>
      <c r="C40" s="474"/>
      <c r="D40" s="474"/>
      <c r="E40" s="464"/>
      <c r="F40" s="465" t="str">
        <f t="shared" si="1"/>
        <v>Included</v>
      </c>
      <c r="L40" s="342"/>
      <c r="M40" s="342"/>
    </row>
    <row r="41" spans="1:13" hidden="1">
      <c r="A41" s="474"/>
      <c r="B41" s="474"/>
      <c r="C41" s="474"/>
      <c r="D41" s="474"/>
      <c r="E41" s="464"/>
      <c r="F41" s="465" t="str">
        <f t="shared" si="1"/>
        <v>Included</v>
      </c>
      <c r="L41" s="342"/>
      <c r="M41" s="342"/>
    </row>
    <row r="42" spans="1:13" hidden="1">
      <c r="A42" s="474"/>
      <c r="B42" s="474"/>
      <c r="C42" s="474"/>
      <c r="D42" s="474"/>
      <c r="E42" s="464"/>
      <c r="F42" s="465" t="str">
        <f t="shared" si="1"/>
        <v>Included</v>
      </c>
      <c r="L42" s="342"/>
      <c r="M42" s="342"/>
    </row>
    <row r="43" spans="1:13" hidden="1">
      <c r="A43" s="474"/>
      <c r="B43" s="474"/>
      <c r="C43" s="474"/>
      <c r="D43" s="474"/>
      <c r="E43" s="464"/>
      <c r="F43" s="465" t="str">
        <f t="shared" si="1"/>
        <v>Included</v>
      </c>
      <c r="L43" s="342"/>
      <c r="M43" s="342"/>
    </row>
    <row r="44" spans="1:13" hidden="1">
      <c r="A44" s="474"/>
      <c r="B44" s="474"/>
      <c r="C44" s="474"/>
      <c r="D44" s="474"/>
      <c r="E44" s="464"/>
      <c r="F44" s="465" t="str">
        <f t="shared" si="1"/>
        <v>Included</v>
      </c>
      <c r="L44" s="342"/>
      <c r="M44" s="342"/>
    </row>
    <row r="45" spans="1:13" hidden="1">
      <c r="A45" s="474"/>
      <c r="B45" s="474"/>
      <c r="C45" s="474"/>
      <c r="D45" s="474"/>
      <c r="E45" s="464"/>
      <c r="F45" s="465" t="str">
        <f t="shared" si="1"/>
        <v>Included</v>
      </c>
      <c r="L45" s="342"/>
      <c r="M45" s="342"/>
    </row>
    <row r="46" spans="1:13" hidden="1">
      <c r="A46" s="474"/>
      <c r="B46" s="474"/>
      <c r="C46" s="474"/>
      <c r="D46" s="474"/>
      <c r="E46" s="464"/>
      <c r="F46" s="465" t="str">
        <f t="shared" si="1"/>
        <v>Included</v>
      </c>
      <c r="L46" s="342"/>
      <c r="M46" s="342"/>
    </row>
    <row r="47" spans="1:13" hidden="1">
      <c r="A47" s="474"/>
      <c r="B47" s="474"/>
      <c r="C47" s="474"/>
      <c r="D47" s="474"/>
      <c r="E47" s="464"/>
      <c r="F47" s="465" t="str">
        <f t="shared" si="1"/>
        <v>Included</v>
      </c>
      <c r="L47" s="342"/>
      <c r="M47" s="342"/>
    </row>
    <row r="48" spans="1:13" hidden="1">
      <c r="A48" s="474"/>
      <c r="B48" s="474"/>
      <c r="C48" s="474"/>
      <c r="D48" s="474"/>
      <c r="E48" s="464"/>
      <c r="F48" s="465" t="str">
        <f t="shared" si="1"/>
        <v>Included</v>
      </c>
      <c r="L48" s="342"/>
      <c r="M48" s="342"/>
    </row>
    <row r="49" spans="1:13" hidden="1">
      <c r="A49" s="286"/>
      <c r="B49" s="286"/>
      <c r="C49" s="286"/>
      <c r="D49" s="286"/>
      <c r="E49" s="464"/>
      <c r="F49" s="465" t="str">
        <f t="shared" si="1"/>
        <v>Included</v>
      </c>
      <c r="L49" s="342"/>
      <c r="M49" s="342"/>
    </row>
    <row r="50" spans="1:13" hidden="1">
      <c r="A50" s="286"/>
      <c r="B50" s="286"/>
      <c r="C50" s="286"/>
      <c r="D50" s="286"/>
      <c r="E50" s="462"/>
      <c r="F50" s="465" t="str">
        <f t="shared" si="1"/>
        <v>Included</v>
      </c>
      <c r="L50" s="342"/>
      <c r="M50" s="342"/>
    </row>
    <row r="51" spans="1:13" hidden="1">
      <c r="A51" s="286"/>
      <c r="B51" s="286"/>
      <c r="C51" s="286"/>
      <c r="D51" s="457"/>
      <c r="E51" s="462"/>
      <c r="F51" s="465" t="str">
        <f t="shared" si="0"/>
        <v>Included</v>
      </c>
      <c r="L51" s="342"/>
      <c r="M51" s="342"/>
    </row>
    <row r="52" spans="1:13" hidden="1">
      <c r="A52" s="286"/>
      <c r="B52" s="286"/>
      <c r="C52" s="286"/>
      <c r="D52" s="286"/>
      <c r="E52" s="463"/>
      <c r="F52" s="465" t="str">
        <f t="shared" si="0"/>
        <v>Included</v>
      </c>
      <c r="L52" s="342"/>
      <c r="M52" s="342"/>
    </row>
    <row r="53" spans="1:13" hidden="1">
      <c r="A53" s="458"/>
      <c r="B53" s="286"/>
      <c r="C53" s="286"/>
      <c r="D53" s="459"/>
      <c r="E53" s="462"/>
      <c r="F53" s="465" t="str">
        <f t="shared" si="0"/>
        <v>Included</v>
      </c>
      <c r="L53" s="342"/>
      <c r="M53" s="342"/>
    </row>
    <row r="54" spans="1:13" hidden="1">
      <c r="A54" s="286"/>
      <c r="B54" s="286"/>
      <c r="C54" s="286"/>
      <c r="D54" s="459"/>
      <c r="E54" s="462"/>
      <c r="F54" s="465" t="str">
        <f t="shared" si="0"/>
        <v>Included</v>
      </c>
      <c r="L54" s="342"/>
      <c r="M54" s="342"/>
    </row>
    <row r="55" spans="1:13" hidden="1">
      <c r="A55" s="286"/>
      <c r="B55" s="286"/>
      <c r="C55" s="286"/>
      <c r="D55" s="286"/>
      <c r="E55" s="462"/>
      <c r="F55" s="465" t="str">
        <f t="shared" si="0"/>
        <v>Included</v>
      </c>
      <c r="L55" s="342"/>
      <c r="M55" s="342"/>
    </row>
    <row r="56" spans="1:13" hidden="1">
      <c r="A56" s="286"/>
      <c r="B56" s="286"/>
      <c r="C56" s="286"/>
      <c r="D56" s="459"/>
      <c r="E56" s="462"/>
      <c r="F56" s="465" t="str">
        <f t="shared" si="0"/>
        <v>Included</v>
      </c>
      <c r="L56" s="342"/>
      <c r="M56" s="342"/>
    </row>
    <row r="57" spans="1:13" hidden="1">
      <c r="A57" s="286"/>
      <c r="B57" s="286"/>
      <c r="C57" s="286"/>
      <c r="D57" s="286"/>
      <c r="E57" s="462"/>
      <c r="F57" s="465" t="str">
        <f t="shared" si="0"/>
        <v>Included</v>
      </c>
      <c r="L57" s="342"/>
      <c r="M57" s="342"/>
    </row>
    <row r="58" spans="1:13" hidden="1">
      <c r="A58" s="286"/>
      <c r="B58" s="286"/>
      <c r="C58" s="286"/>
      <c r="D58" s="459"/>
      <c r="E58" s="462"/>
      <c r="F58" s="465" t="str">
        <f t="shared" si="0"/>
        <v>Included</v>
      </c>
      <c r="L58" s="342"/>
      <c r="M58" s="342"/>
    </row>
    <row r="59" spans="1:13" hidden="1">
      <c r="A59" s="286"/>
      <c r="B59" s="286"/>
      <c r="C59" s="286"/>
      <c r="D59" s="286"/>
      <c r="E59" s="463"/>
      <c r="F59" s="465" t="str">
        <f t="shared" si="0"/>
        <v>Included</v>
      </c>
      <c r="L59" s="342"/>
      <c r="M59" s="342"/>
    </row>
    <row r="60" spans="1:13" hidden="1">
      <c r="A60" s="286"/>
      <c r="B60" s="286"/>
      <c r="C60" s="286"/>
      <c r="D60" s="459"/>
      <c r="E60" s="462"/>
      <c r="F60" s="465" t="str">
        <f t="shared" si="0"/>
        <v>Included</v>
      </c>
      <c r="L60" s="342"/>
      <c r="M60" s="342"/>
    </row>
    <row r="61" spans="1:13" hidden="1">
      <c r="A61" s="286"/>
      <c r="B61" s="286"/>
      <c r="C61" s="286"/>
      <c r="D61" s="459"/>
      <c r="E61" s="462"/>
      <c r="F61" s="465" t="str">
        <f t="shared" si="0"/>
        <v>Included</v>
      </c>
      <c r="L61" s="342"/>
      <c r="M61" s="342"/>
    </row>
    <row r="62" spans="1:13" hidden="1">
      <c r="A62" s="286"/>
      <c r="B62" s="286"/>
      <c r="C62" s="286"/>
      <c r="D62" s="457"/>
      <c r="E62" s="462"/>
      <c r="F62" s="465" t="str">
        <f t="shared" si="0"/>
        <v>Included</v>
      </c>
      <c r="L62" s="342"/>
      <c r="M62" s="342"/>
    </row>
    <row r="63" spans="1:13" hidden="1">
      <c r="A63" s="286"/>
      <c r="B63" s="286"/>
      <c r="C63" s="286"/>
      <c r="D63" s="459"/>
      <c r="E63" s="462"/>
      <c r="F63" s="465" t="str">
        <f t="shared" si="0"/>
        <v>Included</v>
      </c>
      <c r="L63" s="342"/>
      <c r="M63" s="342"/>
    </row>
    <row r="64" spans="1:13" hidden="1">
      <c r="A64" s="286"/>
      <c r="B64" s="286"/>
      <c r="C64" s="286"/>
      <c r="D64" s="457"/>
      <c r="E64" s="462"/>
      <c r="F64" s="465" t="str">
        <f t="shared" si="0"/>
        <v>Included</v>
      </c>
      <c r="L64" s="342"/>
      <c r="M64" s="342"/>
    </row>
    <row r="65" spans="1:13" hidden="1">
      <c r="A65" s="286"/>
      <c r="B65" s="286"/>
      <c r="C65" s="286"/>
      <c r="D65" s="457"/>
      <c r="E65" s="462"/>
      <c r="F65" s="465" t="str">
        <f t="shared" si="0"/>
        <v>Included</v>
      </c>
      <c r="L65" s="342"/>
      <c r="M65" s="342"/>
    </row>
    <row r="66" spans="1:13" hidden="1">
      <c r="A66" s="286"/>
      <c r="B66" s="286"/>
      <c r="C66" s="286"/>
      <c r="D66" s="457"/>
      <c r="E66" s="462"/>
      <c r="F66" s="465" t="str">
        <f t="shared" si="0"/>
        <v>Included</v>
      </c>
      <c r="L66" s="342"/>
      <c r="M66" s="342"/>
    </row>
    <row r="67" spans="1:13" hidden="1">
      <c r="A67" s="286"/>
      <c r="B67" s="286"/>
      <c r="C67" s="459"/>
      <c r="D67" s="459"/>
      <c r="E67" s="462"/>
      <c r="F67" s="465" t="str">
        <f t="shared" si="0"/>
        <v>Included</v>
      </c>
      <c r="L67" s="342"/>
      <c r="M67" s="342"/>
    </row>
    <row r="68" spans="1:13" hidden="1">
      <c r="A68" s="286"/>
      <c r="B68" s="286"/>
      <c r="C68" s="286"/>
      <c r="D68" s="459"/>
      <c r="E68" s="462"/>
      <c r="F68" s="465" t="str">
        <f t="shared" si="0"/>
        <v>Included</v>
      </c>
      <c r="L68" s="342"/>
      <c r="M68" s="342"/>
    </row>
    <row r="69" spans="1:13" hidden="1">
      <c r="A69" s="286"/>
      <c r="B69" s="286"/>
      <c r="C69" s="286"/>
      <c r="D69" s="459"/>
      <c r="E69" s="462"/>
      <c r="F69" s="465" t="str">
        <f t="shared" si="0"/>
        <v>Included</v>
      </c>
      <c r="L69" s="342"/>
      <c r="M69" s="342"/>
    </row>
    <row r="70" spans="1:13" hidden="1">
      <c r="A70" s="286"/>
      <c r="B70" s="286"/>
      <c r="C70" s="286"/>
      <c r="D70" s="459"/>
      <c r="E70" s="462"/>
      <c r="F70" s="465" t="str">
        <f t="shared" si="0"/>
        <v>Included</v>
      </c>
      <c r="L70" s="342"/>
      <c r="M70" s="342"/>
    </row>
    <row r="71" spans="1:13" hidden="1">
      <c r="A71" s="286"/>
      <c r="B71" s="286"/>
      <c r="C71" s="286"/>
      <c r="D71" s="459"/>
      <c r="E71" s="462"/>
      <c r="F71" s="465" t="str">
        <f t="shared" si="0"/>
        <v>Included</v>
      </c>
      <c r="L71" s="342"/>
      <c r="M71" s="342"/>
    </row>
    <row r="72" spans="1:13" hidden="1">
      <c r="A72" s="286"/>
      <c r="B72" s="286"/>
      <c r="C72" s="286"/>
      <c r="D72" s="459"/>
      <c r="E72" s="462"/>
      <c r="F72" s="466"/>
      <c r="L72" s="342"/>
      <c r="M72" s="342"/>
    </row>
    <row r="73" spans="1:13" hidden="1">
      <c r="A73" s="286"/>
      <c r="B73" s="286"/>
      <c r="C73" s="286"/>
      <c r="D73" s="459"/>
      <c r="E73" s="462"/>
      <c r="F73" s="466"/>
      <c r="L73" s="342"/>
      <c r="M73" s="342"/>
    </row>
    <row r="74" spans="1:13" hidden="1">
      <c r="A74" s="286"/>
      <c r="B74" s="286"/>
      <c r="C74" s="286"/>
      <c r="D74" s="459"/>
      <c r="E74" s="462"/>
      <c r="F74" s="466"/>
      <c r="L74" s="342"/>
      <c r="M74" s="342"/>
    </row>
    <row r="75" spans="1:13" hidden="1">
      <c r="A75" s="286"/>
      <c r="B75" s="286"/>
      <c r="C75" s="286"/>
      <c r="D75" s="286"/>
      <c r="E75" s="463"/>
      <c r="F75" s="465" t="str">
        <f t="shared" si="0"/>
        <v>Included</v>
      </c>
      <c r="L75" s="342"/>
      <c r="M75" s="342"/>
    </row>
    <row r="76" spans="1:13" hidden="1">
      <c r="A76" s="286"/>
      <c r="B76" s="286"/>
      <c r="C76" s="286"/>
      <c r="D76" s="459"/>
      <c r="E76" s="462"/>
      <c r="F76" s="465" t="str">
        <f t="shared" si="0"/>
        <v>Included</v>
      </c>
      <c r="L76" s="342"/>
      <c r="M76" s="342"/>
    </row>
    <row r="77" spans="1:13" hidden="1">
      <c r="A77" s="286"/>
      <c r="B77" s="286"/>
      <c r="C77" s="286"/>
      <c r="D77" s="459"/>
      <c r="E77" s="462"/>
      <c r="F77" s="465" t="str">
        <f t="shared" si="0"/>
        <v>Included</v>
      </c>
      <c r="L77" s="342"/>
      <c r="M77" s="342"/>
    </row>
    <row r="78" spans="1:13" hidden="1">
      <c r="A78" s="286"/>
      <c r="B78" s="286"/>
      <c r="C78" s="286"/>
      <c r="D78" s="459"/>
      <c r="E78" s="462"/>
      <c r="F78" s="465" t="str">
        <f t="shared" si="0"/>
        <v>Included</v>
      </c>
      <c r="L78" s="342"/>
      <c r="M78" s="342"/>
    </row>
    <row r="79" spans="1:13" hidden="1">
      <c r="A79" s="286"/>
      <c r="B79" s="286"/>
      <c r="C79" s="286"/>
      <c r="D79" s="459"/>
      <c r="E79" s="462"/>
      <c r="F79" s="465" t="str">
        <f t="shared" si="0"/>
        <v>Included</v>
      </c>
      <c r="L79" s="342"/>
      <c r="M79" s="342"/>
    </row>
    <row r="80" spans="1:13" hidden="1">
      <c r="A80" s="286"/>
      <c r="B80" s="286"/>
      <c r="C80" s="286"/>
      <c r="D80" s="459"/>
      <c r="E80" s="462"/>
      <c r="F80" s="465" t="str">
        <f t="shared" ref="F80:F98" si="2">IF(E80=0,"Included",IF(ISERROR(D80*E80),E80,E80*D80))</f>
        <v>Included</v>
      </c>
      <c r="L80" s="342"/>
      <c r="M80" s="342"/>
    </row>
    <row r="81" spans="1:13" hidden="1">
      <c r="A81" s="286"/>
      <c r="B81" s="286"/>
      <c r="C81" s="286"/>
      <c r="D81" s="286"/>
      <c r="E81" s="463"/>
      <c r="F81" s="465" t="str">
        <f t="shared" si="2"/>
        <v>Included</v>
      </c>
      <c r="L81" s="342"/>
      <c r="M81" s="342"/>
    </row>
    <row r="82" spans="1:13" hidden="1">
      <c r="A82" s="286"/>
      <c r="B82" s="286"/>
      <c r="C82" s="286"/>
      <c r="D82" s="286"/>
      <c r="E82" s="463"/>
      <c r="F82" s="465" t="str">
        <f t="shared" si="2"/>
        <v>Included</v>
      </c>
      <c r="L82" s="342"/>
      <c r="M82" s="342"/>
    </row>
    <row r="83" spans="1:13" hidden="1">
      <c r="A83" s="286"/>
      <c r="B83" s="286"/>
      <c r="C83" s="286"/>
      <c r="D83" s="286"/>
      <c r="E83" s="463"/>
      <c r="F83" s="465" t="str">
        <f t="shared" si="2"/>
        <v>Included</v>
      </c>
      <c r="L83" s="342"/>
      <c r="M83" s="342"/>
    </row>
    <row r="84" spans="1:13" hidden="1">
      <c r="A84" s="286"/>
      <c r="B84" s="286"/>
      <c r="C84" s="286"/>
      <c r="D84" s="286"/>
      <c r="E84" s="463"/>
      <c r="F84" s="465" t="str">
        <f t="shared" si="2"/>
        <v>Included</v>
      </c>
      <c r="L84" s="342"/>
      <c r="M84" s="342"/>
    </row>
    <row r="85" spans="1:13" hidden="1">
      <c r="A85" s="286"/>
      <c r="B85" s="286"/>
      <c r="C85" s="286"/>
      <c r="D85" s="459"/>
      <c r="E85" s="462"/>
      <c r="F85" s="465" t="str">
        <f t="shared" si="2"/>
        <v>Included</v>
      </c>
      <c r="L85" s="342"/>
      <c r="M85" s="342"/>
    </row>
    <row r="86" spans="1:13" hidden="1">
      <c r="A86" s="286"/>
      <c r="B86" s="286"/>
      <c r="C86" s="286"/>
      <c r="D86" s="286"/>
      <c r="E86" s="462"/>
      <c r="F86" s="465" t="str">
        <f t="shared" si="2"/>
        <v>Included</v>
      </c>
      <c r="L86" s="342"/>
      <c r="M86" s="342"/>
    </row>
    <row r="87" spans="1:13" hidden="1">
      <c r="A87" s="286"/>
      <c r="B87" s="286"/>
      <c r="C87" s="286"/>
      <c r="D87" s="459"/>
      <c r="E87" s="462"/>
      <c r="F87" s="465" t="str">
        <f t="shared" si="2"/>
        <v>Included</v>
      </c>
      <c r="L87" s="342"/>
      <c r="M87" s="342"/>
    </row>
    <row r="88" spans="1:13" hidden="1">
      <c r="A88" s="286"/>
      <c r="B88" s="286"/>
      <c r="C88" s="286"/>
      <c r="D88" s="286"/>
      <c r="E88" s="462"/>
      <c r="F88" s="465" t="str">
        <f t="shared" si="2"/>
        <v>Included</v>
      </c>
      <c r="L88" s="342"/>
      <c r="M88" s="342"/>
    </row>
    <row r="89" spans="1:13" hidden="1">
      <c r="A89" s="286"/>
      <c r="B89" s="286"/>
      <c r="C89" s="286"/>
      <c r="D89" s="459"/>
      <c r="E89" s="462"/>
      <c r="F89" s="465" t="str">
        <f t="shared" si="2"/>
        <v>Included</v>
      </c>
      <c r="L89" s="342"/>
      <c r="M89" s="342"/>
    </row>
    <row r="90" spans="1:13" hidden="1">
      <c r="A90" s="287"/>
      <c r="B90" s="456"/>
      <c r="C90" s="287"/>
      <c r="D90" s="287"/>
      <c r="E90" s="453"/>
      <c r="F90" s="465" t="str">
        <f t="shared" si="2"/>
        <v>Included</v>
      </c>
      <c r="L90" s="342"/>
      <c r="M90" s="342"/>
    </row>
    <row r="91" spans="1:13" hidden="1">
      <c r="A91" s="287"/>
      <c r="B91" s="456"/>
      <c r="C91" s="287"/>
      <c r="D91" s="287"/>
      <c r="E91" s="453"/>
      <c r="F91" s="465" t="str">
        <f t="shared" si="2"/>
        <v>Included</v>
      </c>
      <c r="L91" s="342"/>
      <c r="M91" s="342"/>
    </row>
    <row r="92" spans="1:13" hidden="1">
      <c r="A92" s="287"/>
      <c r="B92" s="456"/>
      <c r="C92" s="287"/>
      <c r="D92" s="287"/>
      <c r="E92" s="453"/>
      <c r="F92" s="465" t="str">
        <f t="shared" si="2"/>
        <v>Included</v>
      </c>
      <c r="L92" s="342"/>
      <c r="M92" s="342"/>
    </row>
    <row r="93" spans="1:13" hidden="1">
      <c r="A93" s="287"/>
      <c r="B93" s="456"/>
      <c r="C93" s="287"/>
      <c r="D93" s="287"/>
      <c r="E93" s="453"/>
      <c r="F93" s="465" t="str">
        <f t="shared" si="2"/>
        <v>Included</v>
      </c>
      <c r="L93" s="342"/>
      <c r="M93" s="342"/>
    </row>
    <row r="94" spans="1:13" hidden="1">
      <c r="A94" s="287"/>
      <c r="B94" s="456"/>
      <c r="C94" s="287"/>
      <c r="D94" s="287"/>
      <c r="E94" s="453"/>
      <c r="F94" s="465" t="str">
        <f t="shared" si="2"/>
        <v>Included</v>
      </c>
      <c r="L94" s="342"/>
      <c r="M94" s="342"/>
    </row>
    <row r="95" spans="1:13" hidden="1">
      <c r="A95" s="287"/>
      <c r="B95" s="456"/>
      <c r="C95" s="287"/>
      <c r="D95" s="287"/>
      <c r="E95" s="453"/>
      <c r="F95" s="465" t="str">
        <f t="shared" si="2"/>
        <v>Included</v>
      </c>
      <c r="L95" s="342"/>
      <c r="M95" s="342"/>
    </row>
    <row r="96" spans="1:13" hidden="1">
      <c r="A96" s="287"/>
      <c r="B96" s="456"/>
      <c r="C96" s="287"/>
      <c r="D96" s="287"/>
      <c r="E96" s="453"/>
      <c r="F96" s="465" t="str">
        <f t="shared" si="2"/>
        <v>Included</v>
      </c>
      <c r="L96" s="342"/>
      <c r="M96" s="342"/>
    </row>
    <row r="97" spans="1:13" hidden="1">
      <c r="A97" s="287"/>
      <c r="B97" s="456"/>
      <c r="C97" s="287"/>
      <c r="D97" s="287"/>
      <c r="E97" s="453"/>
      <c r="F97" s="465" t="str">
        <f t="shared" si="2"/>
        <v>Included</v>
      </c>
      <c r="L97" s="342"/>
      <c r="M97" s="342"/>
    </row>
    <row r="98" spans="1:13" s="405" customFormat="1" hidden="1">
      <c r="A98" s="422"/>
      <c r="B98" s="454"/>
      <c r="C98" s="411"/>
      <c r="D98" s="412"/>
      <c r="E98" s="453"/>
      <c r="F98" s="465" t="str">
        <f t="shared" si="2"/>
        <v>Included</v>
      </c>
    </row>
    <row r="99" spans="1:13" s="405" customFormat="1" hidden="1">
      <c r="A99" s="413"/>
      <c r="B99" s="455"/>
      <c r="C99" s="427"/>
      <c r="D99" s="428"/>
      <c r="E99" s="453"/>
      <c r="F99" s="465" t="str">
        <f>IF(E99=0,"Included",IF(ISERROR(D99*E99),E99,E99*D99))</f>
        <v>Included</v>
      </c>
    </row>
    <row r="100" spans="1:13" s="405" customFormat="1" ht="28.5" hidden="1" customHeight="1">
      <c r="A100" s="413"/>
      <c r="B100" s="430"/>
      <c r="C100" s="427"/>
      <c r="D100" s="428"/>
      <c r="E100" s="453"/>
      <c r="F100" s="465" t="str">
        <f>IF(E100=0,"Included",IF(ISERROR(D100*E100),E100,E100*D100))</f>
        <v>Included</v>
      </c>
    </row>
    <row r="101" spans="1:13" s="373" customFormat="1" ht="23.25">
      <c r="A101" s="393"/>
      <c r="B101" s="424" t="s">
        <v>323</v>
      </c>
      <c r="C101" s="393"/>
      <c r="D101" s="222"/>
      <c r="E101" s="396"/>
      <c r="F101" s="423">
        <f>SUM(F16:F100)</f>
        <v>0</v>
      </c>
      <c r="G101" s="373">
        <f>0.18</f>
        <v>0.18</v>
      </c>
      <c r="H101" s="373" t="e">
        <f>#REF!*G101</f>
        <v>#REF!</v>
      </c>
      <c r="I101" s="373" t="e">
        <f>534250+H101</f>
        <v>#REF!</v>
      </c>
    </row>
    <row r="102" spans="1:13" ht="29.25" customHeight="1">
      <c r="A102" s="380"/>
      <c r="B102" s="421"/>
      <c r="C102" s="407"/>
      <c r="D102" s="222"/>
      <c r="E102" s="395"/>
      <c r="F102" s="439"/>
    </row>
    <row r="103" spans="1:13">
      <c r="A103" s="385"/>
      <c r="B103" s="381"/>
      <c r="C103" s="380"/>
      <c r="D103" s="397"/>
    </row>
    <row r="104" spans="1:13">
      <c r="A104" s="383"/>
      <c r="B104" s="382"/>
      <c r="C104" s="383"/>
      <c r="D104" s="383"/>
    </row>
    <row r="105" spans="1:13">
      <c r="A105" s="342" t="s">
        <v>78</v>
      </c>
      <c r="B105" s="290">
        <f>'Names of Bidder'!D23</f>
        <v>0</v>
      </c>
      <c r="C105" s="310" t="str">
        <f>IF('  Sch-1'!C220=0,"", '  Sch-1'!C220)</f>
        <v/>
      </c>
      <c r="D105" s="350"/>
      <c r="E105" s="347"/>
      <c r="F105" s="348" t="s">
        <v>80</v>
      </c>
      <c r="G105" s="348">
        <f>'Names of Bidder'!D18</f>
        <v>0</v>
      </c>
    </row>
    <row r="106" spans="1:13">
      <c r="A106" s="342" t="s">
        <v>79</v>
      </c>
      <c r="B106" s="290">
        <f>'Names of Bidder'!D24</f>
        <v>0</v>
      </c>
      <c r="C106" s="310" t="str">
        <f>IF('  Sch-1'!C221=0,"", '  Sch-1'!C221)</f>
        <v/>
      </c>
      <c r="D106" s="350"/>
      <c r="E106" s="347"/>
      <c r="F106" s="348" t="s">
        <v>81</v>
      </c>
      <c r="G106" s="348">
        <f>'Names of Bidder'!D19</f>
        <v>0</v>
      </c>
    </row>
    <row r="107" spans="1:13">
      <c r="A107" s="383"/>
      <c r="B107" s="382"/>
      <c r="C107" s="383"/>
      <c r="D107" s="398"/>
    </row>
    <row r="108" spans="1:13">
      <c r="A108" s="383"/>
      <c r="B108" s="382"/>
      <c r="C108" s="383"/>
      <c r="D108" s="383"/>
    </row>
    <row r="109" spans="1:13">
      <c r="A109" s="561"/>
      <c r="B109" s="382"/>
      <c r="C109" s="561"/>
      <c r="D109" s="562"/>
    </row>
    <row r="110" spans="1:13">
      <c r="A110" s="561"/>
      <c r="B110" s="382"/>
      <c r="C110" s="561"/>
      <c r="D110" s="561"/>
    </row>
    <row r="111" spans="1:13">
      <c r="A111" s="380"/>
      <c r="B111" s="384"/>
      <c r="C111" s="399"/>
      <c r="D111" s="400"/>
    </row>
    <row r="112" spans="1:13">
      <c r="A112" s="563"/>
      <c r="B112" s="381"/>
      <c r="C112" s="399"/>
      <c r="D112" s="400"/>
    </row>
    <row r="113" spans="1:4">
      <c r="A113" s="563"/>
      <c r="B113" s="386"/>
      <c r="C113" s="399"/>
      <c r="D113" s="400"/>
    </row>
    <row r="114" spans="1:4">
      <c r="A114" s="385"/>
      <c r="B114" s="386"/>
      <c r="C114" s="399"/>
      <c r="D114" s="400"/>
    </row>
    <row r="115" spans="1:4">
      <c r="A115" s="383"/>
      <c r="B115" s="386"/>
      <c r="C115" s="399"/>
      <c r="D115" s="398"/>
    </row>
    <row r="116" spans="1:4">
      <c r="A116" s="383"/>
      <c r="B116" s="386"/>
      <c r="C116" s="399"/>
      <c r="D116" s="400"/>
    </row>
    <row r="117" spans="1:4">
      <c r="A117" s="383"/>
      <c r="B117" s="386"/>
      <c r="C117" s="399"/>
      <c r="D117" s="398"/>
    </row>
    <row r="118" spans="1:4">
      <c r="A118" s="383"/>
      <c r="B118" s="386"/>
      <c r="C118" s="399"/>
      <c r="D118" s="398"/>
    </row>
    <row r="119" spans="1:4">
      <c r="A119" s="383"/>
      <c r="B119" s="386"/>
      <c r="C119" s="383"/>
      <c r="D119" s="398"/>
    </row>
    <row r="120" spans="1:4">
      <c r="A120" s="383"/>
      <c r="B120" s="386"/>
      <c r="C120" s="399"/>
      <c r="D120" s="400"/>
    </row>
    <row r="121" spans="1:4">
      <c r="A121" s="383"/>
      <c r="B121" s="401"/>
      <c r="C121" s="383"/>
      <c r="D121" s="397"/>
    </row>
    <row r="122" spans="1:4">
      <c r="A122" s="380"/>
      <c r="B122" s="387"/>
      <c r="C122" s="399"/>
      <c r="D122" s="400"/>
    </row>
    <row r="123" spans="1:4">
      <c r="A123" s="383"/>
      <c r="B123" s="386"/>
      <c r="C123" s="383"/>
      <c r="D123" s="397"/>
    </row>
    <row r="124" spans="1:4">
      <c r="A124" s="380"/>
      <c r="B124" s="388"/>
      <c r="C124" s="399"/>
      <c r="D124" s="400"/>
    </row>
    <row r="125" spans="1:4">
      <c r="A125" s="380"/>
      <c r="B125" s="386"/>
      <c r="C125" s="383"/>
      <c r="D125" s="397"/>
    </row>
    <row r="126" spans="1:4">
      <c r="A126" s="380"/>
      <c r="B126" s="386"/>
      <c r="C126" s="383"/>
      <c r="D126" s="397"/>
    </row>
    <row r="127" spans="1:4">
      <c r="A127" s="380"/>
      <c r="B127" s="386"/>
      <c r="C127" s="383"/>
      <c r="D127" s="397"/>
    </row>
    <row r="128" spans="1:4">
      <c r="A128" s="389"/>
      <c r="B128" s="386"/>
      <c r="C128" s="402"/>
      <c r="D128" s="400"/>
    </row>
    <row r="129" spans="1:4">
      <c r="A129" s="383"/>
      <c r="B129" s="386"/>
      <c r="C129" s="383"/>
      <c r="D129" s="397"/>
    </row>
    <row r="130" spans="1:4">
      <c r="A130" s="389"/>
      <c r="B130" s="388"/>
      <c r="C130" s="402"/>
      <c r="D130" s="400"/>
    </row>
    <row r="131" spans="1:4">
      <c r="A131" s="383"/>
      <c r="B131" s="386"/>
      <c r="C131" s="383"/>
      <c r="D131" s="398"/>
    </row>
    <row r="132" spans="1:4">
      <c r="A132" s="383"/>
      <c r="B132" s="386"/>
      <c r="C132" s="383"/>
      <c r="D132" s="398"/>
    </row>
    <row r="133" spans="1:4">
      <c r="A133" s="383"/>
      <c r="B133" s="386"/>
      <c r="C133" s="383"/>
      <c r="D133" s="398"/>
    </row>
    <row r="134" spans="1:4">
      <c r="A134" s="383"/>
      <c r="B134" s="386"/>
      <c r="C134" s="383"/>
      <c r="D134" s="398"/>
    </row>
    <row r="135" spans="1:4">
      <c r="A135" s="390"/>
      <c r="B135" s="391"/>
      <c r="C135" s="390"/>
      <c r="D135" s="383"/>
    </row>
    <row r="136" spans="1:4">
      <c r="A136" s="390"/>
      <c r="B136" s="391"/>
      <c r="C136" s="390"/>
      <c r="D136" s="383"/>
    </row>
    <row r="137" spans="1:4">
      <c r="A137" s="390"/>
      <c r="B137" s="392"/>
      <c r="C137" s="383"/>
      <c r="D137" s="398"/>
    </row>
    <row r="138" spans="1:4">
      <c r="A138" s="390"/>
      <c r="B138" s="392"/>
      <c r="C138" s="390"/>
      <c r="D138" s="383"/>
    </row>
    <row r="139" spans="1:4">
      <c r="A139" s="390"/>
      <c r="B139" s="392"/>
      <c r="C139" s="390"/>
      <c r="D139" s="398"/>
    </row>
    <row r="140" spans="1:4">
      <c r="A140" s="390"/>
      <c r="B140" s="392"/>
      <c r="C140" s="390"/>
      <c r="D140" s="383"/>
    </row>
    <row r="141" spans="1:4">
      <c r="A141" s="560"/>
      <c r="B141" s="391"/>
      <c r="C141" s="560"/>
      <c r="D141" s="561"/>
    </row>
    <row r="142" spans="1:4">
      <c r="A142" s="560"/>
      <c r="B142" s="392"/>
      <c r="C142" s="560"/>
      <c r="D142" s="561"/>
    </row>
    <row r="143" spans="1:4">
      <c r="A143" s="390"/>
      <c r="B143" s="392"/>
      <c r="C143" s="390"/>
      <c r="D143" s="383"/>
    </row>
    <row r="144" spans="1:4">
      <c r="A144" s="390"/>
      <c r="B144" s="392"/>
      <c r="C144" s="390"/>
      <c r="D144" s="398"/>
    </row>
    <row r="145" spans="1:4">
      <c r="A145" s="390"/>
      <c r="B145" s="392"/>
      <c r="C145" s="390"/>
      <c r="D145" s="383"/>
    </row>
    <row r="146" spans="1:4">
      <c r="A146" s="390"/>
      <c r="B146" s="392"/>
      <c r="C146" s="390"/>
      <c r="D146" s="398"/>
    </row>
    <row r="147" spans="1:4">
      <c r="A147" s="390"/>
      <c r="B147" s="392"/>
      <c r="C147" s="390"/>
      <c r="D147" s="383"/>
    </row>
    <row r="148" spans="1:4">
      <c r="A148" s="390"/>
      <c r="B148" s="392"/>
      <c r="C148" s="390"/>
      <c r="D148" s="398"/>
    </row>
  </sheetData>
  <sheetProtection algorithmName="SHA-512" hashValue="L7FnaF8JId44zjUaIcROhnAPjz6kW/bpM5aRRcEIXhGCY3kI3wIALf4Ui+hRIgFtvFSAR8Z+tQNhdZPhetk1eg==" saltValue="hAKEk2RWI7CVaisL0AFVSg==" spinCount="100000" sheet="1" formatColumns="0" formatRows="0" selectLockedCells="1"/>
  <customSheetViews>
    <customSheetView guid="{398C7893-3C2A-4DA4-8552-014985533932}" showPageBreaks="1" printArea="1" hiddenRows="1" hiddenColumns="1" view="pageBreakPreview">
      <selection activeCell="E25" sqref="E25"/>
      <colBreaks count="1" manualBreakCount="1">
        <brk id="6" max="1048575" man="1"/>
      </colBreaks>
      <pageMargins left="0.51181102362204722" right="0.26" top="0.54" bottom="0.51" header="0.27" footer="0.32"/>
      <printOptions horizontalCentered="1"/>
      <pageSetup paperSize="9" scale="48" orientation="portrait" horizontalDpi="300" verticalDpi="300" r:id="rId1"/>
      <headerFooter alignWithMargins="0">
        <oddFooter>&amp;R&amp;"Book Antiqua,Bold"&amp;10Schedule-3/ Page &amp;P of &amp;N</oddFooter>
      </headerFooter>
    </customSheetView>
    <customSheetView guid="{BEF72719-4CCF-4C9B-95F6-0F3535FF30B3}" showPageBreaks="1" printArea="1" hiddenColumns="1" view="pageBreakPreview" topLeftCell="A43">
      <selection activeCell="E19" sqref="E19"/>
      <colBreaks count="1" manualBreakCount="1">
        <brk id="6" max="1048575" man="1"/>
      </colBreaks>
      <pageMargins left="0.51181102362204722" right="0.26" top="0.54" bottom="0.51" header="0.27" footer="0.32"/>
      <printOptions horizontalCentered="1"/>
      <pageSetup paperSize="9" scale="64" orientation="portrait" horizontalDpi="300" verticalDpi="300" r:id="rId2"/>
      <headerFooter alignWithMargins="0">
        <oddFooter>&amp;R&amp;"Book Antiqua,Bold"&amp;10Schedule-3/ Page &amp;P of &amp;N</oddFooter>
      </headerFooter>
    </customSheetView>
    <customSheetView guid="{CF0E662C-D3BC-4297-99E8-62C40B3B7AD9}" showPageBreaks="1" printArea="1" hiddenColumns="1" view="pageBreakPreview" topLeftCell="A248">
      <selection activeCell="E259" sqref="E259"/>
      <rowBreaks count="6" manualBreakCount="6">
        <brk id="54" max="5" man="1"/>
        <brk id="98" max="5" man="1"/>
        <brk id="128" max="5" man="1"/>
        <brk id="166" max="5" man="1"/>
        <brk id="217" max="5" man="1"/>
        <brk id="251" max="5" man="1"/>
      </rowBreaks>
      <colBreaks count="1" manualBreakCount="1">
        <brk id="6" max="1048575" man="1"/>
      </colBreaks>
      <pageMargins left="0.51181102362204722" right="0.26" top="0.54" bottom="0.51" header="0.27" footer="0.32"/>
      <printOptions horizontalCentered="1"/>
      <pageSetup paperSize="9" scale="64" orientation="portrait" horizontalDpi="300" verticalDpi="300" r:id="rId3"/>
      <headerFooter alignWithMargins="0">
        <oddFooter>&amp;R&amp;"Book Antiqua,Bold"&amp;10Schedule-3/ Page &amp;P of &amp;N</oddFooter>
      </headerFooter>
    </customSheetView>
    <customSheetView guid="{BAD0225F-C858-4E40-A5E7-64BB5328C88A}" hiddenColumns="1" topLeftCell="A55">
      <selection activeCell="E34" sqref="E34"/>
      <colBreaks count="1" manualBreakCount="1">
        <brk id="6" max="1048575" man="1"/>
      </colBreaks>
      <pageMargins left="0.51181102362204722" right="0.26" top="0.54" bottom="0.51" header="0.27" footer="0.32"/>
      <printOptions horizontalCentered="1"/>
      <pageSetup paperSize="9" orientation="portrait" horizontalDpi="300" verticalDpi="300" r:id="rId4"/>
      <headerFooter alignWithMargins="0">
        <oddFooter>&amp;R&amp;"Book Antiqua,Bold"&amp;10Schedule-3/ Page &amp;P of &amp;N</oddFooter>
      </headerFooter>
    </customSheetView>
    <customSheetView guid="{8DC3BA4D-7811-4245-A3D0-7EE4A8A001CA}" scale="85" hiddenColumns="1" topLeftCell="A4">
      <selection activeCell="H24" sqref="H24:J27"/>
      <colBreaks count="1" manualBreakCount="1">
        <brk id="6" max="1048575" man="1"/>
      </colBreaks>
      <pageMargins left="0.51181102362204722" right="0.26" top="0.54" bottom="0.51" header="0.27" footer="0.32"/>
      <printOptions horizontalCentered="1"/>
      <pageSetup paperSize="9" orientation="portrait" horizontalDpi="300" verticalDpi="300" r:id="rId5"/>
      <headerFooter alignWithMargins="0">
        <oddFooter>&amp;R&amp;"Book Antiqua,Bold"&amp;10Schedule-3/ Page &amp;P of &amp;N</oddFooter>
      </headerFooter>
    </customSheetView>
    <customSheetView guid="{E95B21C1-D936-4435-AF6F-90CF0B6A750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6"/>
      <headerFooter alignWithMargins="0">
        <oddFooter>&amp;R&amp;"Book Antiqua,Bold"&amp;10Schedule-3/ Page &amp;P of &amp;N</oddFooter>
      </headerFooter>
    </customSheetView>
    <customSheetView guid="{B1277D53-29D6-4226-81E2-084FB62977B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7"/>
      <headerFooter alignWithMargins="0">
        <oddFooter>&amp;R&amp;"Book Antiqua,Bold"&amp;10Schedule-3/ Page &amp;P of &amp;N</oddFooter>
      </headerFooter>
    </customSheetView>
    <customSheetView guid="{58D82F59-8CF6-455F-B9F4-081499FDF243}" topLeftCell="A7">
      <colBreaks count="1" manualBreakCount="1">
        <brk id="7" max="1048575" man="1"/>
      </colBreaks>
      <pageMargins left="0.51181102362204722" right="0.26" top="0.54" bottom="0.51" header="0.27" footer="0.32"/>
      <printOptions horizontalCentered="1"/>
      <pageSetup paperSize="9" orientation="portrait" horizontalDpi="300" verticalDpi="300" r:id="rId8"/>
      <headerFooter alignWithMargins="0">
        <oddFooter>&amp;R&amp;"Book Antiqua,Bold"&amp;10Schedule-3/ Page &amp;P of &amp;N</oddFooter>
      </headerFooter>
    </customSheetView>
    <customSheetView guid="{4F65FF32-EC61-4022-A399-2986D7B6B8B3}" showPageBreaks="1" zeroValues="0" printArea="1" view="pageBreakPreview" showRuler="0" topLeftCell="A20">
      <selection activeCell="B2" sqref="B2:E2"/>
      <colBreaks count="1" manualBreakCount="1">
        <brk id="6" max="1048575" man="1"/>
      </colBreaks>
      <pageMargins left="0.51181102362204722" right="0.26" top="0.54" bottom="0.51" header="0.27" footer="0.32"/>
      <printOptions horizontalCentered="1"/>
      <pageSetup paperSize="9" scale="87" orientation="portrait" horizontalDpi="300" verticalDpi="300" r:id="rId9"/>
      <headerFooter alignWithMargins="0">
        <oddFooter>&amp;R&amp;"Book Antiqua,Bold"&amp;10Page &amp;P of &amp;N</oddFooter>
      </headerFooter>
    </customSheetView>
    <customSheetView guid="{696D9240-6693-44E8-B9A4-2BFADD101EE2}">
      <colBreaks count="1" manualBreakCount="1">
        <brk id="7" max="1048575" man="1"/>
      </colBreaks>
      <pageMargins left="0.51181102362204722" right="0.26" top="0.54" bottom="0.51" header="0.27" footer="0.32"/>
      <printOptions horizontalCentered="1"/>
      <pageSetup paperSize="9" orientation="portrait" horizontalDpi="300" verticalDpi="300" r:id="rId10"/>
      <headerFooter alignWithMargins="0">
        <oddFooter>&amp;R&amp;"Book Antiqua,Bold"&amp;10Schedule-3/ Page &amp;P of &amp;N</oddFooter>
      </headerFooter>
    </customSheetView>
    <customSheetView guid="{B0EE7D76-5806-4718-BDAD-3A3EA691E5E4}" topLeftCell="A7">
      <colBreaks count="1" manualBreakCount="1">
        <brk id="7" max="1048575" man="1"/>
      </colBreaks>
      <pageMargins left="0.51181102362204722" right="0.26" top="0.54" bottom="0.51" header="0.27" footer="0.32"/>
      <printOptions horizontalCentered="1"/>
      <pageSetup paperSize="9" orientation="portrait" horizontalDpi="300" verticalDpi="300" r:id="rId11"/>
      <headerFooter alignWithMargins="0">
        <oddFooter>&amp;R&amp;"Book Antiqua,Bold"&amp;10Schedule-3/ Page &amp;P of &amp;N</oddFooter>
      </headerFooter>
    </customSheetView>
    <customSheetView guid="{1A26D3B9-AD8D-4AE9-81F5-E0DF795F4658}">
      <selection activeCell="C16" sqref="C16"/>
      <colBreaks count="1" manualBreakCount="1">
        <brk id="7" max="1048575" man="1"/>
      </colBreaks>
      <pageMargins left="0.51181102362204722" right="0.26" top="0.54" bottom="0.51" header="0.27" footer="0.32"/>
      <printOptions horizontalCentered="1"/>
      <pageSetup paperSize="9" orientation="portrait" horizontalDpi="300" verticalDpi="300" r:id="rId12"/>
      <headerFooter alignWithMargins="0">
        <oddFooter>&amp;R&amp;"Book Antiqua,Bold"&amp;10Schedule-3/ Page &amp;P of &amp;N</oddFooter>
      </headerFooter>
    </customSheetView>
    <customSheetView guid="{4F47A486-EA66-4D4B-9D65-1ABEAC31AACE}" scale="85" hiddenColumns="1" topLeftCell="A7">
      <colBreaks count="1" manualBreakCount="1">
        <brk id="6" max="1048575" man="1"/>
      </colBreaks>
      <pageMargins left="0.51181102362204722" right="0.26" top="0.54" bottom="0.51" header="0.27" footer="0.32"/>
      <printOptions horizontalCentered="1"/>
      <pageSetup paperSize="9" orientation="portrait" horizontalDpi="300" verticalDpi="300" r:id="rId13"/>
      <headerFooter alignWithMargins="0">
        <oddFooter>&amp;R&amp;"Book Antiqua,Bold"&amp;10Schedule-3/ Page &amp;P of &amp;N</oddFooter>
      </headerFooter>
    </customSheetView>
    <customSheetView guid="{25334923-91A5-4F88-9A10-8FA88873EC26}" hiddenColumns="1" topLeftCell="A31">
      <selection activeCell="E36" sqref="E36:E38"/>
      <colBreaks count="1" manualBreakCount="1">
        <brk id="6" max="1048575" man="1"/>
      </colBreaks>
      <pageMargins left="0.51181102362204722" right="0.26" top="0.54" bottom="0.51" header="0.27" footer="0.32"/>
      <printOptions horizontalCentered="1"/>
      <pageSetup paperSize="9" orientation="portrait" horizontalDpi="300" verticalDpi="300" r:id="rId14"/>
      <headerFooter alignWithMargins="0">
        <oddFooter>&amp;R&amp;"Book Antiqua,Bold"&amp;10Schedule-3/ Page &amp;P of &amp;N</oddFooter>
      </headerFooter>
    </customSheetView>
    <customSheetView guid="{5E2FF645-A015-403E-863B-BADF6B75C7D1}" showPageBreaks="1" printArea="1" hiddenColumns="1" view="pageBreakPreview">
      <selection activeCell="E21" sqref="E21"/>
      <rowBreaks count="6" manualBreakCount="6">
        <brk id="54" max="5" man="1"/>
        <brk id="98" max="5" man="1"/>
        <brk id="128" max="5" man="1"/>
        <brk id="163" max="5" man="1"/>
        <brk id="216" max="5" man="1"/>
        <brk id="250" max="5" man="1"/>
      </rowBreaks>
      <colBreaks count="1" manualBreakCount="1">
        <brk id="6" max="1048575" man="1"/>
      </colBreaks>
      <pageMargins left="0.51181102362204722" right="0.26" top="0.54" bottom="0.51" header="0.27" footer="0.32"/>
      <printOptions horizontalCentered="1"/>
      <pageSetup paperSize="9" scale="64" orientation="portrait" horizontalDpi="300" verticalDpi="300" r:id="rId15"/>
      <headerFooter alignWithMargins="0">
        <oddFooter>&amp;R&amp;"Book Antiqua,Bold"&amp;10Schedule-3/ Page &amp;P of &amp;N</oddFooter>
      </headerFooter>
    </customSheetView>
    <customSheetView guid="{C3C2F6BE-1796-4187-BF38-BACEF6057F57}" showPageBreaks="1" printArea="1" hiddenColumns="1" view="pageBreakPreview">
      <selection activeCell="E19" sqref="E19"/>
      <colBreaks count="1" manualBreakCount="1">
        <brk id="6" max="1048575" man="1"/>
      </colBreaks>
      <pageMargins left="0.51181102362204722" right="0.26" top="0.54" bottom="0.51" header="0.27" footer="0.32"/>
      <printOptions horizontalCentered="1"/>
      <pageSetup paperSize="9" scale="64" orientation="portrait" horizontalDpi="300" verticalDpi="300" r:id="rId16"/>
      <headerFooter alignWithMargins="0">
        <oddFooter>&amp;R&amp;"Book Antiqua,Bold"&amp;10Schedule-3/ Page &amp;P of &amp;N</oddFooter>
      </headerFooter>
    </customSheetView>
    <customSheetView guid="{F2279B93-E4FF-4A81-B734-06F92F73708D}" showPageBreaks="1" printArea="1" hiddenRows="1" hiddenColumns="1" view="pageBreakPreview">
      <selection activeCell="E25" sqref="E25"/>
      <colBreaks count="1" manualBreakCount="1">
        <brk id="6" max="1048575" man="1"/>
      </colBreaks>
      <pageMargins left="0.51181102362204722" right="0.26" top="0.54" bottom="0.51" header="0.27" footer="0.32"/>
      <printOptions horizontalCentered="1"/>
      <pageSetup paperSize="9" scale="48" orientation="portrait" horizontalDpi="300" verticalDpi="300" r:id="rId17"/>
      <headerFooter alignWithMargins="0">
        <oddFooter>&amp;R&amp;"Book Antiqua,Bold"&amp;10Schedule-3/ Page &amp;P of &amp;N</oddFooter>
      </headerFooter>
    </customSheetView>
  </customSheetViews>
  <mergeCells count="9">
    <mergeCell ref="A3:F3"/>
    <mergeCell ref="A4:F4"/>
    <mergeCell ref="A141:A142"/>
    <mergeCell ref="C141:C142"/>
    <mergeCell ref="D141:D142"/>
    <mergeCell ref="A109:A110"/>
    <mergeCell ref="C109:C110"/>
    <mergeCell ref="D109:D110"/>
    <mergeCell ref="A112:A113"/>
  </mergeCells>
  <phoneticPr fontId="2" type="noConversion"/>
  <printOptions horizontalCentered="1"/>
  <pageMargins left="0.51181102362204722" right="0.26" top="0.54" bottom="0.51" header="0.27" footer="0.32"/>
  <pageSetup paperSize="9" scale="48" orientation="portrait" horizontalDpi="300" verticalDpi="300" r:id="rId18"/>
  <headerFooter alignWithMargins="0">
    <oddFooter>&amp;R&amp;"Book Antiqua,Bold"&amp;10Schedule-3/ Page &amp;P of &amp;N</oddFooter>
  </headerFooter>
  <colBreaks count="1" manualBreakCount="1">
    <brk id="6" max="1048575" man="1"/>
  </colBreaks>
  <drawing r:id="rId1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3"/>
  </sheetPr>
  <dimension ref="A1:I24"/>
  <sheetViews>
    <sheetView view="pageBreakPreview" zoomScale="89" zoomScaleNormal="89" zoomScaleSheetLayoutView="89" workbookViewId="0">
      <selection activeCell="D13" sqref="D13"/>
    </sheetView>
  </sheetViews>
  <sheetFormatPr defaultColWidth="10" defaultRowHeight="16.5"/>
  <cols>
    <col min="1" max="1" width="10.625" style="33" customWidth="1"/>
    <col min="2" max="2" width="27.5" style="33" customWidth="1"/>
    <col min="3" max="3" width="22.5" style="33" customWidth="1"/>
    <col min="4" max="4" width="39.75" style="33" customWidth="1"/>
    <col min="5" max="6" width="10" style="31"/>
    <col min="7" max="7" width="10" style="31" customWidth="1"/>
    <col min="8" max="8" width="21.875" style="31" customWidth="1"/>
    <col min="9" max="14" width="10" style="31" customWidth="1"/>
    <col min="15" max="16384" width="10" style="31"/>
  </cols>
  <sheetData>
    <row r="1" spans="1:9" ht="18" customHeight="1">
      <c r="A1" s="44" t="str">
        <f>Cover!B3</f>
        <v>Specification No.:WR-1/RPC/VRL/I-108/2026/Rfx-5005012875</v>
      </c>
      <c r="B1" s="45"/>
      <c r="C1" s="4"/>
      <c r="D1" s="5" t="s">
        <v>86</v>
      </c>
    </row>
    <row r="2" spans="1:9" ht="18" customHeight="1">
      <c r="A2" s="2"/>
      <c r="B2" s="6"/>
      <c r="C2" s="1"/>
      <c r="D2" s="1"/>
    </row>
    <row r="3" spans="1:9" ht="47.25" customHeight="1">
      <c r="A3" s="569" t="str">
        <f>Cover!$B$2</f>
        <v>Repairing and painting of existing Boundary wall and construction of new boundary wall in damaged portion at 400/220kV Substation, Raipur (Kumhari)</v>
      </c>
      <c r="B3" s="569"/>
      <c r="C3" s="569"/>
      <c r="D3" s="569"/>
      <c r="E3" s="37"/>
      <c r="F3" s="37"/>
    </row>
    <row r="4" spans="1:9" ht="21.95" customHeight="1">
      <c r="A4" s="570" t="s">
        <v>68</v>
      </c>
      <c r="B4" s="570"/>
      <c r="C4" s="570"/>
      <c r="D4" s="570"/>
    </row>
    <row r="5" spans="1:9" ht="18" customHeight="1">
      <c r="A5" s="32"/>
    </row>
    <row r="6" spans="1:9" ht="18" customHeight="1">
      <c r="A6" s="24" t="str">
        <f>'  Sch-1'!A6</f>
        <v>Bidder’s Name and Address</v>
      </c>
      <c r="D6" s="46" t="s">
        <v>74</v>
      </c>
      <c r="E6" s="27"/>
      <c r="F6" s="25"/>
    </row>
    <row r="7" spans="1:9" ht="18" customHeight="1">
      <c r="A7" s="130" t="str">
        <f>'  Sch-1'!A7</f>
        <v xml:space="preserve">Bidder as </v>
      </c>
      <c r="D7" s="200" t="s">
        <v>344</v>
      </c>
      <c r="E7" s="27"/>
      <c r="F7" s="25"/>
    </row>
    <row r="8" spans="1:9">
      <c r="A8" s="34" t="s">
        <v>82</v>
      </c>
      <c r="B8" s="567" t="str">
        <f>IF('  Sch-1'!C8=0, "", '  Sch-1'!C8)</f>
        <v/>
      </c>
      <c r="C8" s="567"/>
      <c r="D8" s="212" t="s">
        <v>77</v>
      </c>
      <c r="E8" s="49"/>
      <c r="F8" s="27"/>
    </row>
    <row r="9" spans="1:9">
      <c r="A9" s="34" t="s">
        <v>83</v>
      </c>
      <c r="B9" s="567" t="str">
        <f>IF('  Sch-1'!C9=0, "", '  Sch-1'!C9)</f>
        <v/>
      </c>
      <c r="C9" s="567"/>
      <c r="D9" s="212" t="s">
        <v>111</v>
      </c>
      <c r="E9" s="49"/>
      <c r="F9" s="27"/>
    </row>
    <row r="10" spans="1:9">
      <c r="A10" s="35"/>
      <c r="B10" s="567" t="str">
        <f>IF('  Sch-1'!C10=0, "", '  Sch-1'!C10)</f>
        <v/>
      </c>
      <c r="C10" s="567"/>
      <c r="D10" s="212" t="s">
        <v>112</v>
      </c>
      <c r="E10" s="49"/>
      <c r="F10" s="27"/>
    </row>
    <row r="11" spans="1:9">
      <c r="A11" s="35"/>
      <c r="B11" s="567" t="str">
        <f>IF('  Sch-1'!C11=0, "", '  Sch-1'!C11)</f>
        <v/>
      </c>
      <c r="C11" s="567"/>
      <c r="D11" s="212" t="s">
        <v>113</v>
      </c>
      <c r="E11" s="49"/>
      <c r="F11" s="27"/>
      <c r="I11" s="253"/>
    </row>
    <row r="12" spans="1:9" ht="18" customHeight="1">
      <c r="A12" s="38"/>
      <c r="B12" s="38"/>
      <c r="C12" s="38"/>
      <c r="D12" s="47"/>
    </row>
    <row r="13" spans="1:9" ht="21.95" customHeight="1">
      <c r="A13" s="223" t="s">
        <v>66</v>
      </c>
      <c r="B13" s="571" t="s">
        <v>65</v>
      </c>
      <c r="C13" s="571"/>
      <c r="D13" s="224"/>
    </row>
    <row r="14" spans="1:9" ht="39" customHeight="1">
      <c r="A14" s="225"/>
      <c r="B14" s="568"/>
      <c r="C14" s="568"/>
      <c r="D14" s="226"/>
    </row>
    <row r="15" spans="1:9" ht="21.95" customHeight="1">
      <c r="A15" s="225" t="s">
        <v>312</v>
      </c>
      <c r="B15" s="565" t="s">
        <v>328</v>
      </c>
      <c r="C15" s="566"/>
      <c r="D15" s="226">
        <f>'  Sch-1'!G58</f>
        <v>0</v>
      </c>
    </row>
    <row r="16" spans="1:9" ht="69" customHeight="1">
      <c r="A16" s="225" t="s">
        <v>313</v>
      </c>
      <c r="B16" s="565" t="s">
        <v>329</v>
      </c>
      <c r="C16" s="566"/>
      <c r="D16" s="226">
        <f>'  Sch-2'!G71</f>
        <v>0</v>
      </c>
    </row>
    <row r="17" spans="1:6" ht="0.6" customHeight="1">
      <c r="A17" s="225"/>
      <c r="B17" s="568"/>
      <c r="C17" s="568"/>
      <c r="D17" s="226"/>
    </row>
    <row r="18" spans="1:6" ht="31.5" customHeight="1">
      <c r="A18" s="220">
        <v>3</v>
      </c>
      <c r="B18" s="565" t="s">
        <v>335</v>
      </c>
      <c r="C18" s="566"/>
      <c r="D18" s="406">
        <f>'Sch-3'!F101</f>
        <v>0</v>
      </c>
    </row>
    <row r="19" spans="1:6" ht="36.75" customHeight="1">
      <c r="A19" s="220"/>
      <c r="B19" s="564" t="s">
        <v>330</v>
      </c>
      <c r="C19" s="564"/>
      <c r="D19" s="272">
        <f>SUM(D15:D18)</f>
        <v>0</v>
      </c>
    </row>
    <row r="20" spans="1:6" ht="30" customHeight="1">
      <c r="A20" s="51"/>
      <c r="B20" s="52"/>
      <c r="C20" s="52"/>
      <c r="D20" s="53"/>
    </row>
    <row r="21" spans="1:6" ht="30" customHeight="1">
      <c r="A21" s="28" t="s">
        <v>78</v>
      </c>
      <c r="B21" s="85" t="str">
        <f>IF('  Sch-1'!C59=0,"", '  Sch-1'!C59)</f>
        <v/>
      </c>
      <c r="C21" s="29"/>
      <c r="D21" s="208"/>
      <c r="F21" s="30"/>
    </row>
    <row r="22" spans="1:6" ht="30" customHeight="1">
      <c r="A22" s="28" t="s">
        <v>79</v>
      </c>
      <c r="B22" s="85" t="str">
        <f>IF('  Sch-1'!C60=0,"", '  Sch-1'!C60)</f>
        <v/>
      </c>
      <c r="C22" s="29" t="s">
        <v>80</v>
      </c>
      <c r="D22" s="68" t="str">
        <f>IF('  Sch-1'!G59=0,"",'  Sch-1'!G59)</f>
        <v/>
      </c>
      <c r="F22" s="2"/>
    </row>
    <row r="23" spans="1:6" ht="30" customHeight="1">
      <c r="A23" s="3"/>
      <c r="B23" s="207"/>
      <c r="C23" s="29" t="s">
        <v>81</v>
      </c>
      <c r="D23" s="68" t="str">
        <f>IF('  Sch-1'!G60=0,"",'  Sch-1'!G60)</f>
        <v/>
      </c>
      <c r="F23" s="2"/>
    </row>
    <row r="24" spans="1:6" ht="30" customHeight="1">
      <c r="A24" s="3"/>
      <c r="B24" s="6"/>
      <c r="C24" s="29"/>
      <c r="D24" s="3"/>
      <c r="F24" s="30"/>
    </row>
  </sheetData>
  <sheetProtection algorithmName="SHA-512" hashValue="Y8x8ZwQJLuKyw4w9WIGuESTosg/H5I8Jo517KLilSPnkj7Fz1IrEvmnjdTb5xVB2fL+/4E1UxnHiKaCilMnaEQ==" saltValue="21kmwl/JG2xlTrfJVBLJOA==" spinCount="100000" sheet="1" formatColumns="0" formatRows="0" selectLockedCells="1"/>
  <customSheetViews>
    <customSheetView guid="{398C7893-3C2A-4DA4-8552-014985533932}" showPageBreaks="1" printArea="1" hiddenRows="1" view="pageBreakPreview" topLeftCell="A7">
      <selection activeCell="E15" sqref="E15"/>
      <pageMargins left="0.5" right="0.38" top="0.56999999999999995" bottom="0.48" header="0.38" footer="0.24"/>
      <printOptions horizontalCentered="1"/>
      <pageSetup paperSize="9" scale="95" fitToHeight="0" orientation="portrait" r:id="rId1"/>
      <headerFooter alignWithMargins="0">
        <oddFooter>&amp;R&amp;"Book Antiqua,Bold"&amp;10Schedule-6/ Page &amp;P of &amp;N</oddFooter>
      </headerFooter>
    </customSheetView>
    <customSheetView guid="{BEF72719-4CCF-4C9B-95F6-0F3535FF30B3}" scale="89" hiddenRows="1">
      <selection activeCell="J15" sqref="J15"/>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CF0E662C-D3BC-4297-99E8-62C40B3B7AD9}" scale="89" hiddenRows="1" topLeftCell="A7">
      <selection activeCell="D45" sqref="D45"/>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BAD0225F-C858-4E40-A5E7-64BB5328C88A}" scale="68">
      <selection activeCell="B25" sqref="B25:C25"/>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8DC3BA4D-7811-4245-A3D0-7EE4A8A001CA}" scale="77" hiddenColumns="1" topLeftCell="A7">
      <selection activeCell="G1" sqref="G1:N65536"/>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E95B21C1-D936-4435-AF6F-90CF0B6A7506}">
      <selection activeCell="B28" sqref="B28:D30"/>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B1277D53-29D6-4226-81E2-084FB62977B6}">
      <selection activeCell="B28" sqref="B28:D30"/>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58D82F59-8CF6-455F-B9F4-081499FDF243}">
      <selection activeCell="F15" sqref="F15"/>
      <pageMargins left="0.5" right="0.38" top="0.56999999999999995" bottom="0.48" header="0.38" footer="0.24"/>
      <printOptions horizontalCentered="1"/>
      <pageSetup paperSize="9" fitToHeight="0" orientation="portrait" r:id="rId8"/>
      <headerFooter alignWithMargins="0">
        <oddFooter>&amp;R&amp;"Book Antiqua,Bold"&amp;10Schedule-6/ Page &amp;P of &amp;N</oddFooter>
      </headerFooter>
    </customSheetView>
    <customSheetView guid="{4F65FF32-EC61-4022-A399-2986D7B6B8B3}" showPageBreaks="1" zeroValues="0" printArea="1" view="pageBreakPreview" showRuler="0">
      <selection activeCell="B2" sqref="B2:E2"/>
      <pageMargins left="0.5" right="0.38" top="0.56999999999999995" bottom="0.48" header="0.38" footer="0.24"/>
      <printOptions horizontalCentered="1"/>
      <pageSetup paperSize="9" fitToHeight="0" orientation="portrait" r:id="rId9"/>
      <headerFooter alignWithMargins="0">
        <oddFooter>&amp;R&amp;"Book Antiqua,Bold"&amp;10Page &amp;P of &amp;N</oddFooter>
      </headerFooter>
    </customSheetView>
    <customSheetView guid="{696D9240-6693-44E8-B9A4-2BFADD101EE2}">
      <selection activeCell="F15" sqref="F15"/>
      <pageMargins left="0.5" right="0.38" top="0.56999999999999995" bottom="0.48" header="0.38" footer="0.24"/>
      <printOptions horizontalCentered="1"/>
      <pageSetup paperSize="9" fitToHeight="0" orientation="portrait" r:id="rId10"/>
      <headerFooter alignWithMargins="0">
        <oddFooter>&amp;R&amp;"Book Antiqua,Bold"&amp;10Schedule-6/ Page &amp;P of &amp;N</oddFooter>
      </headerFooter>
    </customSheetView>
    <customSheetView guid="{B0EE7D76-5806-4718-BDAD-3A3EA691E5E4}" topLeftCell="A16">
      <selection activeCell="F15" sqref="F15"/>
      <pageMargins left="0.5" right="0.38" top="0.56999999999999995" bottom="0.48" header="0.38" footer="0.24"/>
      <printOptions horizontalCentered="1"/>
      <pageSetup paperSize="9" fitToHeight="0" orientation="portrait" r:id="rId11"/>
      <headerFooter alignWithMargins="0">
        <oddFooter>&amp;R&amp;"Book Antiqua,Bold"&amp;10Schedule-6/ Page &amp;P of &amp;N</oddFooter>
      </headerFooter>
    </customSheetView>
    <customSheetView guid="{1A26D3B9-AD8D-4AE9-81F5-E0DF795F4658}" topLeftCell="B13">
      <selection activeCell="G22" sqref="G22"/>
      <pageMargins left="0.5" right="0.38" top="0.56999999999999995" bottom="0.48" header="0.38" footer="0.24"/>
      <printOptions horizontalCentered="1"/>
      <pageSetup paperSize="9" fitToHeight="0" orientation="portrait" r:id="rId12"/>
      <headerFooter alignWithMargins="0">
        <oddFooter>&amp;R&amp;"Book Antiqua,Bold"&amp;10Schedule-6/ Page &amp;P of &amp;N</oddFooter>
      </headerFooter>
    </customSheetView>
    <customSheetView guid="{4F47A486-EA66-4D4B-9D65-1ABEAC31AACE}" scale="68" hiddenColumns="1" topLeftCell="A4">
      <pageMargins left="0.5" right="0.38" top="0.56999999999999995" bottom="0.48" header="0.38" footer="0.24"/>
      <printOptions horizontalCentered="1"/>
      <pageSetup paperSize="9" fitToHeight="0" orientation="portrait" r:id="rId13"/>
      <headerFooter alignWithMargins="0">
        <oddFooter>&amp;R&amp;"Book Antiqua,Bold"&amp;10Schedule-6/ Page &amp;P of &amp;N</oddFooter>
      </headerFooter>
    </customSheetView>
    <customSheetView guid="{25334923-91A5-4F88-9A10-8FA88873EC26}" scale="89" hiddenRows="1" topLeftCell="A13">
      <selection activeCell="F28" sqref="F28"/>
      <pageMargins left="0.5" right="0.38" top="0.56999999999999995" bottom="0.48" header="0.38" footer="0.24"/>
      <printOptions horizontalCentered="1"/>
      <pageSetup paperSize="9" fitToHeight="0" orientation="portrait" r:id="rId14"/>
      <headerFooter alignWithMargins="0">
        <oddFooter>&amp;R&amp;"Book Antiqua,Bold"&amp;10Schedule-6/ Page &amp;P of &amp;N</oddFooter>
      </headerFooter>
    </customSheetView>
    <customSheetView guid="{5E2FF645-A015-403E-863B-BADF6B75C7D1}" scale="89" hiddenRows="1">
      <pageMargins left="0.5" right="0.38" top="0.56999999999999995" bottom="0.48" header="0.38" footer="0.24"/>
      <printOptions horizontalCentered="1"/>
      <pageSetup paperSize="9" fitToHeight="0" orientation="portrait" r:id="rId15"/>
      <headerFooter alignWithMargins="0">
        <oddFooter>&amp;R&amp;"Book Antiqua,Bold"&amp;10Schedule-6/ Page &amp;P of &amp;N</oddFooter>
      </headerFooter>
    </customSheetView>
    <customSheetView guid="{C3C2F6BE-1796-4187-BF38-BACEF6057F57}" scale="89" hiddenRows="1">
      <selection activeCell="D40" sqref="D40"/>
      <pageMargins left="0.5" right="0.38" top="0.56999999999999995" bottom="0.48" header="0.38" footer="0.24"/>
      <printOptions horizontalCentered="1"/>
      <pageSetup paperSize="9" fitToHeight="0" orientation="portrait" r:id="rId16"/>
      <headerFooter alignWithMargins="0">
        <oddFooter>&amp;R&amp;"Book Antiqua,Bold"&amp;10Schedule-6/ Page &amp;P of &amp;N</oddFooter>
      </headerFooter>
    </customSheetView>
    <customSheetView guid="{F2279B93-E4FF-4A81-B734-06F92F73708D}" showPageBreaks="1" printArea="1" hiddenRows="1" view="pageBreakPreview" topLeftCell="A7">
      <selection activeCell="E15" sqref="E15"/>
      <pageMargins left="0.5" right="0.38" top="0.56999999999999995" bottom="0.48" header="0.38" footer="0.24"/>
      <printOptions horizontalCentered="1"/>
      <pageSetup paperSize="9" scale="95" fitToHeight="0" orientation="portrait" r:id="rId17"/>
      <headerFooter alignWithMargins="0">
        <oddFooter>&amp;R&amp;"Book Antiqua,Bold"&amp;10Schedule-6/ Page &amp;P of &amp;N</oddFooter>
      </headerFooter>
    </customSheetView>
  </customSheetViews>
  <mergeCells count="13">
    <mergeCell ref="B8:C8"/>
    <mergeCell ref="A3:D3"/>
    <mergeCell ref="A4:D4"/>
    <mergeCell ref="B13:C13"/>
    <mergeCell ref="B14:C14"/>
    <mergeCell ref="B19:C19"/>
    <mergeCell ref="B18:C18"/>
    <mergeCell ref="B16:C16"/>
    <mergeCell ref="B10:C10"/>
    <mergeCell ref="B9:C9"/>
    <mergeCell ref="B17:C17"/>
    <mergeCell ref="B11:C11"/>
    <mergeCell ref="B15:C15"/>
  </mergeCells>
  <phoneticPr fontId="1" type="noConversion"/>
  <printOptions horizontalCentered="1"/>
  <pageMargins left="0.5" right="0.38" top="0.56999999999999995" bottom="0.48" header="0.38" footer="0.24"/>
  <pageSetup paperSize="9" scale="95" fitToHeight="0" orientation="portrait" r:id="rId18"/>
  <headerFooter alignWithMargins="0">
    <oddFooter>&amp;R&amp;"Book Antiqua,Bold"&amp;10Schedule-6/ Page &amp;P of &amp;N</oddFooter>
  </headerFooter>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Basic Data</vt:lpstr>
      <vt:lpstr>Cover</vt:lpstr>
      <vt:lpstr>Names of Bidder</vt:lpstr>
      <vt:lpstr>  Sch-1</vt:lpstr>
      <vt:lpstr>  Sch-2</vt:lpstr>
      <vt:lpstr> (Part-III) Sch-1</vt:lpstr>
      <vt:lpstr> (Part-III) Sch-2</vt:lpstr>
      <vt:lpstr>Sch-3</vt:lpstr>
      <vt:lpstr>Sch-4</vt:lpstr>
      <vt:lpstr>Sch-5 After Discount</vt:lpstr>
      <vt:lpstr>Discount</vt:lpstr>
      <vt:lpstr>Bid Form 2nd Envelope</vt:lpstr>
      <vt:lpstr>N-W</vt:lpstr>
      <vt:lpstr>'  Sch-1'!Print_Area</vt:lpstr>
      <vt:lpstr>'  Sch-2'!Print_Area</vt:lpstr>
      <vt:lpstr>' (Part-III) Sch-1'!Print_Area</vt:lpstr>
      <vt:lpstr>' (Part-III) Sch-2'!Print_Area</vt:lpstr>
      <vt:lpstr>'Bid Form 2nd Envelope'!Print_Area</vt:lpstr>
      <vt:lpstr>Cover!Print_Area</vt:lpstr>
      <vt:lpstr>Discount!Print_Area</vt:lpstr>
      <vt:lpstr>'Names of Bidder'!Print_Area</vt:lpstr>
      <vt:lpstr>'Sch-3'!Print_Area</vt:lpstr>
      <vt:lpstr>'Sch-4'!Print_Area</vt:lpstr>
      <vt:lpstr>'Sch-5 After Discount'!Print_Area</vt:lpstr>
      <vt:lpstr>'  Sch-1'!Print_Titles</vt:lpstr>
      <vt:lpstr>'  Sch-2'!Print_Titles</vt:lpstr>
      <vt:lpstr>' (Part-III) Sch-1'!Print_Titles</vt:lpstr>
      <vt:lpstr>' (Part-III) Sch-2'!Print_Titles</vt:lpstr>
      <vt:lpstr>'Sch-3'!Print_Titles</vt:lpstr>
      <vt:lpstr>'Sch-4'!Print_Titles</vt:lpstr>
      <vt:lpstr>'Sch-5 After Discount'!Print_Titles</vt:lpstr>
    </vt:vector>
  </TitlesOfParts>
  <Company>POWERGRID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PGCIL</dc:creator>
  <cp:lastModifiedBy>Vijay Rambhau Likhar {विजय आर. लिखार}</cp:lastModifiedBy>
  <cp:lastPrinted>2018-04-10T07:15:15Z</cp:lastPrinted>
  <dcterms:created xsi:type="dcterms:W3CDTF">2001-07-26T10:23:15Z</dcterms:created>
  <dcterms:modified xsi:type="dcterms:W3CDTF">2026-05-19T04:44:29Z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2026-05-11T12:45:06Z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543767ba-87b7-4e2f-9c8f-d847a66afafa</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